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den/Desktop/MSFERM3/Amir Zem/"/>
    </mc:Choice>
  </mc:AlternateContent>
  <xr:revisionPtr revIDLastSave="0" documentId="8_{A6AF2D2B-CAD8-1346-B73E-EA429E307A1B}" xr6:coauthVersionLast="36" xr6:coauthVersionMax="36" xr10:uidLastSave="{00000000-0000-0000-0000-000000000000}"/>
  <bookViews>
    <workbookView xWindow="860" yWindow="2520" windowWidth="23260" windowHeight="12840" xr2:uid="{FC7132F1-1492-4E81-A11C-E30E0EA55707}"/>
  </bookViews>
  <sheets>
    <sheet name="Sheet1" sheetId="1" r:id="rId1"/>
    <sheet name="Sheet2" sheetId="2" r:id="rId2"/>
  </sheets>
  <externalReferences>
    <externalReference r:id="rId3"/>
  </externalReferences>
  <definedNames>
    <definedName name="solver_adj" localSheetId="0" hidden="1">Sheet1!$J$8</definedName>
    <definedName name="solver_adj" localSheetId="1" hidden="1">Sheet2!$K$20:$M$20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itr" localSheetId="1" hidden="1">2147483647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opt" localSheetId="0" hidden="1">Sheet1!$N$16</definedName>
    <definedName name="solver_opt" localSheetId="1" hidden="1">Sheet2!$I$34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2" l="1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19" i="2"/>
  <c r="H19" i="2" s="1"/>
  <c r="I20" i="2" l="1"/>
  <c r="I22" i="2"/>
  <c r="I23" i="2"/>
  <c r="I24" i="2"/>
  <c r="I25" i="2"/>
  <c r="I26" i="2"/>
  <c r="I27" i="2"/>
  <c r="I28" i="2"/>
  <c r="I19" i="2" l="1"/>
  <c r="I21" i="2"/>
  <c r="K8" i="1"/>
  <c r="K16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N5" i="1"/>
  <c r="M5" i="1"/>
  <c r="L5" i="1"/>
  <c r="K6" i="1"/>
  <c r="K7" i="1"/>
  <c r="K9" i="1"/>
  <c r="K10" i="1"/>
  <c r="K11" i="1"/>
  <c r="K12" i="1"/>
  <c r="K13" i="1"/>
  <c r="K14" i="1"/>
  <c r="K5" i="1"/>
  <c r="I34" i="2" l="1"/>
  <c r="H34" i="2"/>
  <c r="N16" i="1"/>
  <c r="M16" i="1"/>
  <c r="L16" i="1"/>
</calcChain>
</file>

<file path=xl/sharedStrings.xml><?xml version="1.0" encoding="utf-8"?>
<sst xmlns="http://schemas.openxmlformats.org/spreadsheetml/2006/main" count="75" uniqueCount="30">
  <si>
    <t>Height</t>
  </si>
  <si>
    <t>Gender</t>
  </si>
  <si>
    <t>M</t>
  </si>
  <si>
    <t>F</t>
  </si>
  <si>
    <t>Age</t>
  </si>
  <si>
    <t>&lt;20</t>
  </si>
  <si>
    <t>&gt;20</t>
  </si>
  <si>
    <t>Error - MSE</t>
  </si>
  <si>
    <t>Error-MAE</t>
  </si>
  <si>
    <t>Error-MAPE</t>
  </si>
  <si>
    <t>MSE</t>
  </si>
  <si>
    <t>MAE</t>
  </si>
  <si>
    <t>MAPE</t>
  </si>
  <si>
    <t>Error-MSPE</t>
  </si>
  <si>
    <t>MSPE</t>
  </si>
  <si>
    <t>Estimate</t>
  </si>
  <si>
    <t>Intercept Only</t>
  </si>
  <si>
    <t>1. Find the metric that minimizes any of the errors, by calculus.</t>
  </si>
  <si>
    <t>2. Use solver to find coefficints for model of Height conditional on Gender and Age (don't forget intercept) - Estimation for intercept-only model is shown above.</t>
  </si>
  <si>
    <t>Gender #</t>
  </si>
  <si>
    <t>B1</t>
  </si>
  <si>
    <t>B2</t>
  </si>
  <si>
    <t>Error</t>
  </si>
  <si>
    <t>SQ Error</t>
  </si>
  <si>
    <t>Predicted Height</t>
  </si>
  <si>
    <t>B3</t>
  </si>
  <si>
    <t xml:space="preserve">total sq </t>
  </si>
  <si>
    <t>sum of errors</t>
  </si>
  <si>
    <t>Intercept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</si>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</sst>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0" borderId="5" xfId="0" applyFont="1" applyFill="1" applyBorder="1" applyAlignment="1">
      <alignment horizontal="center"/>
    </xf>
    <xf numFmtId="0" fontId="1" fillId="0" borderId="4" xfId="0" applyFont="1" applyBorder="1"/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</a:t>
            </a:r>
            <a:r>
              <a:rPr lang="en-US" baseline="0"/>
              <a:t> vs Gender Neutral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Sheet2!$E$18</c:f>
              <c:strCache>
                <c:ptCount val="1"/>
                <c:pt idx="0">
                  <c:v>Gender #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624671916010549E-2"/>
                  <c:y val="0.278256780402449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Sheet2!$D$19:$D$28</c:f>
              <c:numCache>
                <c:formatCode>General</c:formatCode>
                <c:ptCount val="10"/>
                <c:pt idx="0">
                  <c:v>165</c:v>
                </c:pt>
                <c:pt idx="1">
                  <c:v>160</c:v>
                </c:pt>
                <c:pt idx="2">
                  <c:v>175</c:v>
                </c:pt>
                <c:pt idx="3">
                  <c:v>180</c:v>
                </c:pt>
                <c:pt idx="4">
                  <c:v>155</c:v>
                </c:pt>
                <c:pt idx="5">
                  <c:v>150</c:v>
                </c:pt>
                <c:pt idx="6">
                  <c:v>110</c:v>
                </c:pt>
                <c:pt idx="7">
                  <c:v>195</c:v>
                </c:pt>
                <c:pt idx="8">
                  <c:v>160</c:v>
                </c:pt>
                <c:pt idx="9">
                  <c:v>185</c:v>
                </c:pt>
              </c:numCache>
            </c:numRef>
          </c:xVal>
          <c:yVal>
            <c:numRef>
              <c:f>Sheet2!$E$19:$E$28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D-AB49-8435-86E9ED5F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913152"/>
        <c:axId val="306211056"/>
      </c:scatterChart>
      <c:valAx>
        <c:axId val="306913152"/>
        <c:scaling>
          <c:orientation val="minMax"/>
          <c:max val="200"/>
          <c:min val="1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56"/>
        <c:crosses val="autoZero"/>
        <c:crossBetween val="midCat"/>
      </c:valAx>
      <c:valAx>
        <c:axId val="3062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Male/female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1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2</xdr:row>
      <xdr:rowOff>0</xdr:rowOff>
    </xdr:from>
    <xdr:to>
      <xdr:col>15</xdr:col>
      <xdr:colOff>323850</xdr:colOff>
      <xdr:row>16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495A96-A5D7-C948-A033-BEAFBB4DE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Linear%20Mode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J2" t="str">
            <v>Gender</v>
          </cell>
          <cell r="K2" t="str">
            <v>Ed</v>
          </cell>
          <cell r="L2" t="str">
            <v>Geo</v>
          </cell>
        </row>
        <row r="3">
          <cell r="J3" t="str">
            <v>F= 0</v>
          </cell>
          <cell r="K3" t="str">
            <v>B=0</v>
          </cell>
          <cell r="L3" t="str">
            <v>1= 0</v>
          </cell>
        </row>
        <row r="4">
          <cell r="B4" t="str">
            <v>Gender</v>
          </cell>
          <cell r="C4" t="str">
            <v xml:space="preserve">Education </v>
          </cell>
          <cell r="D4" t="str">
            <v xml:space="preserve">Geo Location </v>
          </cell>
          <cell r="E4" t="str">
            <v xml:space="preserve">Monthly pay </v>
          </cell>
          <cell r="F4" t="str">
            <v>Monthly inc</v>
          </cell>
          <cell r="J4" t="str">
            <v>M=1</v>
          </cell>
          <cell r="K4" t="str">
            <v>M=1</v>
          </cell>
          <cell r="L4" t="str">
            <v>2= 1</v>
          </cell>
        </row>
        <row r="5">
          <cell r="B5" t="str">
            <v>F</v>
          </cell>
          <cell r="C5" t="str">
            <v>M</v>
          </cell>
          <cell r="D5">
            <v>1</v>
          </cell>
          <cell r="E5">
            <v>3000</v>
          </cell>
          <cell r="F5">
            <v>4000</v>
          </cell>
          <cell r="K5" t="str">
            <v>Phd=0</v>
          </cell>
        </row>
        <row r="6">
          <cell r="B6" t="str">
            <v>F</v>
          </cell>
          <cell r="C6" t="str">
            <v>PHD</v>
          </cell>
          <cell r="D6">
            <v>1</v>
          </cell>
          <cell r="E6">
            <v>2000</v>
          </cell>
          <cell r="F6">
            <v>8000</v>
          </cell>
        </row>
        <row r="7">
          <cell r="B7" t="str">
            <v>M</v>
          </cell>
          <cell r="C7" t="str">
            <v>B</v>
          </cell>
          <cell r="D7">
            <v>2</v>
          </cell>
          <cell r="E7">
            <v>6000</v>
          </cell>
          <cell r="F7">
            <v>12000</v>
          </cell>
        </row>
        <row r="8">
          <cell r="B8" t="str">
            <v>M</v>
          </cell>
          <cell r="C8" t="str">
            <v>M</v>
          </cell>
          <cell r="D8">
            <v>2</v>
          </cell>
          <cell r="E8">
            <v>3000</v>
          </cell>
          <cell r="F8">
            <v>2500</v>
          </cell>
        </row>
        <row r="9">
          <cell r="B9" t="str">
            <v>M</v>
          </cell>
          <cell r="C9" t="str">
            <v>M</v>
          </cell>
          <cell r="D9">
            <v>1</v>
          </cell>
          <cell r="E9">
            <v>3000</v>
          </cell>
          <cell r="F9">
            <v>4000</v>
          </cell>
        </row>
        <row r="11">
          <cell r="B11" t="str">
            <v>Gender</v>
          </cell>
          <cell r="C11" t="str">
            <v>ED</v>
          </cell>
          <cell r="D11" t="str">
            <v>Location</v>
          </cell>
          <cell r="E11" t="str">
            <v>MSE</v>
          </cell>
          <cell r="F11" t="str">
            <v xml:space="preserve">Monthly pay </v>
          </cell>
          <cell r="G11" t="str">
            <v>Monthly inc</v>
          </cell>
          <cell r="H11" t="str">
            <v>Error</v>
          </cell>
          <cell r="I11" t="str">
            <v>Sq Error</v>
          </cell>
        </row>
        <row r="12">
          <cell r="B12">
            <v>0</v>
          </cell>
          <cell r="C12">
            <v>1</v>
          </cell>
          <cell r="D12">
            <v>0</v>
          </cell>
          <cell r="F12">
            <v>3000</v>
          </cell>
          <cell r="G12">
            <v>4000</v>
          </cell>
          <cell r="I12">
            <v>0</v>
          </cell>
          <cell r="K12" t="str">
            <v>B1</v>
          </cell>
          <cell r="L12" t="str">
            <v>B2</v>
          </cell>
          <cell r="M12" t="str">
            <v>B3</v>
          </cell>
          <cell r="N12" t="str">
            <v>B4</v>
          </cell>
        </row>
        <row r="13">
          <cell r="B13">
            <v>0</v>
          </cell>
          <cell r="C13">
            <v>0</v>
          </cell>
          <cell r="D13">
            <v>0</v>
          </cell>
          <cell r="F13">
            <v>2000</v>
          </cell>
          <cell r="G13">
            <v>8000</v>
          </cell>
          <cell r="I13">
            <v>0</v>
          </cell>
        </row>
        <row r="14">
          <cell r="B14">
            <v>1</v>
          </cell>
          <cell r="C14">
            <v>0</v>
          </cell>
          <cell r="D14">
            <v>1</v>
          </cell>
          <cell r="F14">
            <v>6000</v>
          </cell>
          <cell r="G14">
            <v>12000</v>
          </cell>
          <cell r="I14">
            <v>0</v>
          </cell>
        </row>
        <row r="15">
          <cell r="B15">
            <v>1</v>
          </cell>
          <cell r="C15">
            <v>1</v>
          </cell>
          <cell r="D15">
            <v>1</v>
          </cell>
          <cell r="F15">
            <v>3000</v>
          </cell>
          <cell r="G15">
            <v>2500</v>
          </cell>
          <cell r="I15">
            <v>0</v>
          </cell>
        </row>
        <row r="16">
          <cell r="B16">
            <v>1</v>
          </cell>
          <cell r="C16">
            <v>1</v>
          </cell>
          <cell r="D16">
            <v>1</v>
          </cell>
          <cell r="F16">
            <v>3000</v>
          </cell>
          <cell r="G16">
            <v>4000</v>
          </cell>
          <cell r="I16">
            <v>0</v>
          </cell>
        </row>
        <row r="17">
          <cell r="K17" t="str">
            <v>Sum of Errors</v>
          </cell>
          <cell r="L17" t="str">
            <v>Sq Er tot</v>
          </cell>
        </row>
        <row r="18">
          <cell r="K18">
            <v>0</v>
          </cell>
          <cell r="L18">
            <v>0</v>
          </cell>
        </row>
        <row r="23">
          <cell r="B23" t="str">
            <v>Income = Intercept + B1(Gender)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7427-FEFE-4337-B26F-924D0D8AAD90}">
  <dimension ref="C3:N20"/>
  <sheetViews>
    <sheetView showGridLines="0" tabSelected="1" workbookViewId="0">
      <selection activeCell="J8" sqref="J8"/>
    </sheetView>
  </sheetViews>
  <sheetFormatPr baseColWidth="10" defaultColWidth="8.83203125" defaultRowHeight="15" x14ac:dyDescent="0.2"/>
  <cols>
    <col min="3" max="3" width="25.1640625" bestFit="1" customWidth="1"/>
    <col min="4" max="5" width="8.83203125" style="1"/>
    <col min="6" max="6" width="12" bestFit="1" customWidth="1"/>
    <col min="9" max="9" width="6.6640625" customWidth="1"/>
    <col min="10" max="10" width="8.83203125" style="1"/>
    <col min="11" max="12" width="11.6640625" style="1" customWidth="1"/>
    <col min="13" max="13" width="11.83203125" style="1" customWidth="1"/>
    <col min="14" max="14" width="11.5" customWidth="1"/>
  </cols>
  <sheetData>
    <row r="3" spans="4:14" x14ac:dyDescent="0.2">
      <c r="I3" s="15" t="s">
        <v>16</v>
      </c>
      <c r="J3" s="16"/>
      <c r="K3" s="16"/>
      <c r="L3" s="16"/>
      <c r="M3" s="16"/>
      <c r="N3" s="17"/>
    </row>
    <row r="4" spans="4:14" x14ac:dyDescent="0.2">
      <c r="D4" s="3" t="s">
        <v>0</v>
      </c>
      <c r="E4" s="3" t="s">
        <v>1</v>
      </c>
      <c r="F4" s="3" t="s">
        <v>4</v>
      </c>
      <c r="G4" s="2"/>
      <c r="I4" s="5"/>
      <c r="J4" s="3" t="s">
        <v>15</v>
      </c>
      <c r="K4" s="2" t="s">
        <v>7</v>
      </c>
      <c r="L4" s="2" t="s">
        <v>8</v>
      </c>
      <c r="M4" s="2" t="s">
        <v>9</v>
      </c>
      <c r="N4" s="6" t="s">
        <v>13</v>
      </c>
    </row>
    <row r="5" spans="4:14" x14ac:dyDescent="0.2">
      <c r="D5" s="4">
        <v>165</v>
      </c>
      <c r="E5" s="4" t="s">
        <v>3</v>
      </c>
      <c r="F5" s="4" t="s">
        <v>5</v>
      </c>
      <c r="I5" s="7" t="s">
        <v>10</v>
      </c>
      <c r="J5" s="8">
        <v>163.4999998482208</v>
      </c>
      <c r="K5" s="8">
        <f>(D5-J$5)^2</f>
        <v>2.250000455337636</v>
      </c>
      <c r="L5" s="8">
        <f>ABS(D5-J$6)</f>
        <v>1.8391884288820108</v>
      </c>
      <c r="M5" s="8">
        <f>ABS((D5-J$7)/D5)</f>
        <v>3.0303030144392378E-2</v>
      </c>
      <c r="N5" s="9">
        <f>((D5-J$8)/D5)^2</f>
        <v>3.3696902572297291E-3</v>
      </c>
    </row>
    <row r="6" spans="4:14" x14ac:dyDescent="0.2">
      <c r="D6" s="4">
        <v>160</v>
      </c>
      <c r="E6" s="4" t="s">
        <v>2</v>
      </c>
      <c r="F6" s="4" t="s">
        <v>6</v>
      </c>
      <c r="I6" s="7" t="s">
        <v>11</v>
      </c>
      <c r="J6" s="8">
        <v>163.16081157111799</v>
      </c>
      <c r="K6" s="8">
        <f t="shared" ref="K6:K14" si="0">(D6-J$5)^2</f>
        <v>12.249998937545593</v>
      </c>
      <c r="L6" s="8">
        <f t="shared" ref="L6:L14" si="1">ABS(D6-J$6)</f>
        <v>3.1608115711179892</v>
      </c>
      <c r="M6" s="8">
        <f t="shared" ref="M6:M14" si="2">ABS((D6-J$7)/D6)</f>
        <v>1.6359535948140547E-10</v>
      </c>
      <c r="N6" s="9">
        <f t="shared" ref="N6:N14" si="3">((D6-J$8)/D6)^2</f>
        <v>8.1870751749423714E-4</v>
      </c>
    </row>
    <row r="7" spans="4:14" x14ac:dyDescent="0.2">
      <c r="D7" s="4">
        <v>175</v>
      </c>
      <c r="E7" s="4" t="s">
        <v>2</v>
      </c>
      <c r="F7" s="4" t="s">
        <v>6</v>
      </c>
      <c r="I7" s="7" t="s">
        <v>12</v>
      </c>
      <c r="J7" s="8">
        <v>160.00000002617526</v>
      </c>
      <c r="K7" s="8">
        <f t="shared" si="0"/>
        <v>132.25000349092173</v>
      </c>
      <c r="L7" s="8">
        <f t="shared" si="1"/>
        <v>11.839188428882011</v>
      </c>
      <c r="M7" s="8">
        <f t="shared" si="2"/>
        <v>8.5714285564712819E-2</v>
      </c>
      <c r="N7" s="9">
        <f t="shared" si="3"/>
        <v>1.251597148942149E-2</v>
      </c>
    </row>
    <row r="8" spans="4:14" x14ac:dyDescent="0.2">
      <c r="D8" s="4">
        <v>180</v>
      </c>
      <c r="E8" s="4" t="s">
        <v>2</v>
      </c>
      <c r="F8" s="4" t="s">
        <v>6</v>
      </c>
      <c r="I8" s="7" t="s">
        <v>14</v>
      </c>
      <c r="J8" s="8">
        <v>155.42190951947731</v>
      </c>
      <c r="K8" s="8">
        <f>(D8-J$5)^2</f>
        <v>272.25000500871374</v>
      </c>
      <c r="L8" s="8">
        <f t="shared" si="1"/>
        <v>16.839188428882011</v>
      </c>
      <c r="M8" s="8">
        <f t="shared" si="2"/>
        <v>0.11111111096569301</v>
      </c>
      <c r="N8" s="9">
        <f t="shared" si="3"/>
        <v>1.8644522582369136E-2</v>
      </c>
    </row>
    <row r="9" spans="4:14" x14ac:dyDescent="0.2">
      <c r="D9" s="4">
        <v>155</v>
      </c>
      <c r="E9" s="4" t="s">
        <v>3</v>
      </c>
      <c r="F9" s="4" t="s">
        <v>6</v>
      </c>
      <c r="I9" s="5"/>
      <c r="J9" s="4"/>
      <c r="K9" s="8">
        <f t="shared" si="0"/>
        <v>72.249997419753555</v>
      </c>
      <c r="L9" s="8">
        <f t="shared" si="1"/>
        <v>8.1608115711179892</v>
      </c>
      <c r="M9" s="8">
        <f t="shared" si="2"/>
        <v>3.2258064685001663E-2</v>
      </c>
      <c r="N9" s="9">
        <f t="shared" si="3"/>
        <v>7.409267122812692E-6</v>
      </c>
    </row>
    <row r="10" spans="4:14" x14ac:dyDescent="0.2">
      <c r="D10" s="4">
        <v>150</v>
      </c>
      <c r="E10" s="4" t="s">
        <v>3</v>
      </c>
      <c r="F10" s="4" t="s">
        <v>5</v>
      </c>
      <c r="I10" s="5"/>
      <c r="J10" s="4"/>
      <c r="K10" s="8">
        <f t="shared" si="0"/>
        <v>182.24999590196151</v>
      </c>
      <c r="L10" s="8">
        <f t="shared" si="1"/>
        <v>13.160811571117989</v>
      </c>
      <c r="M10" s="8">
        <f t="shared" si="2"/>
        <v>6.6666666841168384E-2</v>
      </c>
      <c r="N10" s="9">
        <f t="shared" si="3"/>
        <v>1.3065379038843857E-3</v>
      </c>
    </row>
    <row r="11" spans="4:14" x14ac:dyDescent="0.2">
      <c r="D11" s="4">
        <v>110</v>
      </c>
      <c r="E11" s="4" t="s">
        <v>2</v>
      </c>
      <c r="F11" s="4" t="s">
        <v>5</v>
      </c>
      <c r="I11" s="5"/>
      <c r="J11" s="4"/>
      <c r="K11" s="8">
        <f t="shared" si="0"/>
        <v>2862.2499837596251</v>
      </c>
      <c r="L11" s="8">
        <f t="shared" si="1"/>
        <v>53.160811571117989</v>
      </c>
      <c r="M11" s="8">
        <f t="shared" si="2"/>
        <v>0.45454545478341141</v>
      </c>
      <c r="N11" s="9">
        <f t="shared" si="3"/>
        <v>0.17050825325583335</v>
      </c>
    </row>
    <row r="12" spans="4:14" x14ac:dyDescent="0.2">
      <c r="D12" s="4">
        <v>195</v>
      </c>
      <c r="E12" s="4" t="s">
        <v>2</v>
      </c>
      <c r="F12" s="4" t="s">
        <v>6</v>
      </c>
      <c r="I12" s="5"/>
      <c r="J12" s="4"/>
      <c r="K12" s="8">
        <f t="shared" si="0"/>
        <v>992.25000956208987</v>
      </c>
      <c r="L12" s="8">
        <f t="shared" si="1"/>
        <v>31.839188428882011</v>
      </c>
      <c r="M12" s="8">
        <f t="shared" si="2"/>
        <v>0.17948717935294739</v>
      </c>
      <c r="N12" s="9">
        <f t="shared" si="3"/>
        <v>4.1194615281642095E-2</v>
      </c>
    </row>
    <row r="13" spans="4:14" x14ac:dyDescent="0.2">
      <c r="D13" s="4">
        <v>160</v>
      </c>
      <c r="E13" s="4" t="s">
        <v>3</v>
      </c>
      <c r="F13" s="4" t="s">
        <v>6</v>
      </c>
      <c r="I13" s="5"/>
      <c r="J13" s="4"/>
      <c r="K13" s="8">
        <f t="shared" si="0"/>
        <v>12.249998937545593</v>
      </c>
      <c r="L13" s="8">
        <f t="shared" si="1"/>
        <v>3.1608115711179892</v>
      </c>
      <c r="M13" s="8">
        <f t="shared" si="2"/>
        <v>1.6359535948140547E-10</v>
      </c>
      <c r="N13" s="9">
        <f t="shared" si="3"/>
        <v>8.1870751749423714E-4</v>
      </c>
    </row>
    <row r="14" spans="4:14" x14ac:dyDescent="0.2">
      <c r="D14" s="4">
        <v>185</v>
      </c>
      <c r="E14" s="4" t="s">
        <v>2</v>
      </c>
      <c r="F14" s="4" t="s">
        <v>5</v>
      </c>
      <c r="I14" s="5"/>
      <c r="J14" s="4"/>
      <c r="K14" s="8">
        <f t="shared" si="0"/>
        <v>462.25000652650579</v>
      </c>
      <c r="L14" s="8">
        <f t="shared" si="1"/>
        <v>21.839188428882011</v>
      </c>
      <c r="M14" s="8">
        <f t="shared" si="2"/>
        <v>0.13513513499364727</v>
      </c>
      <c r="N14" s="9">
        <f t="shared" si="3"/>
        <v>2.5562116478421829E-2</v>
      </c>
    </row>
    <row r="15" spans="4:14" x14ac:dyDescent="0.2">
      <c r="I15" s="5"/>
      <c r="J15" s="4"/>
      <c r="K15" s="8"/>
      <c r="L15" s="8"/>
      <c r="M15" s="8"/>
      <c r="N15" s="10"/>
    </row>
    <row r="16" spans="4:14" x14ac:dyDescent="0.2">
      <c r="I16" s="11"/>
      <c r="J16" s="12"/>
      <c r="K16" s="13">
        <f>SUM(K5:K14)</f>
        <v>5002.5</v>
      </c>
      <c r="L16" s="13">
        <f>SUM(L5:L14)</f>
        <v>165</v>
      </c>
      <c r="M16" s="13">
        <f>SUM(M5:M14)</f>
        <v>1.0952209276581648</v>
      </c>
      <c r="N16" s="14">
        <f>SUM(N5:N14)</f>
        <v>0.27474653155091333</v>
      </c>
    </row>
    <row r="19" spans="3:3" x14ac:dyDescent="0.2">
      <c r="C19" t="s">
        <v>17</v>
      </c>
    </row>
    <row r="20" spans="3:3" x14ac:dyDescent="0.2">
      <c r="C20" t="s">
        <v>18</v>
      </c>
    </row>
  </sheetData>
  <mergeCells count="1">
    <mergeCell ref="I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E3F3-C8D9-CE4F-AD9D-909DF3089AD2}">
  <dimension ref="C6:M71"/>
  <sheetViews>
    <sheetView workbookViewId="0">
      <selection activeCell="M31" sqref="M31"/>
    </sheetView>
  </sheetViews>
  <sheetFormatPr baseColWidth="10" defaultRowHeight="15" x14ac:dyDescent="0.2"/>
  <cols>
    <col min="4" max="4" width="13.83203125" bestFit="1" customWidth="1"/>
  </cols>
  <sheetData>
    <row r="6" spans="3:7" x14ac:dyDescent="0.2">
      <c r="C6" s="3" t="s">
        <v>0</v>
      </c>
      <c r="D6" s="3" t="s">
        <v>1</v>
      </c>
      <c r="E6" t="s">
        <v>19</v>
      </c>
      <c r="F6" s="3" t="s">
        <v>4</v>
      </c>
    </row>
    <row r="7" spans="3:7" x14ac:dyDescent="0.2">
      <c r="C7" s="4">
        <v>165</v>
      </c>
      <c r="D7" s="4" t="s">
        <v>3</v>
      </c>
      <c r="E7">
        <v>1</v>
      </c>
      <c r="F7" s="4" t="s">
        <v>5</v>
      </c>
      <c r="G7">
        <v>-1</v>
      </c>
    </row>
    <row r="8" spans="3:7" x14ac:dyDescent="0.2">
      <c r="C8" s="4">
        <v>160</v>
      </c>
      <c r="D8" s="4" t="s">
        <v>2</v>
      </c>
      <c r="E8">
        <v>2</v>
      </c>
      <c r="F8" s="4" t="s">
        <v>6</v>
      </c>
      <c r="G8">
        <v>1</v>
      </c>
    </row>
    <row r="9" spans="3:7" x14ac:dyDescent="0.2">
      <c r="C9" s="4">
        <v>175</v>
      </c>
      <c r="D9" s="4" t="s">
        <v>2</v>
      </c>
      <c r="E9">
        <v>2</v>
      </c>
      <c r="F9" s="4" t="s">
        <v>6</v>
      </c>
      <c r="G9">
        <v>1</v>
      </c>
    </row>
    <row r="10" spans="3:7" x14ac:dyDescent="0.2">
      <c r="C10" s="4">
        <v>180</v>
      </c>
      <c r="D10" s="4" t="s">
        <v>2</v>
      </c>
      <c r="E10">
        <v>2</v>
      </c>
      <c r="F10" s="4" t="s">
        <v>6</v>
      </c>
      <c r="G10">
        <v>1</v>
      </c>
    </row>
    <row r="11" spans="3:7" x14ac:dyDescent="0.2">
      <c r="C11" s="4">
        <v>155</v>
      </c>
      <c r="D11" s="4" t="s">
        <v>3</v>
      </c>
      <c r="E11">
        <v>1</v>
      </c>
      <c r="F11" s="4" t="s">
        <v>6</v>
      </c>
      <c r="G11">
        <v>1</v>
      </c>
    </row>
    <row r="12" spans="3:7" x14ac:dyDescent="0.2">
      <c r="C12" s="4">
        <v>150</v>
      </c>
      <c r="D12" s="4" t="s">
        <v>3</v>
      </c>
      <c r="E12">
        <v>1</v>
      </c>
      <c r="F12" s="4" t="s">
        <v>5</v>
      </c>
      <c r="G12">
        <v>-1</v>
      </c>
    </row>
    <row r="13" spans="3:7" x14ac:dyDescent="0.2">
      <c r="C13" s="4">
        <v>110</v>
      </c>
      <c r="D13" s="4" t="s">
        <v>2</v>
      </c>
      <c r="E13">
        <v>2</v>
      </c>
      <c r="F13" s="4" t="s">
        <v>5</v>
      </c>
      <c r="G13">
        <v>-1</v>
      </c>
    </row>
    <row r="14" spans="3:7" x14ac:dyDescent="0.2">
      <c r="C14" s="4">
        <v>195</v>
      </c>
      <c r="D14" s="4" t="s">
        <v>2</v>
      </c>
      <c r="E14">
        <v>2</v>
      </c>
      <c r="F14" s="4" t="s">
        <v>6</v>
      </c>
      <c r="G14">
        <v>1</v>
      </c>
    </row>
    <row r="15" spans="3:7" x14ac:dyDescent="0.2">
      <c r="C15" s="4">
        <v>160</v>
      </c>
      <c r="D15" s="4" t="s">
        <v>3</v>
      </c>
      <c r="E15">
        <v>1</v>
      </c>
      <c r="F15" s="4" t="s">
        <v>6</v>
      </c>
      <c r="G15">
        <v>1</v>
      </c>
    </row>
    <row r="16" spans="3:7" x14ac:dyDescent="0.2">
      <c r="C16" s="4">
        <v>185</v>
      </c>
      <c r="D16" s="4" t="s">
        <v>2</v>
      </c>
      <c r="E16">
        <v>2</v>
      </c>
      <c r="F16" s="4" t="s">
        <v>5</v>
      </c>
      <c r="G16">
        <v>-1</v>
      </c>
    </row>
    <row r="18" spans="4:13" x14ac:dyDescent="0.2">
      <c r="D18" s="3" t="s">
        <v>0</v>
      </c>
      <c r="E18" t="s">
        <v>19</v>
      </c>
      <c r="F18" s="18" t="s">
        <v>4</v>
      </c>
      <c r="G18" t="s">
        <v>10</v>
      </c>
      <c r="H18" t="s">
        <v>22</v>
      </c>
      <c r="I18" t="s">
        <v>23</v>
      </c>
      <c r="K18" s="19" t="s">
        <v>29</v>
      </c>
      <c r="L18" s="19"/>
      <c r="M18" s="19"/>
    </row>
    <row r="19" spans="4:13" x14ac:dyDescent="0.2">
      <c r="D19" s="4">
        <v>165</v>
      </c>
      <c r="E19">
        <v>0</v>
      </c>
      <c r="F19">
        <v>0</v>
      </c>
      <c r="G19">
        <f>K$20</f>
        <v>163.49999996689445</v>
      </c>
      <c r="H19">
        <f xml:space="preserve"> D19-G19</f>
        <v>1.5000000331055503</v>
      </c>
      <c r="I19">
        <f xml:space="preserve"> H19*H19</f>
        <v>2.2500000993166518</v>
      </c>
      <c r="K19" s="19" t="s">
        <v>20</v>
      </c>
      <c r="L19" s="19" t="s">
        <v>21</v>
      </c>
      <c r="M19" s="19" t="s">
        <v>25</v>
      </c>
    </row>
    <row r="20" spans="4:13" x14ac:dyDescent="0.2">
      <c r="D20" s="4">
        <v>160</v>
      </c>
      <c r="E20">
        <v>1</v>
      </c>
      <c r="F20">
        <v>1</v>
      </c>
      <c r="G20">
        <f t="shared" ref="G20:G28" si="0">K$20</f>
        <v>163.49999996689445</v>
      </c>
      <c r="H20">
        <f t="shared" ref="H20:H28" si="1" xml:space="preserve"> D20-G20</f>
        <v>-3.4999999668944497</v>
      </c>
      <c r="I20">
        <f>H20*H20</f>
        <v>12.24999976826115</v>
      </c>
      <c r="K20" s="19">
        <v>163.49999996689445</v>
      </c>
      <c r="L20" s="19">
        <v>7.1428461878682867</v>
      </c>
      <c r="M20" s="19">
        <v>17.142853644749493</v>
      </c>
    </row>
    <row r="21" spans="4:13" x14ac:dyDescent="0.2">
      <c r="D21" s="4">
        <v>175</v>
      </c>
      <c r="E21">
        <v>1</v>
      </c>
      <c r="F21">
        <v>1</v>
      </c>
      <c r="G21">
        <f t="shared" si="0"/>
        <v>163.49999996689445</v>
      </c>
      <c r="H21">
        <f t="shared" si="1"/>
        <v>11.50000003310555</v>
      </c>
      <c r="I21">
        <f xml:space="preserve"> H21*H21</f>
        <v>132.25000076142766</v>
      </c>
      <c r="K21" s="19" t="s">
        <v>28</v>
      </c>
      <c r="L21" s="19" t="s">
        <v>1</v>
      </c>
      <c r="M21" s="19" t="s">
        <v>4</v>
      </c>
    </row>
    <row r="22" spans="4:13" x14ac:dyDescent="0.2">
      <c r="D22" s="4">
        <v>180</v>
      </c>
      <c r="E22">
        <v>1</v>
      </c>
      <c r="F22">
        <v>1</v>
      </c>
      <c r="G22">
        <f t="shared" si="0"/>
        <v>163.49999996689445</v>
      </c>
      <c r="H22">
        <f t="shared" si="1"/>
        <v>16.50000003310555</v>
      </c>
      <c r="I22">
        <f xml:space="preserve"> H22*H22</f>
        <v>272.25000109248316</v>
      </c>
    </row>
    <row r="23" spans="4:13" x14ac:dyDescent="0.2">
      <c r="D23" s="4">
        <v>155</v>
      </c>
      <c r="E23">
        <v>0</v>
      </c>
      <c r="F23">
        <v>1</v>
      </c>
      <c r="G23">
        <f t="shared" si="0"/>
        <v>163.49999996689445</v>
      </c>
      <c r="H23">
        <f t="shared" si="1"/>
        <v>-8.4999999668944497</v>
      </c>
      <c r="I23">
        <f xml:space="preserve"> H23*H23</f>
        <v>72.249999437205645</v>
      </c>
    </row>
    <row r="24" spans="4:13" x14ac:dyDescent="0.2">
      <c r="D24" s="4">
        <v>150</v>
      </c>
      <c r="E24">
        <v>0</v>
      </c>
      <c r="F24">
        <v>0</v>
      </c>
      <c r="G24">
        <f t="shared" si="0"/>
        <v>163.49999996689445</v>
      </c>
      <c r="H24">
        <f t="shared" si="1"/>
        <v>-13.49999996689445</v>
      </c>
      <c r="I24">
        <f xml:space="preserve"> H24*H24</f>
        <v>182.24999910615014</v>
      </c>
    </row>
    <row r="25" spans="4:13" x14ac:dyDescent="0.2">
      <c r="D25" s="4">
        <v>110</v>
      </c>
      <c r="E25">
        <v>1</v>
      </c>
      <c r="F25">
        <v>0</v>
      </c>
      <c r="G25">
        <f t="shared" si="0"/>
        <v>163.49999996689445</v>
      </c>
      <c r="H25">
        <f t="shared" si="1"/>
        <v>-53.49999996689445</v>
      </c>
      <c r="I25">
        <f xml:space="preserve"> H25*H25</f>
        <v>2862.2499964577059</v>
      </c>
    </row>
    <row r="26" spans="4:13" x14ac:dyDescent="0.2">
      <c r="D26" s="4">
        <v>195</v>
      </c>
      <c r="E26">
        <v>1</v>
      </c>
      <c r="F26">
        <v>1</v>
      </c>
      <c r="G26">
        <f t="shared" si="0"/>
        <v>163.49999996689445</v>
      </c>
      <c r="H26">
        <f t="shared" si="1"/>
        <v>31.50000003310555</v>
      </c>
      <c r="I26">
        <f xml:space="preserve"> H26*H26</f>
        <v>992.25000208564973</v>
      </c>
    </row>
    <row r="27" spans="4:13" x14ac:dyDescent="0.2">
      <c r="D27" s="4">
        <v>160</v>
      </c>
      <c r="E27">
        <v>0</v>
      </c>
      <c r="F27">
        <v>1</v>
      </c>
      <c r="G27">
        <f t="shared" si="0"/>
        <v>163.49999996689445</v>
      </c>
      <c r="H27">
        <f t="shared" si="1"/>
        <v>-3.4999999668944497</v>
      </c>
      <c r="I27">
        <f xml:space="preserve"> H27*H27</f>
        <v>12.24999976826115</v>
      </c>
    </row>
    <row r="28" spans="4:13" x14ac:dyDescent="0.2">
      <c r="D28" s="4">
        <v>185</v>
      </c>
      <c r="E28">
        <v>1</v>
      </c>
      <c r="F28">
        <v>0</v>
      </c>
      <c r="G28">
        <f t="shared" si="0"/>
        <v>163.49999996689445</v>
      </c>
      <c r="H28">
        <f t="shared" si="1"/>
        <v>21.50000003310555</v>
      </c>
      <c r="I28">
        <f xml:space="preserve"> H28*H28</f>
        <v>462.25000142353866</v>
      </c>
    </row>
    <row r="33" spans="4:9" x14ac:dyDescent="0.2">
      <c r="D33" t="s">
        <v>24</v>
      </c>
      <c r="H33" s="19" t="s">
        <v>27</v>
      </c>
      <c r="I33" s="19" t="s">
        <v>26</v>
      </c>
    </row>
    <row r="34" spans="4:9" x14ac:dyDescent="0.2">
      <c r="D34">
        <v>163.5</v>
      </c>
      <c r="H34" s="19">
        <f xml:space="preserve"> SUM(H19:H28)</f>
        <v>3.3105550301115727E-7</v>
      </c>
      <c r="I34" s="19">
        <f>SUM(I19:I28)</f>
        <v>5002.4999999999991</v>
      </c>
    </row>
    <row r="35" spans="4:9" x14ac:dyDescent="0.2">
      <c r="D35" s="3"/>
      <c r="F35" s="18"/>
    </row>
    <row r="36" spans="4:9" x14ac:dyDescent="0.2">
      <c r="D36" s="4"/>
      <c r="H36" s="8"/>
    </row>
    <row r="37" spans="4:9" x14ac:dyDescent="0.2">
      <c r="D37" s="4"/>
      <c r="H37" s="8"/>
    </row>
    <row r="38" spans="4:9" x14ac:dyDescent="0.2">
      <c r="D38" s="3"/>
      <c r="F38" s="18"/>
    </row>
    <row r="39" spans="4:9" x14ac:dyDescent="0.2">
      <c r="D39" s="4"/>
      <c r="H39" s="8"/>
    </row>
    <row r="40" spans="4:9" x14ac:dyDescent="0.2">
      <c r="D40" s="4"/>
      <c r="H40" s="8"/>
    </row>
    <row r="41" spans="4:9" x14ac:dyDescent="0.2">
      <c r="D41" s="4"/>
      <c r="H41" s="8"/>
    </row>
    <row r="42" spans="4:9" x14ac:dyDescent="0.2">
      <c r="D42" s="4"/>
      <c r="H42" s="8"/>
    </row>
    <row r="43" spans="4:9" x14ac:dyDescent="0.2">
      <c r="D43" s="4"/>
      <c r="H43" s="8"/>
    </row>
    <row r="44" spans="4:9" x14ac:dyDescent="0.2">
      <c r="D44" s="4"/>
      <c r="H44" s="8"/>
    </row>
    <row r="45" spans="4:9" x14ac:dyDescent="0.2">
      <c r="D45" s="4"/>
      <c r="H45" s="8"/>
    </row>
    <row r="46" spans="4:9" x14ac:dyDescent="0.2">
      <c r="D46" s="4"/>
      <c r="H46" s="8"/>
    </row>
    <row r="47" spans="4:9" x14ac:dyDescent="0.2">
      <c r="D47" s="4"/>
      <c r="H47" s="8"/>
    </row>
    <row r="48" spans="4:9" x14ac:dyDescent="0.2">
      <c r="D48" s="4"/>
      <c r="H48" s="8"/>
    </row>
    <row r="49" spans="4:8" x14ac:dyDescent="0.2">
      <c r="D49" s="4"/>
      <c r="H49" s="9"/>
    </row>
    <row r="50" spans="4:8" x14ac:dyDescent="0.2">
      <c r="D50" s="4"/>
      <c r="H50" s="9"/>
    </row>
    <row r="51" spans="4:8" x14ac:dyDescent="0.2">
      <c r="D51" s="4"/>
      <c r="H51" s="9"/>
    </row>
    <row r="52" spans="4:8" x14ac:dyDescent="0.2">
      <c r="D52" s="4"/>
      <c r="H52" s="9"/>
    </row>
    <row r="53" spans="4:8" x14ac:dyDescent="0.2">
      <c r="D53" s="4"/>
      <c r="H53" s="9"/>
    </row>
    <row r="54" spans="4:8" x14ac:dyDescent="0.2">
      <c r="D54" s="4"/>
      <c r="H54" s="9"/>
    </row>
    <row r="55" spans="4:8" x14ac:dyDescent="0.2">
      <c r="D55" s="4"/>
      <c r="H55" s="9"/>
    </row>
    <row r="56" spans="4:8" x14ac:dyDescent="0.2">
      <c r="D56" s="4"/>
      <c r="H56" s="9"/>
    </row>
    <row r="57" spans="4:8" x14ac:dyDescent="0.2">
      <c r="D57" s="4"/>
      <c r="H57" s="9"/>
    </row>
    <row r="58" spans="4:8" x14ac:dyDescent="0.2">
      <c r="D58" s="4"/>
      <c r="H58" s="9"/>
    </row>
    <row r="61" spans="4:8" x14ac:dyDescent="0.2">
      <c r="D61" s="3"/>
      <c r="F61" s="18"/>
    </row>
    <row r="62" spans="4:8" x14ac:dyDescent="0.2">
      <c r="D62" s="4"/>
      <c r="H62" s="8"/>
    </row>
    <row r="63" spans="4:8" x14ac:dyDescent="0.2">
      <c r="D63" s="4"/>
      <c r="H63" s="8"/>
    </row>
    <row r="64" spans="4:8" x14ac:dyDescent="0.2">
      <c r="D64" s="4"/>
      <c r="H64" s="8"/>
    </row>
    <row r="65" spans="4:8" x14ac:dyDescent="0.2">
      <c r="D65" s="4"/>
      <c r="H65" s="8"/>
    </row>
    <row r="66" spans="4:8" x14ac:dyDescent="0.2">
      <c r="D66" s="4"/>
      <c r="H66" s="8"/>
    </row>
    <row r="67" spans="4:8" x14ac:dyDescent="0.2">
      <c r="D67" s="4"/>
      <c r="H67" s="8"/>
    </row>
    <row r="68" spans="4:8" x14ac:dyDescent="0.2">
      <c r="D68" s="4"/>
      <c r="H68" s="8"/>
    </row>
    <row r="69" spans="4:8" x14ac:dyDescent="0.2">
      <c r="D69" s="4"/>
      <c r="H69" s="8"/>
    </row>
    <row r="70" spans="4:8" x14ac:dyDescent="0.2">
      <c r="D70" s="4"/>
      <c r="H70" s="8"/>
    </row>
    <row r="71" spans="4:8" x14ac:dyDescent="0.2">
      <c r="D71" s="4"/>
      <c r="H7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2020-08-17T20:34:26Z</dcterms:created>
  <dcterms:modified xsi:type="dcterms:W3CDTF">2020-08-31T20:40:29Z</dcterms:modified>
</cp:coreProperties>
</file>