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shh\ShadowFox\Beginner\excel\"/>
    </mc:Choice>
  </mc:AlternateContent>
  <xr:revisionPtr revIDLastSave="0" documentId="13_ncr:1_{EF0F5641-5C24-467E-84EB-15002BE95F1B}" xr6:coauthVersionLast="47" xr6:coauthVersionMax="47" xr10:uidLastSave="{00000000-0000-0000-0000-000000000000}"/>
  <bookViews>
    <workbookView xWindow="9510" yWindow="0" windowWidth="9780" windowHeight="11370" tabRatio="818" firstSheet="4" activeTab="5" xr2:uid="{E3B0E78C-8234-4E85-937C-60D6F4003169}"/>
  </bookViews>
  <sheets>
    <sheet name="Raw_Data" sheetId="1" r:id="rId1"/>
    <sheet name="Summary" sheetId="2" r:id="rId2"/>
    <sheet name="Category_Analysis" sheetId="3" r:id="rId3"/>
    <sheet name="Regional_Analysis" sheetId="4" r:id="rId4"/>
    <sheet name="Monthly_Analysis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5" l="1"/>
  <c r="G12" i="5"/>
  <c r="G11" i="5"/>
  <c r="G10" i="5"/>
  <c r="G9" i="5"/>
  <c r="G8" i="5"/>
  <c r="G7" i="5"/>
  <c r="G6" i="5"/>
  <c r="G5" i="5"/>
  <c r="G4" i="5"/>
  <c r="G3" i="5"/>
  <c r="F13" i="5"/>
  <c r="F12" i="5"/>
  <c r="F11" i="5"/>
  <c r="F10" i="5"/>
  <c r="F9" i="5"/>
  <c r="F8" i="5"/>
  <c r="F7" i="5"/>
  <c r="F6" i="5"/>
  <c r="F5" i="5"/>
  <c r="F4" i="5"/>
  <c r="F3" i="5"/>
  <c r="E13" i="5"/>
  <c r="E12" i="5"/>
  <c r="E11" i="5"/>
  <c r="E10" i="5"/>
  <c r="E9" i="5"/>
  <c r="E8" i="5"/>
  <c r="E7" i="5"/>
  <c r="E6" i="5"/>
  <c r="E5" i="5"/>
  <c r="E4" i="5"/>
  <c r="E3" i="5"/>
  <c r="D13" i="5" a="1"/>
  <c r="D13" i="5" s="1"/>
  <c r="D12" i="5" a="1"/>
  <c r="D12" i="5" s="1"/>
  <c r="D11" i="5" a="1"/>
  <c r="D11" i="5" s="1"/>
  <c r="D10" i="5" a="1"/>
  <c r="D10" i="5" s="1"/>
  <c r="D9" i="5" a="1"/>
  <c r="D9" i="5" s="1"/>
  <c r="D8" i="5" a="1"/>
  <c r="D8" i="5" s="1"/>
  <c r="D7" i="5" a="1"/>
  <c r="D7" i="5" s="1"/>
  <c r="D6" i="5" a="1"/>
  <c r="D6" i="5" s="1"/>
  <c r="D5" i="5" a="1"/>
  <c r="D5" i="5" s="1"/>
  <c r="D4" i="5" a="1"/>
  <c r="D4" i="5" s="1"/>
  <c r="D3" i="5" a="1"/>
  <c r="D3" i="5" s="1"/>
  <c r="G2" i="5"/>
  <c r="F2" i="5"/>
  <c r="E2" i="5"/>
  <c r="D2" i="5" a="1"/>
  <c r="D2" i="5" s="1"/>
  <c r="C3" i="5" a="1"/>
  <c r="C3" i="5" s="1"/>
  <c r="C13" i="5" a="1"/>
  <c r="C13" i="5" s="1"/>
  <c r="C12" i="5" a="1"/>
  <c r="C12" i="5" s="1"/>
  <c r="C11" i="5" a="1"/>
  <c r="C11" i="5" s="1"/>
  <c r="C10" i="5" a="1"/>
  <c r="C10" i="5" s="1"/>
  <c r="C9" i="5" a="1"/>
  <c r="C9" i="5" s="1"/>
  <c r="C8" i="5" a="1"/>
  <c r="C8" i="5" s="1"/>
  <c r="C7" i="5" a="1"/>
  <c r="C7" i="5" s="1"/>
  <c r="C6" i="5" a="1"/>
  <c r="C6" i="5" s="1"/>
  <c r="C5" i="5" a="1"/>
  <c r="C5" i="5" s="1"/>
  <c r="C4" i="5" a="1"/>
  <c r="C4" i="5" s="1"/>
  <c r="C2" i="5" a="1"/>
  <c r="C2" i="5" s="1"/>
  <c r="B3" i="5" a="1"/>
  <c r="B3" i="5" s="1"/>
  <c r="B13" i="5" a="1"/>
  <c r="B13" i="5" s="1"/>
  <c r="B12" i="5" a="1"/>
  <c r="B12" i="5" s="1"/>
  <c r="B11" i="5" a="1"/>
  <c r="B11" i="5" s="1"/>
  <c r="B10" i="5" a="1"/>
  <c r="B10" i="5" s="1"/>
  <c r="B9" i="5" a="1"/>
  <c r="B9" i="5" s="1"/>
  <c r="B8" i="5" a="1"/>
  <c r="B8" i="5" s="1"/>
  <c r="B7" i="5" a="1"/>
  <c r="B7" i="5" s="1"/>
  <c r="B6" i="5" a="1"/>
  <c r="B6" i="5" s="1"/>
  <c r="B5" i="5" a="1"/>
  <c r="B5" i="5" s="1"/>
  <c r="B4" i="5" a="1"/>
  <c r="B4" i="5" s="1"/>
  <c r="B2" i="5" a="1"/>
  <c r="B2" i="5" s="1"/>
  <c r="C2" i="4"/>
  <c r="G2" i="4" s="1"/>
  <c r="D11" i="4"/>
  <c r="G11" i="4" s="1"/>
  <c r="C11" i="4"/>
  <c r="E11" i="4" s="1"/>
  <c r="E10" i="4"/>
  <c r="D10" i="4"/>
  <c r="G10" i="4" s="1"/>
  <c r="C10" i="4"/>
  <c r="D9" i="4"/>
  <c r="G9" i="4" s="1"/>
  <c r="C9" i="4"/>
  <c r="E9" i="4" s="1"/>
  <c r="G8" i="4"/>
  <c r="F8" i="4"/>
  <c r="D8" i="4"/>
  <c r="C8" i="4"/>
  <c r="E8" i="4" s="1"/>
  <c r="D7" i="4"/>
  <c r="G7" i="4" s="1"/>
  <c r="C7" i="4"/>
  <c r="E7" i="4" s="1"/>
  <c r="D6" i="4"/>
  <c r="G6" i="4" s="1"/>
  <c r="C6" i="4"/>
  <c r="E6" i="4" s="1"/>
  <c r="G5" i="4"/>
  <c r="F5" i="4"/>
  <c r="E5" i="4"/>
  <c r="D5" i="4"/>
  <c r="C5" i="4"/>
  <c r="D4" i="4"/>
  <c r="F4" i="4" s="1"/>
  <c r="C4" i="4"/>
  <c r="E4" i="4" s="1"/>
  <c r="G3" i="4"/>
  <c r="D3" i="4"/>
  <c r="F3" i="4" s="1"/>
  <c r="C3" i="4"/>
  <c r="E3" i="4" s="1"/>
  <c r="B2" i="4"/>
  <c r="B11" i="4"/>
  <c r="B10" i="4"/>
  <c r="B9" i="4"/>
  <c r="B8" i="4"/>
  <c r="B7" i="4"/>
  <c r="B6" i="4"/>
  <c r="B5" i="4"/>
  <c r="B4" i="4"/>
  <c r="B3" i="4"/>
  <c r="F2" i="4"/>
  <c r="D2" i="4"/>
  <c r="C2" i="3"/>
  <c r="F2" i="3"/>
  <c r="D2" i="3"/>
  <c r="D4" i="3"/>
  <c r="F4" i="3" s="1"/>
  <c r="D3" i="3"/>
  <c r="F3" i="3" s="1"/>
  <c r="C4" i="3"/>
  <c r="E4" i="3" s="1"/>
  <c r="C3" i="3"/>
  <c r="E3" i="3" s="1"/>
  <c r="B2" i="3"/>
  <c r="B4" i="3"/>
  <c r="B3" i="3"/>
  <c r="F7" i="4" l="1"/>
  <c r="F10" i="4"/>
  <c r="G4" i="4"/>
  <c r="F9" i="4"/>
  <c r="F6" i="4"/>
  <c r="F11" i="4"/>
  <c r="E2" i="4"/>
  <c r="G3" i="3"/>
  <c r="G2" i="3"/>
  <c r="G4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<sst xmlns="http://schemas.openxmlformats.org/spreadsheetml/2006/main" count="132801" uniqueCount="11128">
  <si>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</si>
  <si>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</si>
  <si>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</si>
  <si>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</si>
  <si>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</si>
  <si>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</si>
  <si>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</si>
  <si>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</si>
  <si>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</si>
  <si>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</si>
  <si>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</si>
  <si>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</si>
  <si>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</si>
  <si>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</si>
  <si>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</si>
  <si>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</si>
  <si>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</si>
  <si>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</si>
  <si>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</si>
  <si>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</si>
  <si>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</si>
  <si>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</si>
  <si>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</si>
  <si>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</si>
  <si>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</si>
  <si>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</si>
  <si>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</si>
  <si>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</si>
  <si>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</si>
  <si>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</si>
  <si>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</si>
  <si>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</si>
  <si>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</si>
  <si>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</si>
  <si>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</si>
  <si>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</si>
  <si>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</si>
  <si>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</si>
  <si>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</si>
  <si>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</si>
  <si>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</si>
  <si>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</si>
  <si>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</si>
  <si>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</si>
  <si>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</si>
  <si>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</si>
  <si>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</si>
  <si>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</si>
  <si>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</si>
  <si>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</si>
  <si>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</si>
  <si>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</si>
  <si>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</si>
  <si>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</si>
  <si>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</si>
  <si>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</si>
  <si>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</si>
  <si>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</si>
  <si>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</si>
  <si>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</si>
  <si>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</si>
  <si>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</si>
  <si>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</si>
  <si>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</si>
  <si>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</si>
  <si>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</si>
  <si>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</si>
  <si>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</si>
  <si>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</si>
  <si>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</si>
  <si>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</si>
  <si>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</si>
  <si>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</si>
  <si>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</si>
  <si>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</si>
  <si>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</si>
  <si>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</si>
  <si>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</si>
  <si>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</si>
  <si>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</si>
  <si>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</si>
  <si>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</si>
  <si>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</si>
  <si>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</si>
  <si>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</si>
  <si>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</si>
  <si>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</si>
  <si>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</si>
  <si>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</si>
  <si>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</si>
  <si>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</si>
  <si>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</si>
  <si>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</si>
  <si>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</si>
  <si>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</si>
  <si>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</si>
  <si>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</si>
  <si>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</si>
  <si>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</si>
  <si>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</si>
  <si>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</si>
  <si>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</si>
  <si>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</si>
  <si>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</si>
  <si>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</si>
  <si>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</si>
  <si>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</si>
  <si>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</si>
  <si>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</si>
  <si>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</si>
  <si>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</si>
  <si>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</si>
  <si>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</si>
  <si>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</si>
  <si>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</si>
  <si>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</si>
  <si>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</si>
  <si>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</si>
  <si>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</si>
  <si>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</si>
  <si>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</si>
  <si>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</si>
  <si>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</si>
  <si>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</si>
  <si>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</si>
  <si>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</si>
  <si>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</si>
  <si>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</si>
  <si>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</si>
  <si>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</si>
  <si>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</si>
  <si>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</si>
  <si>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</si>
  <si>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</si>
  <si>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</si>
  <si>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</si>
  <si>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</si>
  <si>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</si>
  <si>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</si>
  <si>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</si>
  <si>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</si>
  <si>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</si>
  <si>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</si>
  <si>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</si>
  <si>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</si>
  <si>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</si>
  <si>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</si>
  <si>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</si>
  <si>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</si>
  <si>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</si>
  <si>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</si>
  <si>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</si>
  <si>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</si>
  <si>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</si>
  <si>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</si>
  <si>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</si>
  <si>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</si>
  <si>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</si>
  <si>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</si>
  <si>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</si>
  <si>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</si>
  <si>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</si>
  <si>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</si>
  <si>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</si>
  <si>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</si>
  <si>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</si>
  <si>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</si>
  <si>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</si>
  <si>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</si>
  <si>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</si>
  <si>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</si>
  <si>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</si>
  <si>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</si>
  <si>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</si>
  <si>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</si>
  <si>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</si>
  <si>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</si>
  <si>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</si>
  <si>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</si>
  <si>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</si>
  <si>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</si>
  <si>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</si>
  <si>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</si>
  <si>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</si>
  <si>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</si>
  <si>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</si>
  <si>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</si>
  <si>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</si>
  <si>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</si>
  <si>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</si>
  <si>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</si>
  <si>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</si>
  <si>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</si>
  <si>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</si>
  <si>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</si>
  <si>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</si>
  <si>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</si>
  <si>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</si>
  <si>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</si>
  <si>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</si>
  <si>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</si>
  <si>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</si>
  <si>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</si>
  <si>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</si>
  <si>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</si>
  <si>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</si>
  <si>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</si>
  <si>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</si>
  <si>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</si>
  <si>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</si>
  <si>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</si>
  <si>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</si>
  <si>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</si>
  <si>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</si>
  <si>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</si>
  <si>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</si>
  <si>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</si>
  <si>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</si>
  <si>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</si>
  <si>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</si>
  <si>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</si>
  <si>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</si>
  <si>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</si>
  <si>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</si>
  <si>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</si>
  <si>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</si>
  <si>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</si>
  <si>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</si>
  <si>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</si>
  <si>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</si>
  <si>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</si>
  <si>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</si>
  <si>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</si>
  <si>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</si>
  <si>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</si>
  <si>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</si>
  <si>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</si>
  <si>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</si>
  <si>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</si>
  <si>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</si>
  <si>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</si>
  <si>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</si>
  <si>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</si>
  <si>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</si>
  <si>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</si>
  <si>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</si>
  <si>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</si>
  <si>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</si>
  <si>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</si>
  <si>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</si>
  <si>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</si>
  <si>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</si>
  <si>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</si>
  <si>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</si>
  <si>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</si>
  <si>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</si>
  <si>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</si>
  <si>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</si>
  <si>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</si>
  <si>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</si>
  <si>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</si>
  <si>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</si>
  <si>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</si>
  <si>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</si>
  <si>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</si>
  <si>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</si>
  <si>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</si>
  <si>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</si>
  <si>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</si>
  <si>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</si>
  <si>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</si>
  <si>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</si>
  <si>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</si>
  <si>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</si>
  <si>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</si>
  <si>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</si>
  <si>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</si>
  <si>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</si>
  <si>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</si>
  <si>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</si>
  <si>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</si>
  <si>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</si>
  <si>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</si>
  <si>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</si>
  <si>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</si>
  <si>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</si>
  <si>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</si>
  <si>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</si>
  <si>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</si>
  <si>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</si>
  <si>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</si>
  <si>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</si>
  <si>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</si>
  <si>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</si>
  <si>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</si>
  <si>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</si>
  <si>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</si>
  <si>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</si>
  <si>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</si>
  <si>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</si>
  <si>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</si>
  <si>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</si>
  <si>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</si>
  <si>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</si>
  <si>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</si>
  <si>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</si>
  <si>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</si>
  <si>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</si>
  <si>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</si>
  <si>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</si>
  <si>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</si>
  <si>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</si>
  <si>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</si>
  <si>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</si>
  <si>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</si>
  <si>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</si>
  <si>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</si>
  <si>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</si>
  <si>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</si>
  <si>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</si>
  <si>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</si>
  <si>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</si>
  <si>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</si>
  <si>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</si>
  <si>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</si>
  <si>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</si>
  <si>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</si>
  <si>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</si>
  <si>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</si>
  <si>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</si>
  <si>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</si>
  <si>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</si>
  <si>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</si>
  <si>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</si>
  <si>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</si>
  <si>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</si>
  <si>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</si>
  <si>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</si>
  <si>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</si>
  <si>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</si>
  <si>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</si>
  <si>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</si>
  <si>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</si>
  <si>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</si>
  <si>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</si>
  <si>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</si>
  <si>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</si>
  <si>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</si>
  <si>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</si>
  <si>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</si>
  <si>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</si>
  <si>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</si>
  <si>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</si>
  <si>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</si>
  <si>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</si>
  <si>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</si>
  <si>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</si>
  <si>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</si>
  <si>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</si>
  <si>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</si>
  <si>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</si>
  <si>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</si>
  <si>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</si>
  <si>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</si>
  <si>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</si>
  <si>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</si>
  <si>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</si>
  <si>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</si>
  <si>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</si>
  <si>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</si>
  <si>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</si>
  <si>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</si>
  <si>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</si>
  <si>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</si>
  <si>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</si>
  <si>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</si>
  <si>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</si>
  <si>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</si>
  <si>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</si>
  <si>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</si>
  <si>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</si>
  <si>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</si>
  <si>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</si>
  <si>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</si>
  <si>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</si>
  <si>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</si>
  <si>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</si>
  <si>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</si>
  <si>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</si>
  <si>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</si>
  <si>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</si>
  <si>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</si>
  <si>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</si>
  <si>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</si>
  <si>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</si>
  <si>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</si>
  <si>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</si>
  <si>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</si>
  <si>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</si>
  <si>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</si>
  <si>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</si>
  <si>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</si>
  <si>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</si>
  <si>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</si>
  <si>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</si>
  <si>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</si>
  <si>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</si>
  <si>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</si>
  <si>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</si>
  <si>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</si>
  <si>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</si>
  <si>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</si>
  <si>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</si>
  <si>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</si>
  <si>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</si>
  <si>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</si>
  <si>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</si>
  <si>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</si>
  <si>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</si>
  <si>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</si>
  <si>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</si>
  <si>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</si>
  <si>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</si>
  <si>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</si>
  <si>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</si>
  <si>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</si>
  <si>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</si>
  <si>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</si>
  <si>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</si>
  <si>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</si>
  <si>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</si>
  <si>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</si>
  <si>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</si>
  <si>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</si>
  <si>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</si>
  <si>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</si>
  <si>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</si>
  <si>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</si>
  <si>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</si>
  <si>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</si>
  <si>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</si>
  <si>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</si>
  <si>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</si>
  <si>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</si>
  <si>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</si>
  <si>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</si>
  <si>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</si>
  <si>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</si>
  <si>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</si>
  <si>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</si>
  <si>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</si>
  <si>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</si>
  <si>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</si>
  <si>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</si>
  <si>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</si>
  <si>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</si>
  <si>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</si>
  <si>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</si>
  <si>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</si>
  <si>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</si>
  <si>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</si>
  <si>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</si>
  <si>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</si>
  <si>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</si>
  <si>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</si>
  <si>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</si>
  <si>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</si>
  <si>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</si>
  <si>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</si>
  <si>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</si>
  <si>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</si>
  <si>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</si>
  <si>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</si>
  <si>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</si>
  <si>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</si>
  <si>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</si>
  <si>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</si>
  <si>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</si>
  <si>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</si>
  <si>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</si>
  <si>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</si>
  <si>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</si>
  <si>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</si>
  <si>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</si>
  <si>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</si>
  <si>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</si>
  <si>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</si>
  <si>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</si>
  <si>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</si>
  <si>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</si>
  <si>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</si>
  <si>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</si>
  <si>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</si>
  <si>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</si>
  <si>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</si>
  <si>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</si>
  <si>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</si>
  <si>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</si>
  <si>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</si>
  <si>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</si>
  <si>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</si>
  <si>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</si>
  <si>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</si>
  <si>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</si>
  <si>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</si>
  <si>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</si>
  <si>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</si>
  <si>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</si>
  <si>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</si>
  <si>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</si>
  <si>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</si>
  <si>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</si>
  <si>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</si>
  <si>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</si>
  <si>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</si>
  <si>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</si>
  <si>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</si>
  <si>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</si>
  <si>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</si>
  <si>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</si>
  <si>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</si>
  <si>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</si>
  <si>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</si>
  <si>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</si>
  <si>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</si>
  <si>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</si>
  <si>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</si>
  <si>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</si>
  <si>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</si>
  <si>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</si>
  <si>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</si>
  <si>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</si>
  <si>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</si>
  <si>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</si>
  <si>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</si>
  <si>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</si>
  <si>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</si>
  <si>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</si>
  <si>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</si>
  <si>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</si>
  <si>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</si>
  <si>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</si>
  <si>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</si>
  <si>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</si>
  <si>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</si>
  <si>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</si>
  <si>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</si>
  <si>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</si>
  <si>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</si>
  <si>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</si>
  <si>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</si>
  <si>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</si>
  <si>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</si>
  <si>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</si>
  <si>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</si>
  <si>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</si>
  <si>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</si>
  <si>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</si>
  <si>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</si>
  <si>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</si>
  <si>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</si>
  <si>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</si>
  <si>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</si>
  <si>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</si>
  <si>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</si>
  <si>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</si>
  <si>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</si>
  <si>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</si>
  <si>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</si>
  <si>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</si>
  <si>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</si>
  <si>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</si>
  <si>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</si>
  <si>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</si>
  <si>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</si>
  <si>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</si>
  <si>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</si>
  <si>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</si>
  <si>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</si>
  <si>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</si>
  <si>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</si>
  <si>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</si>
  <si>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</si>
  <si>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</si>
  <si>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</si>
  <si>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</si>
  <si>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</si>
  <si>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</si>
  <si>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</si>
  <si>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</si>
  <si>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</si>
  <si>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</si>
  <si>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</si>
  <si>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</si>
  <si>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</si>
  <si>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</si>
  <si>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</si>
  <si>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</si>
  <si>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</si>
  <si>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</si>
  <si>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</si>
  <si>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</si>
  <si>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</si>
  <si>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</si>
  <si>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</si>
  <si>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</si>
  <si>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</si>
  <si>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</si>
  <si>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</si>
  <si>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</si>
  <si>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</si>
  <si>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</si>
  <si>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</si>
  <si>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</si>
  <si>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</si>
  <si>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</si>
  <si>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</si>
  <si>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</si>
  <si>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</si>
  <si>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</si>
  <si>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</si>
  <si>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</si>
  <si>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</si>
  <si>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</si>
  <si>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</si>
  <si>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</si>
  <si>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</si>
  <si>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</si>
  <si>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</si>
  <si>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</si>
  <si>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</si>
  <si>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</si>
  <si>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</si>
  <si>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</si>
  <si>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</si>
  <si>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</si>
  <si>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</si>
  <si>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</si>
  <si>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</si>
  <si>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</si>
  <si>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</si>
  <si>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</si>
  <si>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</si>
  <si>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</si>
  <si>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</si>
  <si>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</si>
  <si>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</si>
  <si>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</si>
  <si>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</si>
  <si>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</si>
  <si>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</si>
  <si>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</si>
  <si>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</si>
  <si>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</si>
  <si>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</si>
  <si>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</si>
  <si>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</si>
  <si>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</si>
  <si>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</si>
  <si>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</si>
  <si>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</si>
  <si>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</si>
  <si>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</si>
  <si>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</si>
  <si>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</si>
  <si>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</si>
  <si>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</si>
  <si>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</si>
  <si>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</si>
  <si>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</si>
  <si>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</si>
  <si>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</si>
  <si>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</si>
  <si>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</si>
  <si>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</si>
  <si>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</si>
  <si>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</si>
  <si>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</si>
  <si>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</si>
  <si>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</si>
  <si>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</si>
  <si>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</si>
  <si>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</si>
  <si>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</si>
  <si>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</si>
  <si>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</si>
  <si>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</si>
  <si>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</si>
  <si>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</si>
  <si>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</si>
  <si>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</si>
  <si>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</si>
  <si>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</si>
  <si>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</si>
  <si>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</si>
  <si>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</si>
  <si>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</si>
  <si>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</si>
  <si>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</si>
  <si>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</si>
  <si>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</si>
  <si>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</si>
  <si>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</si>
  <si>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</si>
  <si>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</si>
  <si>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</si>
  <si>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</si>
  <si>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</si>
  <si>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</si>
  <si>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</si>
  <si>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</si>
  <si>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</si>
  <si>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</si>
  <si>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</si>
  <si>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</si>
  <si>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</si>
  <si>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</si>
  <si>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</si>
  <si>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</si>
  <si>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</si>
  <si>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</si>
  <si>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</si>
  <si>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</si>
  <si>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</si>
  <si>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</si>
  <si>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</si>
  <si>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</si>
  <si>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</si>
  <si>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</si>
  <si>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</si>
  <si>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</si>
  <si>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</si>
  <si>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</si>
  <si>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</si>
  <si>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</si>
  <si>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</si>
  <si>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</si>
  <si>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</si>
  <si>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</si>
  <si>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</si>
  <si>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</si>
  <si>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</si>
  <si>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</si>
  <si>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</si>
  <si>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</si>
  <si>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</si>
  <si>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</si>
  <si>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</si>
  <si>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</si>
  <si>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</si>
  <si>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</si>
  <si>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</si>
  <si>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</si>
  <si>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</si>
  <si>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</si>
  <si>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</si>
  <si>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</si>
  <si>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</si>
  <si>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</si>
  <si>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</si>
  <si>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</si>
  <si>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</si>
  <si>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</si>
  <si>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</si>
  <si>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</si>
  <si>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</si>
  <si>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</si>
  <si>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</si>
  <si>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</si>
  <si>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</si>
  <si>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</si>
  <si>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</si>
  <si>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</si>
  <si>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</si>
  <si>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</si>
  <si>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</si>
  <si>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</si>
  <si>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</si>
  <si>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</si>
  <si>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</si>
  <si>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</si>
  <si>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</si>
  <si>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</si>
  <si>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</si>
  <si>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</si>
  <si>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</si>
  <si>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</si>
  <si>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</si>
  <si>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</si>
  <si>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</si>
  <si>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</si>
  <si>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</si>
  <si>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</si>
  <si>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</si>
  <si>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</si>
  <si>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</si>
  <si>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</si>
  <si>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</si>
  <si>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</si>
  <si>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</si>
  <si>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</si>
  <si>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</si>
  <si>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</si>
  <si>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</si>
  <si>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</si>
  <si>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</si>
  <si>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</si>
  <si>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</si>
  <si>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</si>
  <si>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</si>
  <si>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</si>
  <si>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</si>
  <si>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</si>
  <si>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</si>
  <si>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</si>
  <si>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</si>
  <si>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</si>
  <si>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</si>
  <si>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</si>
  <si>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</si>
  <si>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</si>
  <si>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</si>
  <si>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</si>
  <si>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</si>
  <si>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</si>
  <si>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</si>
  <si>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</si>
  <si>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</si>
  <si>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</si>
  <si>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</si>
  <si>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</si>
  <si>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</si>
  <si>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</si>
  <si>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</si>
  <si>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</si>
  <si>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</si>
  <si>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</si>
  <si>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</si>
  <si>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</si>
  <si>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</si>
  <si>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</si>
  <si>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</si>
  <si>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</si>
  <si>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</si>
  <si>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</si>
  <si>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</si>
  <si>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</si>
  <si>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</si>
  <si>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</si>
  <si>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</si>
  <si>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</si>
  <si>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</si>
  <si>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</si>
  <si>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</si>
  <si>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</si>
  <si>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</si>
  <si>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</si>
  <si>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</si>
  <si>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</si>
  <si>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</si>
  <si>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</si>
  <si>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</si>
  <si>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</si>
  <si>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</si>
  <si>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</si>
  <si>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</si>
  <si>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</si>
  <si>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</si>
  <si>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</si>
  <si>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</si>
  <si>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</si>
  <si>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</si>
  <si>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</si>
  <si>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</si>
  <si>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</si>
  <si>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</si>
  <si>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</si>
  <si>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</si>
  <si>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</si>
  <si>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</si>
  <si>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</si>
  <si>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</si>
  <si>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</si>
  <si>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</si>
  <si>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</si>
  <si>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</si>
  <si>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</si>
  <si>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</si>
  <si>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</si>
  <si>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</si>
  <si>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</si>
  <si>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</si>
  <si>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</si>
  <si>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</si>
  <si>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</si>
  <si>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</si>
  <si>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</si>
  <si>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</si>
  <si>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</si>
  <si>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</si>
  <si>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</si>
  <si>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</si>
  <si>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</si>
  <si>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</si>
  <si>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</si>
  <si>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</si>
  <si>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</si>
  <si>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</si>
  <si>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</si>
  <si>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</si>
  <si>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</si>
  <si>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</si>
  <si>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</si>
  <si>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</si>
  <si>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</si>
  <si>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</si>
  <si>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</si>
  <si>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</si>
  <si>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</si>
  <si>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</si>
  <si>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</si>
  <si>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</si>
  <si>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</si>
  <si>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</si>
  <si>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</si>
  <si>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</si>
  <si>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</si>
  <si>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</si>
  <si>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</si>
  <si>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</si>
  <si>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</si>
  <si>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</si>
  <si>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</si>
  <si>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</si>
  <si>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</si>
  <si>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</si>
  <si>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</si>
  <si>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</si>
  <si>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</si>
  <si>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</si>
  <si>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</si>
  <si>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</si>
  <si>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</si>
  <si>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</si>
  <si>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</si>
  <si>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</si>
  <si>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</si>
  <si>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</si>
  <si>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</si>
  <si>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</si>
  <si>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</si>
  <si>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</si>
  <si>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</si>
  <si>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</si>
  <si>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</si>
  <si>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</si>
  <si>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</si>
  <si>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</si>
  <si>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</si>
  <si>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</si>
  <si>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</si>
  <si>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</si>
  <si>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</si>
  <si>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</si>
  <si>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</si>
  <si>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</si>
  <si>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</si>
  <si>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</si>
  <si>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</si>
  <si>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</si>
  <si>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</si>
  <si>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</si>
  <si>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</si>
  <si>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</si>
  <si>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</si>
  <si>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</si>
  <si>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</si>
  <si>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</si>
  <si>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</si>
  <si>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</si>
  <si>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</si>
  <si>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</si>
  <si>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</si>
  <si>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</si>
  <si>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</si>
  <si>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</si>
  <si>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</si>
  <si>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</si>
  <si>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</si>
  <si>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</si>
  <si>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</si>
  <si>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</si>
  <si>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</si>
  <si>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</si>
  <si>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</si>
  <si>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</si>
  <si>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</si>
  <si>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</si>
  <si>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</si>
  <si>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</si>
  <si>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</si>
  <si>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</si>
  <si>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</si>
  <si>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</si>
  <si>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</si>
  <si>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</si>
  <si>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</si>
  <si>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</si>
  <si>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</si>
  <si>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</si>
  <si>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</si>
  <si>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</si>
  <si>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</si>
  <si>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</si>
  <si>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</si>
  <si>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</si>
  <si>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</si>
  <si>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</si>
  <si>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</si>
  <si>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</si>
  <si>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</si>
  <si>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</si>
  <si>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</si>
  <si>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</si>
  <si>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</si>
  <si>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</si>
  <si>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</si>
  <si>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</si>
  <si>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</si>
  <si>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</si>
  <si>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</si>
  <si>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</si>
  <si>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</si>
  <si>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</si>
  <si>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</si>
  <si>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</si>
  <si>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</si>
  <si>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</si>
  <si>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</si>
  <si>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</si>
  <si>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</si>
  <si>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</si>
  <si>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</si>
  <si>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</si>
  <si>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</si>
  <si>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</si>
  <si>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</si>
  <si>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</si>
  <si>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</si>
  <si>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</si>
  <si>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</si>
  <si>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</si>
  <si>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</si>
  <si>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</si>
  <si>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</si>
  <si>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</si>
  <si>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</si>
  <si>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</si>
  <si>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</si>
  <si>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</si>
  <si>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</si>
  <si>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</si>
  <si>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</si>
  <si>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</si>
  <si>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</si>
  <si>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</si>
  <si>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</si>
  <si>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</si>
  <si>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</si>
  <si>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</si>
  <si>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</si>
  <si>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</si>
  <si>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</si>
  <si>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</si>
  <si>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</si>
  <si>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</si>
  <si>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</si>
  <si>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</si>
  <si>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</si>
  <si>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</si>
  <si>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</si>
  <si>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</si>
  <si>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</si>
  <si>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</si>
  <si>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</si>
  <si>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</si>
  <si>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</si>
  <si>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</si>
  <si>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</si>
  <si>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</si>
  <si>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</si>
  <si>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</si>
  <si>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</si>
  <si>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</si>
  <si>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</si>
  <si>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</si>
  <si>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</si>
  <si>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</si>
  <si>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</si>
  <si>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</si>
  <si>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</si>
  <si>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</si>
  <si>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</si>
  <si>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</si>
  <si>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</si>
  <si>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</si>
  <si>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</si>
  <si>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</si>
  <si>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</si>
  <si>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</si>
  <si>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</si>
  <si>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</si>
  <si>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</si>
  <si>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</si>
  <si>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</si>
  <si>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</si>
  <si>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</si>
  <si>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</si>
  <si>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</si>
  <si>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</si>
  <si>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</si>
  <si>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</si>
  <si>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</si>
  <si>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</si>
  <si>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</si>
  <si>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</si>
  <si>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</si>
  <si>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</si>
  <si>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</si>
  <si>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</si>
  <si>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</si>
  <si>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</si>
  <si>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</si>
  <si>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</si>
  <si>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</si>
  <si>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</si>
  <si>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</si>
  <si>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</si>
  <si>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</si>
  <si>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</si>
  <si>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</si>
  <si>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</si>
  <si>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</si>
  <si>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</si>
  <si>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</si>
  <si>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</si>
  <si>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</si>
  <si>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</si>
  <si>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</si>
  <si>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</si>
  <si>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</si>
  <si>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</si>
  <si>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</si>
  <si>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</si>
  <si>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</si>
  <si>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</si>
  <si>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</si>
  <si>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</si>
  <si>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</si>
  <si>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</si>
  <si>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</si>
  <si>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</si>
  <si>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</si>
  <si>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</si>
  <si>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</si>
  <si>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</si>
  <si>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</si>
  <si>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</si>
  <si>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</si>
  <si>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</si>
  <si>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</si>
  <si>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</si>
  <si>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</si>
  <si>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</si>
  <si>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</si>
  <si>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</si>
  <si>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</si>
  <si>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</si>
  <si>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</si>
  <si>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</si>
  <si>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</si>
  <si>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</si>
  <si>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</si>
  <si>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</si>
  <si>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</si>
  <si>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</si>
  <si>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</si>
  <si>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</si>
  <si>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</si>
  <si>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</si>
  <si>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</si>
  <si>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</si>
  <si>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</si>
  <si>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</si>
  <si>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</si>
  <si>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</si>
  <si>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</si>
  <si>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</si>
  <si>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</si>
  <si>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</si>
  <si>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</si>
  <si>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</si>
  <si>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</si>
  <si>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</si>
  <si>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</si>
  <si>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</si>
  <si>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</si>
  <si>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</si>
  <si>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</si>
  <si>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</si>
  <si>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</si>
  <si>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</si>
  <si>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</si>
  <si>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</si>
  <si>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</si>
  <si>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</si>
  <si>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</si>
  <si>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</si>
  <si>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</si>
  <si>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</si>
  <si>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</si>
  <si>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</si>
  <si>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</si>
  <si>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</si>
  <si>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</si>
  <si>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</si>
  <si>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</si>
  <si>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</si>
  <si>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</si>
  <si>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</si>
  <si>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</si>
  <si>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</si>
  <si>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</si>
  <si>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</si>
  <si>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</si>
  <si>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</si>
  <si>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</si>
  <si>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</si>
  <si>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</si>
  <si>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</si>
  <si>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</si>
  <si>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</si>
  <si>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</si>
  <si>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</si>
  <si>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</si>
  <si>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</si>
  <si>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</si>
  <si>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</si>
  <si>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</si>
  <si>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</si>
  <si>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</si>
  <si>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</si>
  <si>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</si>
  <si>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</si>
  <si>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</si>
  <si>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</si>
  <si>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</si>
  <si>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</si>
  <si>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</si>
  <si>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</si>
  <si>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</si>
  <si>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</si>
  <si>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</si>
  <si>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</si>
  <si>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</si>
  <si>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</si>
  <si>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</si>
  <si>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</si>
  <si>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</si>
  <si>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</si>
  <si>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</si>
  <si>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</si>
  <si>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</si>
  <si>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</si>
  <si>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</si>
  <si>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</si>
  <si>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</si>
  <si>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</si>
  <si>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</si>
  <si>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</si>
  <si>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</si>
  <si>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</si>
  <si>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</si>
  <si>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</si>
  <si>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</si>
  <si>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</si>
  <si>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</si>
  <si>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</si>
  <si>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</si>
  <si>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</si>
  <si>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</si>
  <si>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</si>
  <si>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</si>
  <si>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</si>
  <si>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</si>
  <si>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</si>
  <si>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</si>
  <si>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</si>
  <si>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</si>
  <si>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</si>
  <si>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</si>
  <si>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</si>
  <si>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</si>
  <si>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</si>
  <si>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</si>
  <si>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</si>
  <si>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</si>
  <si>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</si>
  <si>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</si>
  <si>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</si>
  <si>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</si>
  <si>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</si>
  <si>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</si>
  <si>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</si>
  <si>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</si>
  <si>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</si>
  <si>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</si>
  <si>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</si>
  <si>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</si>
  <si>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</si>
  <si>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</si>
  <si>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</si>
  <si>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</si>
  <si>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</si>
  <si>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</si>
  <si>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</si>
  <si>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</si>
  <si>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</si>
  <si>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</si>
  <si>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</si>
  <si>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</si>
  <si>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</si>
  <si>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</si>
  <si>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</si>
  <si>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</si>
  <si>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</si>
  <si>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</si>
  <si>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</si>
  <si>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</si>
  <si>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</si>
  <si>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</si>
  <si>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</si>
  <si>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</si>
  <si>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</si>
  <si>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</si>
  <si>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</si>
  <si>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</si>
  <si>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</si>
  <si>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</si>
  <si>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</si>
  <si>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</si>
  <si>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</si>
  <si>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</si>
  <si>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</si>
  <si>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</si>
  <si>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</si>
  <si>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</si>
  <si>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</si>
  <si>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</si>
  <si>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</si>
  <si>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</si>
  <si>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</si>
  <si>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</si>
  <si>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</si>
  <si>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</si>
  <si>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</si>
  <si>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</si>
  <si>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</si>
  <si>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</si>
  <si>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</si>
  <si>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</si>
  <si>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</si>
  <si>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</si>
  <si>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</si>
  <si>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</si>
  <si>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</si>
  <si>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</si>
  <si>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</si>
  <si>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</si>
  <si>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</si>
  <si>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</si>
  <si>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</si>
  <si>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</si>
  <si>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</si>
  <si>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</si>
  <si>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</si>
  <si>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</si>
  <si>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</si>
  <si>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</si>
  <si>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</si>
  <si>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</si>
  <si>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</si>
  <si>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</si>
  <si>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</si>
  <si>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</si>
  <si>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</si>
  <si>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</si>
  <si>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</si>
  <si>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</si>
  <si>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</si>
  <si>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</si>
  <si>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</si>
  <si>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</si>
  <si>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</si>
  <si>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</si>
  <si>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</si>
  <si>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</si>
  <si>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</si>
  <si>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</si>
  <si>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</si>
  <si>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</si>
  <si>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</si>
  <si>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</si>
  <si>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</si>
  <si>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</si>
  <si>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</si>
  <si>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</si>
  <si>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</si>
  <si>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</si>
  <si>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</si>
  <si>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</si>
  <si>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</si>
  <si>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</si>
  <si>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</si>
  <si>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</si>
  <si>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</si>
  <si>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</si>
  <si>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</si>
  <si>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</si>
  <si>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</si>
  <si>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</si>
  <si>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</si>
  <si>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</si>
  <si>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</si>
  <si>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</si>
  <si>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</si>
  <si>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</si>
  <si>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</si>
  <si>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</si>
  <si>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</si>
  <si>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</si>
  <si>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</si>
  <si>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</si>
  <si>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</si>
  <si>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</si>
  <si>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</si>
  <si>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</si>
  <si>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</si>
  <si>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</si>
  <si>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</si>
  <si>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</si>
  <si>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</si>
  <si>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</si>
  <si>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</si>
  <si>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</si>
  <si>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</si>
  <si>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</si>
  <si>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</si>
  <si>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</si>
  <si>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</si>
  <si>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</si>
  <si>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</si>
  <si>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</si>
  <si>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</si>
  <si>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</si>
  <si>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</si>
  <si>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</si>
  <si>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</si>
  <si>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</si>
  <si>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</si>
  <si>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</si>
  <si>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</si>
  <si>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</si>
  <si>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</si>
  <si>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</si>
  <si>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</si>
  <si>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</si>
  <si>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</si>
  <si>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</si>
  <si>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</si>
  <si>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</si>
  <si>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</si>
  <si>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</si>
  <si>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</si>
  <si>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</si>
  <si>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</si>
  <si>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</si>
  <si>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</si>
  <si>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</si>
  <si>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</si>
  <si>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</si>
  <si>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</si>
  <si>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</si>
  <si>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</si>
  <si>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</si>
  <si>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</si>
  <si>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</si>
  <si>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</si>
  <si>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</si>
  <si>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</si>
  <si>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</si>
  <si>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</si>
  <si>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</si>
  <si>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</si>
  <si>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</si>
  <si>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</si>
  <si>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</si>
  <si>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</si>
  <si>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</si>
  <si>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</si>
  <si>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</si>
  <si>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</si>
  <si>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</si>
  <si>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</si>
  <si>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</si>
  <si>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</si>
  <si>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</si>
  <si>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</si>
  <si>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</si>
  <si>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</si>
  <si>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</si>
  <si>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</si>
  <si>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</si>
  <si>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</si>
  <si>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</si>
  <si>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</si>
  <si>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</si>
  <si>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</si>
  <si>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</si>
  <si>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</si>
  <si>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</si>
  <si>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</si>
  <si>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</si>
  <si>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</si>
  <si>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</si>
  <si>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</si>
  <si>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</si>
  <si>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</si>
  <si>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</si>
  <si>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</si>
  <si>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</si>
  <si>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</si>
  <si>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</si>
  <si>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</si>
  <si>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</si>
  <si>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</si>
  <si>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</si>
  <si>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</si>
  <si>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</si>
  <si>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</si>
  <si>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</si>
  <si>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</si>
  <si>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</si>
  <si>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</si>
  <si>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</si>
  <si>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</si>
  <si>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</si>
  <si>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</si>
  <si>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</si>
  <si>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</si>
  <si>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</si>
  <si>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</si>
  <si>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</si>
  <si>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</si>
  <si>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</si>
  <si>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</si>
  <si>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</si>
  <si>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</si>
  <si>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</si>
  <si>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</si>
  <si>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</si>
  <si>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</si>
  <si>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</si>
  <si>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</si>
  <si>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</si>
  <si>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</si>
  <si>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</si>
  <si>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</si>
  <si>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</si>
  <si>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</si>
  <si>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</si>
  <si>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</si>
  <si>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</si>
  <si>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</si>
  <si>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</si>
  <si>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</si>
  <si>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</si>
  <si>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</si>
  <si>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</si>
  <si>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</si>
  <si>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</si>
  <si>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</si>
  <si>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</si>
  <si>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</si>
  <si>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</si>
  <si>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</si>
  <si>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</si>
  <si>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</si>
  <si>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</si>
  <si>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</si>
  <si>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</si>
  <si>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</si>
  <si>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</si>
  <si>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</si>
  <si>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</si>
  <si>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</si>
  <si>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</si>
  <si>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</si>
  <si>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</si>
  <si>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</si>
  <si>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</si>
  <si>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</si>
  <si>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</si>
  <si>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</si>
  <si>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</si>
  <si>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</si>
  <si>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</si>
  <si>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</si>
  <si>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</si>
  <si>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</si>
  <si>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</si>
  <si>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</si>
  <si>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</si>
  <si>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</si>
  <si>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</si>
  <si>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</si>
  <si>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</si>
  <si>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</si>
  <si>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</si>
  <si>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</si>
  <si>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</si>
  <si>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</si>
  <si>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</si>
  <si>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</si>
  <si>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</si>
  <si>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</si>
  <si>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</si>
  <si>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</si>
  <si>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</si>
  <si>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</si>
  <si>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</si>
  <si>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</si>
  <si>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</si>
  <si>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</si>
  <si>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</si>
  <si>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</si>
  <si>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</si>
  <si>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</si>
  <si>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</si>
  <si>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</si>
  <si>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</si>
  <si>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</si>
  <si>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</si>
  <si>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</si>
  <si>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</si>
  <si>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</si>
  <si>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</si>
  <si>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</si>
  <si>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</si>
  <si>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</si>
  <si>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</si>
  <si>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</si>
  <si>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</si>
  <si>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</si>
  <si>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</si>
  <si>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</si>
  <si>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</si>
  <si>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</si>
  <si>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</si>
  <si>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</si>
  <si>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</si>
  <si>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</si>
  <si>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</si>
  <si>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</si>
  <si>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</si>
  <si>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</si>
  <si>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</si>
  <si>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</si>
  <si>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</si>
  <si>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</si>
  <si>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</si>
  <si>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</si>
  <si>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</si>
  <si>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</si>
  <si>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</si>
  <si>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</si>
  <si>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</si>
  <si>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</si>
  <si>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</si>
  <si>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</si>
  <si>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</si>
  <si>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</si>
  <si>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</si>
  <si>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</si>
  <si>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</si>
  <si>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</si>
  <si>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</si>
  <si>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</si>
  <si>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</si>
  <si>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</si>
  <si>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</si>
  <si>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</si>
  <si>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</si>
  <si>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</si>
  <si>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</si>
  <si>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</si>
  <si>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</si>
  <si>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</si>
  <si>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</si>
  <si>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</si>
  <si>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</si>
  <si>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</si>
  <si>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</si>
  <si>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</si>
  <si>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</si>
  <si>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</si>
  <si>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</si>
  <si>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</si>
  <si>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</si>
  <si>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</si>
  <si>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</si>
  <si>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</si>
  <si>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</si>
  <si>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</si>
  <si>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</si>
  <si>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</si>
  <si>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</si>
  <si>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</si>
  <si>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</si>
  <si>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</si>
  <si>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</si>
  <si>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</si>
  <si>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</si>
  <si>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</si>
  <si>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</si>
  <si>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</si>
  <si>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</si>
  <si>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</si>
  <si>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</si>
  <si>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</si>
  <si>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</si>
  <si>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</si>
  <si>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</si>
  <si>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</si>
  <si>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</si>
  <si>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</si>
  <si>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</si>
  <si>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</si>
  <si>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</si>
  <si>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</si>
  <si>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</si>
  <si>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</si>
  <si>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</si>
  <si>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</si>
  <si>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</si>
  <si>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</si>
  <si>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</si>
  <si>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</si>
  <si>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</si>
  <si>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</si>
  <si>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</si>
  <si>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</si>
  <si>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</si>
  <si>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</si>
  <si>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</si>
  <si>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</si>
  <si>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</si>
  <si>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</si>
  <si>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</si>
  <si>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</si>
  <si>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</si>
  <si>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</si>
  <si>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</si>
  <si>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</si>
  <si>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</si>
  <si>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</si>
  <si>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</si>
  <si>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</si>
  <si>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</si>
  <si>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</si>
  <si>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</si>
  <si>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</si>
  <si>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</si>
  <si>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</si>
  <si>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</si>
  <si>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</si>
  <si>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</si>
  <si>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</si>
  <si>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</si>
  <si>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</si>
  <si>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</si>
  <si>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</si>
  <si>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</si>
  <si>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</si>
  <si>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</si>
  <si>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</si>
  <si>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</si>
  <si>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</si>
  <si>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</si>
  <si>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</si>
  <si>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</si>
  <si>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</si>
  <si>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</si>
  <si>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</si>
  <si>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</si>
  <si>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</si>
  <si>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</si>
  <si>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</si>
  <si>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</si>
  <si>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</si>
  <si>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</si>
  <si>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</si>
  <si>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</si>
  <si>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</si>
  <si>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</si>
  <si>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</si>
  <si>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</si>
  <si>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</si>
  <si>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</si>
  <si>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</si>
  <si>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</si>
  <si>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</si>
  <si>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</si>
  <si>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</si>
  <si>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</si>
  <si>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</si>
  <si>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</si>
  <si>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</si>
  <si>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</si>
  <si>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</si>
  <si>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</si>
  <si>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</si>
  <si>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</si>
  <si>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</si>
  <si>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</si>
  <si>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</si>
  <si>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</si>
  <si>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</si>
  <si>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</si>
  <si>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</si>
  <si>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</si>
  <si>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</si>
  <si>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</si>
  <si>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</si>
  <si>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</si>
  <si>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</si>
  <si>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</si>
  <si>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</si>
  <si>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</si>
  <si>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</si>
  <si>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</si>
  <si>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</si>
  <si>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</si>
  <si>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</si>
  <si>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</si>
  <si>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</si>
  <si>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</si>
  <si>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</si>
  <si>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</si>
  <si>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</si>
  <si>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</si>
  <si>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</si>
  <si>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</si>
  <si>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</si>
  <si>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</si>
  <si>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</si>
  <si>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</si>
  <si>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</si>
  <si>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</si>
  <si>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</si>
  <si>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</si>
  <si>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</si>
  <si>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</si>
  <si>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</si>
  <si>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</si>
  <si>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</si>
  <si>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</si>
  <si>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</si>
  <si>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</si>
  <si>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</si>
  <si>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</si>
  <si>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</si>
  <si>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</si>
  <si>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</si>
  <si>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</si>
  <si>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</si>
  <si>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</si>
  <si>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</si>
  <si>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</si>
  <si>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</si>
  <si>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</si>
  <si>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</si>
  <si>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</si>
  <si>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</si>
  <si>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</si>
  <si>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</si>
  <si>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</si>
  <si>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</si>
  <si>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</si>
  <si>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</si>
  <si>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</si>
  <si>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</si>
  <si>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</si>
  <si>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</si>
  <si>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</si>
  <si>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</si>
  <si>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</si>
  <si>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</si>
  <si>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</si>
  <si>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</si>
  <si>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</si>
  <si>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</si>
  <si>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</si>
  <si>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</si>
  <si>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</si>
  <si>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</si>
  <si>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</si>
  <si>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</si>
  <si>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</si>
  <si>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</si>
  <si>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</si>
  <si>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</si>
  <si>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</si>
  <si>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</si>
  <si>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</si>
  <si>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</si>
  <si>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</si>
  <si>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</si>
  <si>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</si>
  <si>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</si>
  <si>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</si>
  <si>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</si>
  <si>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</si>
  <si>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</si>
  <si>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</si>
  <si>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</si>
  <si>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</si>
  <si>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</si>
  <si>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</si>
  <si>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</si>
  <si>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</si>
  <si>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</si>
  <si>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</si>
  <si>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</si>
  <si>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</si>
  <si>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</si>
  <si>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</si>
  <si>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</si>
  <si>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</si>
  <si>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</si>
  <si>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</si>
  <si>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</si>
  <si>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</si>
  <si>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</si>
  <si>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</si>
  <si>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</si>
  <si>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</si>
  <si>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</si>
  <si>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</si>
  <si>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</si>
  <si>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</si>
  <si>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</si>
  <si>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</si>
  <si>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</si>
  <si>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</si>
  <si>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</si>
  <si>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</si>
  <si>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</si>
  <si>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</si>
  <si>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</si>
  <si>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</si>
  <si>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</si>
  <si>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</si>
  <si>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</si>
  <si>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</si>
  <si>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</si>
  <si>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</si>
  <si>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</si>
  <si>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</si>
  <si>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</si>
  <si>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</si>
  <si>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</si>
  <si>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</si>
  <si>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</si>
  <si>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</si>
  <si>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</si>
  <si>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</si>
  <si>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</si>
  <si>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</si>
  <si>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</si>
  <si>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</si>
  <si>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</si>
  <si>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</si>
  <si>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</si>
  <si>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</si>
  <si>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</si>
  <si>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</si>
  <si>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</si>
  <si>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</si>
  <si>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</si>
  <si>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</si>
  <si>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</si>
  <si>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</si>
  <si>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</si>
  <si>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</si>
  <si>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</si>
  <si>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</si>
  <si>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</si>
  <si>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</si>
  <si>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</si>
  <si>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</si>
  <si>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</si>
  <si>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</si>
  <si>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</si>
  <si>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</si>
  <si>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</si>
  <si>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</si>
  <si>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</si>
  <si>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</si>
  <si>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</si>
  <si>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</si>
  <si>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</si>
  <si>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</si>
  <si>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</si>
  <si>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</si>
  <si>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</si>
  <si>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</si>
  <si>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</si>
  <si>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</si>
  <si>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</si>
  <si>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</si>
  <si>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</si>
  <si>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</si>
  <si>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</si>
  <si>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</si>
  <si>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</si>
  <si>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</si>
  <si>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</si>
  <si>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</si>
  <si>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</si>
  <si>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</si>
  <si>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</si>
  <si>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</si>
  <si>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</si>
  <si>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</si>
  <si>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</si>
  <si>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</si>
  <si>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</si>
  <si>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</si>
  <si>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</si>
  <si>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</si>
  <si>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</si>
  <si>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</si>
  <si>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</si>
  <si>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</si>
  <si>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</si>
  <si>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</si>
  <si>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</si>
  <si>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</si>
  <si>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</si>
  <si>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</si>
  <si>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</si>
  <si>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</si>
  <si>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</si>
  <si>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</si>
  <si>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</si>
  <si>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</si>
  <si>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</si>
  <si>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</si>
  <si>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</si>
  <si>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</si>
  <si>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</si>
  <si>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</si>
  <si>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</si>
  <si>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</si>
  <si>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</si>
  <si>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</si>
  <si>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</si>
  <si>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</si>
  <si>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</si>
  <si>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</si>
  <si>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</si>
  <si>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</si>
  <si>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</si>
  <si>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</si>
  <si>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</si>
  <si>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</si>
  <si>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</si>
  <si>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</si>
  <si>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</si>
  <si>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</si>
  <si>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</si>
  <si>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</si>
  <si>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</si>
  <si>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</si>
  <si>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</si>
  <si>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</si>
  <si>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</si>
  <si>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</si>
  <si>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</si>
  <si>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</si>
  <si>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</si>
  <si>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</si>
  <si>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</si>
  <si>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</si>
  <si>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</si>
  <si>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</si>
  <si>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</si>
  <si>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</si>
  <si>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</si>
  <si>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</si>
  <si>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</si>
  <si>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</si>
  <si>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</si>
  <si>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</si>
  <si>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</si>
  <si>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</si>
  <si>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</si>
  <si>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</si>
  <si>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</si>
  <si>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</si>
  <si>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</si>
  <si>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</si>
  <si>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</si>
  <si>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</si>
  <si>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</si>
  <si>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</si>
  <si>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</si>
  <si>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</si>
  <si>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</si>
  <si>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</si>
  <si>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</si>
  <si>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</si>
  <si>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</si>
  <si>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</si>
  <si>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</si>
  <si>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</si>
  <si>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</si>
  <si>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</si>
  <si>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</si>
  <si>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</si>
  <si>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</si>
  <si>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</si>
  <si>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</si>
  <si>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</si>
  <si>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</si>
  <si>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</si>
  <si>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</si>
  <si>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</si>
  <si>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</si>
  <si>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</si>
  <si>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</si>
  <si>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</si>
  <si>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</si>
  <si>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</si>
  <si>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</si>
  <si>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</si>
  <si>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</si>
  <si>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</si>
  <si>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</si>
  <si>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</si>
  <si>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</si>
  <si>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</si>
  <si>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</si>
  <si>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</si>
  <si>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</si>
  <si>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</si>
  <si>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</si>
  <si>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</si>
  <si>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</si>
  <si>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</si>
  <si>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</si>
  <si>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</si>
  <si>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</si>
  <si>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</si>
  <si>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</si>
  <si>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</si>
  <si>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</si>
  <si>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</si>
  <si>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</si>
  <si>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</si>
  <si>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</si>
  <si>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</si>
  <si>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</si>
  <si>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</si>
  <si>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</si>
  <si>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</si>
  <si>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</si>
  <si>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</si>
  <si>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</si>
  <si>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</si>
  <si>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</si>
  <si>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</si>
  <si>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</si>
  <si>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</si>
  <si>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</si>
  <si>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</si>
  <si>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</si>
  <si>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</si>
  <si>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</si>
  <si>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</si>
  <si>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</si>
  <si>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</si>
  <si>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</si>
  <si>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</si>
  <si>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</si>
  <si>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</si>
  <si>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</si>
  <si>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</si>
  <si>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</si>
  <si>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</si>
  <si>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</si>
  <si>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</si>
  <si>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</si>
  <si>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</si>
  <si>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</si>
  <si>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</si>
  <si>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</si>
  <si>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</si>
  <si>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</si>
  <si>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</si>
  <si>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</si>
  <si>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</si>
  <si>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</si>
  <si>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</si>
  <si>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</si>
  <si>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</si>
  <si>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</si>
  <si>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</si>
  <si>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</si>
  <si>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</si>
  <si>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</si>
  <si>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</si>
  <si>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</si>
  <si>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</si>
  <si>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</si>
  <si>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</si>
  <si>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</si>
  <si>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</si>
  <si>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</si>
  <si>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</si>
  <si>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</si>
  <si>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</si>
  <si>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</si>
  <si>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</si>
  <si>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</si>
  <si>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</si>
  <si>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</si>
  <si>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</si>
  <si>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</si>
  <si>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</si>
  <si>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</si>
  <si>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</si>
  <si>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</si>
  <si>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</si>
  <si>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</si>
  <si>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</si>
  <si>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</si>
  <si>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</si>
  <si>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</si>
  <si>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</si>
  <si>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</si>
  <si>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</si>
  <si>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</si>
  <si>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</si>
  <si>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</si>
  <si>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</si>
  <si>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</si>
  <si>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</si>
  <si>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</si>
  <si>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</si>
  <si>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</si>
  <si>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</si>
  <si>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</si>
  <si>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</si>
  <si>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</si>
  <si>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</si>
  <si>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</si>
  <si>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</si>
  <si>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</si>
  <si>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</si>
  <si>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</si>
  <si>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</si>
  <si>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</si>
  <si>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</si>
  <si>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</si>
  <si>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</si>
  <si>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</si>
  <si>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</si>
  <si>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</si>
  <si>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</si>
  <si>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</si>
  <si>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</si>
  <si>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</si>
  <si>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</si>
  <si>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</si>
  <si>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</si>
  <si>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</si>
  <si>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</si>
  <si>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</si>
  <si>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</si>
  <si>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</si>
  <si>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</si>
  <si>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</si>
  <si>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</si>
  <si>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</si>
  <si>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</si>
  <si>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</si>
  <si>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</si>
  <si>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</si>
  <si>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</si>
  <si>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</si>
  <si>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</si>
  <si>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</si>
  <si>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</si>
  <si>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</si>
  <si>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</si>
  <si>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</si>
  <si>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</si>
  <si>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</si>
  <si>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</si>
  <si>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</si>
  <si>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</si>
  <si>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</si>
  <si>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</si>
  <si>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</si>
  <si>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</si>
  <si>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</si>
  <si>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</si>
  <si>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</si>
  <si>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</si>
  <si>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</si>
  <si>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</si>
  <si>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</si>
  <si>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</si>
  <si>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</si>
  <si>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</si>
  <si>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</si>
  <si>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</si>
  <si>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</si>
  <si>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</si>
  <si>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</si>
  <si>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</si>
  <si>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</si>
  <si>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</si>
  <si>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</si>
  <si>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</si>
  <si>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</si>
  <si>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</si>
  <si>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</si>
  <si>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</si>
  <si>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</si>
  <si>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</si>
  <si>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</si>
  <si>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</si>
  <si>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</si>
  <si>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</si>
  <si>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</si>
  <si>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</si>
  <si>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</si>
  <si>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</si>
  <si>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</si>
  <si>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</si>
  <si>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</si>
  <si>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</si>
  <si>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</si>
  <si>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</si>
  <si>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</si>
  <si>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</si>
  <si>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</si>
  <si>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</si>
  <si>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</si>
  <si>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</si>
  <si>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</si>
  <si>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</si>
  <si>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</si>
  <si>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</si>
  <si>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</si>
  <si>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</si>
  <si>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</si>
  <si>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</si>
  <si>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</si>
  <si>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</si>
  <si>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</si>
  <si>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</si>
  <si>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</si>
  <si>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</si>
  <si>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</si>
  <si>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</si>
  <si>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</si>
  <si>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</si>
  <si>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</si>
  <si>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</si>
  <si>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</si>
  <si>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</si>
  <si>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</si>
  <si>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</si>
  <si>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</si>
  <si>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</si>
  <si>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</si>
  <si>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</si>
  <si>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</si>
  <si>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</si>
  <si>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</si>
  <si>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</si>
  <si>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</si>
  <si>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</si>
  <si>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</si>
  <si>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</si>
  <si>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</si>
  <si>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</si>
  <si>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</si>
  <si>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</si>
  <si>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</si>
  <si>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</si>
  <si>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</si>
  <si>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</si>
  <si>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</si>
  <si>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</si>
  <si>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</si>
  <si>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</si>
  <si>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</si>
  <si>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</si>
  <si>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</si>
  <si>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</si>
  <si>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</si>
  <si>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</si>
  <si>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</si>
  <si>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</si>
  <si>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</si>
  <si>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</si>
  <si>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</si>
  <si>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</si>
  <si>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</si>
  <si>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</si>
  <si>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</si>
  <si>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</si>
  <si>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</si>
  <si>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</si>
  <si>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</si>
  <si>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</si>
  <si>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</si>
  <si>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</si>
  <si>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</si>
  <si>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</si>
  <si>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</si>
  <si>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</si>
  <si>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</si>
  <si>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</si>
  <si>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</si>
  <si>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</si>
  <si>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</si>
  <si>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</si>
  <si>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</si>
  <si>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</si>
  <si>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</si>
  <si>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</si>
  <si>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</si>
  <si>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</si>
  <si>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</si>
  <si>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</si>
  <si>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</si>
  <si>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</si>
  <si>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</si>
  <si>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</si>
  <si>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</si>
  <si>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</si>
  <si>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</si>
  <si>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</si>
  <si>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</si>
  <si>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</si>
  <si>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</si>
  <si>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</si>
  <si>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</si>
  <si>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</si>
  <si>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</si>
  <si>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</si>
  <si>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</si>
  <si>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</si>
  <si>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</si>
  <si>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</si>
  <si>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</si>
  <si>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</si>
  <si>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</si>
  <si>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</si>
  <si>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</si>
  <si>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</si>
  <si>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</si>
  <si>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</si>
  <si>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</si>
  <si>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</si>
  <si>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</si>
  <si>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</si>
  <si>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</si>
  <si>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</si>
  <si>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</si>
  <si>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</si>
  <si>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</si>
  <si>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</si>
  <si>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</si>
  <si>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</si>
  <si>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</si>
  <si>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</si>
  <si>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</si>
  <si>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</si>
  <si>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</si>
  <si>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</si>
  <si>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</si>
  <si>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</si>
  <si>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</si>
  <si>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</si>
  <si>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</si>
  <si>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</si>
  <si>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</si>
  <si>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</si>
  <si>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</si>
  <si>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</si>
  <si>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</si>
  <si>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</si>
  <si>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</si>
  <si>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</si>
  <si>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</si>
  <si>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</si>
  <si>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</si>
  <si>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</si>
  <si>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</si>
  <si>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</si>
  <si>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</si>
  <si>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</si>
  <si>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</si>
  <si>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</si>
  <si>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</si>
  <si>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</si>
  <si>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</si>
  <si>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</si>
  <si>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</si>
  <si>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</si>
  <si>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</si>
  <si>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</si>
  <si>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</si>
  <si>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</si>
  <si>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</si>
  <si>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</si>
  <si>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</si>
  <si>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</si>
  <si>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</si>
  <si>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</si>
  <si>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</si>
  <si>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</si>
  <si>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</si>
  <si>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</si>
  <si>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</si>
  <si>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</si>
  <si>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</si>
  <si>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</si>
  <si>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</si>
  <si>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</si>
  <si>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</si>
  <si>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</si>
  <si>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</si>
  <si>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</si>
  <si>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</si>
  <si>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</si>
  <si>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</si>
  <si>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</si>
  <si>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</si>
  <si>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</si>
  <si>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</si>
  <si>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</si>
  <si>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</si>
  <si>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</si>
  <si>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</si>
  <si>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</si>
  <si>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</si>
  <si>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</si>
  <si>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</si>
  <si>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</si>
  <si>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</si>
  <si>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</si>
  <si>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</si>
  <si>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</si>
  <si>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</si>
  <si>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</si>
  <si>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</si>
  <si>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</si>
  <si>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</si>
  <si>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</si>
  <si>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</si>
  <si>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</si>
  <si>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</si>
  <si>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</si>
  <si>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</si>
  <si>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</si>
  <si>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</si>
  <si>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</si>
  <si>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</si>
  <si>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</si>
  <si>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</si>
  <si>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</si>
  <si>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</si>
  <si>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</si>
  <si>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</si>
  <si>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</si>
  <si>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</si>
  <si>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</si>
  <si>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</si>
  <si>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</si>
  <si>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</si>
  <si>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</si>
  <si>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</si>
  <si>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</si>
  <si>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</si>
  <si>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</si>
  <si>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</si>
  <si>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</si>
  <si>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</si>
  <si>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</si>
  <si>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</si>
  <si>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</si>
  <si>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</si>
  <si>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</si>
  <si>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</si>
  <si>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</si>
  <si>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</si>
  <si>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</si>
  <si>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</si>
  <si>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</si>
  <si>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</si>
  <si>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</si>
  <si>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</si>
  <si>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</si>
  <si>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</si>
  <si>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</si>
  <si>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</si>
  <si>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</si>
  <si>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</si>
  <si>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</si>
  <si>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</si>
  <si>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</si>
  <si>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</si>
  <si>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</si>
  <si>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</si>
  <si>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</si>
  <si>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</si>
  <si>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</si>
  <si>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</si>
  <si>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</si>
  <si>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</si>
  <si>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</si>
  <si>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</si>
  <si>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</si>
  <si>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</si>
  <si>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</si>
  <si>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</si>
  <si>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</si>
  <si>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</si>
  <si>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</si>
  <si>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</si>
  <si>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</si>
  <si>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</si>
  <si>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</si>
  <si>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</si>
  <si>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</si>
  <si>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</si>
  <si>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</si>
  <si>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</si>
  <si>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</si>
  <si>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</si>
  <si>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</si>
  <si>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</si>
  <si>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</si>
  <si>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</si>
  <si>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</si>
  <si>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</si>
  <si>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</si>
  <si>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</si>
  <si>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</si>
  <si>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</si>
  <si>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</si>
  <si>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</si>
  <si>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</si>
  <si>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</si>
  <si>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</si>
  <si>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</si>
  <si>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</si>
  <si>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</si>
  <si>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</si>
  <si>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</si>
  <si>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</si>
  <si>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</si>
  <si>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</si>
  <si>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</si>
  <si>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</si>
  <si>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</si>
  <si>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</si>
  <si>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</si>
  <si>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</si>
  <si>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</si>
  <si>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</si>
  <si>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</si>
  <si>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</si>
  <si>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</si>
  <si>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</si>
  <si>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</si>
  <si>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</si>
  <si>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</si>
  <si>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</si>
  <si>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</si>
  <si>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</si>
  <si>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</si>
  <si>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</si>
  <si>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</si>
  <si>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</si>
  <si>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</si>
  <si>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</si>
  <si>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</si>
  <si>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</si>
  <si>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</si>
  <si>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</si>
  <si>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</si>
  <si>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</si>
  <si>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</si>
  <si>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</si>
  <si>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</si>
  <si>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</si>
  <si>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</si>
  <si>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</si>
  <si>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</si>
  <si>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</si>
  <si>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</si>
  <si>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</si>
  <si>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</si>
  <si>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</si>
  <si>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</si>
  <si>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</si>
  <si>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</si>
  <si>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</si>
  <si>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</si>
  <si>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</si>
  <si>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</si>
  <si>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</si>
  <si>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</si>
  <si>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</si>
  <si>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</si>
  <si>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</si>
  <si>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</si>
  <si>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</si>
  <si>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</si>
  <si>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</si>
  <si>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</si>
  <si>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</si>
  <si>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</si>
  <si>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</si>
  <si>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</si>
  <si>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</si>
  <si>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</si>
  <si>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</si>
  <si>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</si>
  <si>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</si>
  <si>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</si>
  <si>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</si>
  <si>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</si>
  <si>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</si>
  <si>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</si>
  <si>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</si>
  <si>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</si>
  <si>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</si>
  <si>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</si>
  <si>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</si>
  <si>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</si>
  <si>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</si>
  <si>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</si>
  <si>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</si>
  <si>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</si>
  <si>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</si>
  <si>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</si>
  <si>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</si>
  <si>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</si>
  <si>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</si>
  <si>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</si>
  <si>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</si>
  <si>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</si>
  <si>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</si>
  <si>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</si>
  <si>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</si>
  <si>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</si>
  <si>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</si>
  <si>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</si>
  <si>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</si>
  <si>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</si>
  <si>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</si>
  <si>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</si>
  <si>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</si>
  <si>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</si>
  <si>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</si>
  <si>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</si>
  <si>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</si>
  <si>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</si>
  <si>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</si>
  <si>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</si>
  <si>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</si>
  <si>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</si>
  <si>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</si>
  <si>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</si>
  <si>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</si>
  <si>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</si>
  <si>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</si>
  <si>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</si>
  <si>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</si>
  <si>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</si>
  <si>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</si>
  <si>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</si>
  <si>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</si>
  <si>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</si>
  <si>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</si>
  <si>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</si>
  <si>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</si>
  <si>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</si>
  <si>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</si>
  <si>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</si>
  <si>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</si>
  <si>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</si>
  <si>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</si>
  <si>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</si>
  <si>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</si>
  <si>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</si>
  <si>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</si>
  <si>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</si>
  <si>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</si>
  <si>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</si>
  <si>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</si>
  <si>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</si>
  <si>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</si>
  <si>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</si>
  <si>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</si>
  <si>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</si>
  <si>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</si>
  <si>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</si>
  <si>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</si>
  <si>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</si>
  <si>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</si>
  <si>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</si>
  <si>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</si>
  <si>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</si>
  <si>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</si>
  <si>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</si>
  <si>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</si>
  <si>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</si>
  <si>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</si>
  <si>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</si>
  <si>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</si>
  <si>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</si>
  <si>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</si>
  <si>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</si>
  <si>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</si>
  <si>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</si>
  <si>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</si>
  <si>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</si>
  <si>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</si>
  <si>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</si>
  <si>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</si>
  <si>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</si>
  <si>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</si>
  <si>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</si>
  <si>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</si>
  <si>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</si>
  <si>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</si>
  <si>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</si>
  <si>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</si>
  <si>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</si>
  <si>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</si>
  <si>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</si>
  <si>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</si>
  <si>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</si>
  <si>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</si>
  <si>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</si>
  <si>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</si>
  <si>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</si>
  <si>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</si>
  <si>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</si>
  <si>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</si>
  <si>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</si>
  <si>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</si>
  <si>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</si>
  <si>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</si>
  <si>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</si>
  <si>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</si>
  <si>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</si>
  <si>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</si>
  <si>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</si>
  <si>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</si>
  <si>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</si>
  <si>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</si>
  <si>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</si>
  <si>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</si>
  <si>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</si>
  <si>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</si>
  <si>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</si>
  <si>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</si>
  <si>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</si>
  <si>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</si>
  <si>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</si>
  <si>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</si>
  <si>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</si>
  <si>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</si>
  <si>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</si>
  <si>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</si>
  <si>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</si>
  <si>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</si>
  <si>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</si>
  <si>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</si>
  <si>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</si>
  <si>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</si>
  <si>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</si>
  <si>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</si>
  <si>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</si>
  <si>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</si>
  <si>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</si>
  <si>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</si>
  <si>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</si>
  <si>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</si>
  <si>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</si>
  <si>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</si>
  <si>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</si>
  <si>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</si>
  <si>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</si>
  <si>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</si>
  <si>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</si>
  <si>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</si>
  <si>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</si>
  <si>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</si>
  <si>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</si>
  <si>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</si>
  <si>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</si>
  <si>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</si>
  <si>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</si>
  <si>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</si>
  <si>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</si>
  <si>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</si>
  <si>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</si>
  <si>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</si>
  <si>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</si>
  <si>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</si>
  <si>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</si>
  <si>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</si>
  <si>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</si>
  <si>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</si>
  <si>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</si>
  <si>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</si>
  <si>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</si>
  <si>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</si>
  <si>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</si>
  <si>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</si>
  <si>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</si>
  <si>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</si>
  <si>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</si>
  <si>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</si>
  <si>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</si>
  <si>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</si>
  <si>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</si>
  <si>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</si>
  <si>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</si>
  <si>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</si>
  <si>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</si>
  <si>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</si>
  <si>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</si>
  <si>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</si>
  <si>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</si>
  <si>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</si>
  <si>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</si>
  <si>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</si>
  <si>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</si>
  <si>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</si>
  <si>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</si>
  <si>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</si>
  <si>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</si>
  <si>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</si>
  <si>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</si>
  <si>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</si>
  <si>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</si>
  <si>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</si>
  <si>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</si>
  <si>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</si>
  <si>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</si>
  <si>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</si>
  <si>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</si>
  <si>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</si>
  <si>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</si>
  <si>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</si>
  <si>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</si>
  <si>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</si>
  <si>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</si>
  <si>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</si>
  <si>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</si>
  <si>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</si>
  <si>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</si>
  <si>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</si>
  <si>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</si>
  <si>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</si>
  <si>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</si>
  <si>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</si>
  <si>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</si>
  <si>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</si>
  <si>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</si>
  <si>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</si>
  <si>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</si>
  <si>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</si>
  <si>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</si>
  <si>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</si>
  <si>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</si>
  <si>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</si>
  <si>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</si>
  <si>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</si>
  <si>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</si>
  <si>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</si>
  <si>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</si>
  <si>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</si>
  <si>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</si>
  <si>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</si>
  <si>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</si>
  <si>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</si>
  <si>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</si>
  <si>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</si>
  <si>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</si>
  <si>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</si>
  <si>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</si>
  <si>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</si>
  <si>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</si>
  <si>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</si>
  <si>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</si>
  <si>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</si>
  <si>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</si>
  <si>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</si>
  <si>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</si>
  <si>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</si>
  <si>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</si>
  <si>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</si>
  <si>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</si>
  <si>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</si>
  <si>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</si>
  <si>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</si>
  <si>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</si>
  <si>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</si>
  <si>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</si>
  <si>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</si>
  <si>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</si>
  <si>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</si>
  <si>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</si>
  <si>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</si>
  <si>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</si>
  <si>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</si>
  <si>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</si>
  <si>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</si>
  <si>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</si>
  <si>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</si>
  <si>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</si>
  <si>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</si>
  <si>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</si>
  <si>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</si>
  <si>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</si>
  <si>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</si>
  <si>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</si>
  <si>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</si>
  <si>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</si>
  <si>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</si>
  <si>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</si>
  <si>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</si>
  <si>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</si>
  <si>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</si>
  <si>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</si>
  <si>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</si>
  <si>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</si>
  <si>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</si>
  <si>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</si>
  <si>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</si>
  <si>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</si>
  <si>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</si>
  <si>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</si>
  <si>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</si>
  <si>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</si>
  <si>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</si>
  <si>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</si>
  <si>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</si>
  <si>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</si>
  <si>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</si>
  <si>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</si>
  <si>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</si>
  <si>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</si>
  <si>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</si>
  <si>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</si>
  <si>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</si>
  <si>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</si>
  <si>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</si>
  <si>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</si>
  <si>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</si>
  <si>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</si>
  <si>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</si>
  <si>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</si>
  <si>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</si>
  <si>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</si>
  <si>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</si>
  <si>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</si>
  <si>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</si>
  <si>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</si>
  <si>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</si>
  <si>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</si>
  <si>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</si>
  <si>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</si>
  <si>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</si>
  <si>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</si>
  <si>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</si>
  <si>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</si>
  <si>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</si>
  <si>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</si>
  <si>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</si>
  <si>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</si>
  <si>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</si>
  <si>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</si>
  <si>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</si>
  <si>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</si>
  <si>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</si>
  <si>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</si>
  <si>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</si>
  <si>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</si>
  <si>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</si>
  <si>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</si>
  <si>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</si>
  <si>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</si>
  <si>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</si>
  <si>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</si>
  <si>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</si>
  <si>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</si>
  <si>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</si>
  <si>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</si>
  <si>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</si>
  <si>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</si>
  <si>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</si>
  <si>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</si>
  <si>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</si>
  <si>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</si>
  <si>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</si>
  <si>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</si>
  <si>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</si>
  <si>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</si>
  <si>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</si>
  <si>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</si>
  <si>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</si>
  <si>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</si>
  <si>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</si>
  <si>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</si>
  <si>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</si>
  <si>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</si>
  <si>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</si>
  <si>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</si>
  <si>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</si>
  <si>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</si>
  <si>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</si>
  <si>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</si>
  <si>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</si>
  <si>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</si>
  <si>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</si>
  <si>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</si>
  <si>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</si>
  <si>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</si>
  <si>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</si>
  <si>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</si>
  <si>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</si>
  <si>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</si>
  <si>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</si>
  <si>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</si>
  <si>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</si>
  <si>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</si>
  <si>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</si>
  <si>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</si>
  <si>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</si>
  <si>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</si>
  <si>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</si>
  <si>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</si>
  <si>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</si>
  <si>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</si>
  <si>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</si>
  <si>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</si>
  <si>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</si>
  <si>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</si>
  <si>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</si>
  <si>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</si>
  <si>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</si>
  <si>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</si>
  <si>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</si>
  <si>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</si>
  <si>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</si>
  <si>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</si>
  <si>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</si>
  <si>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</si>
  <si>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</si>
  <si>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</si>
  <si>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</si>
  <si>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</si>
  <si>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</si>
  <si>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</si>
  <si>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</si>
  <si>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</si>
  <si>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</si>
  <si>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</si>
  <si>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</si>
  <si>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</si>
  <si>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</si>
  <si>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</si>
  <si>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</si>
  <si>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</si>
  <si>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</si>
  <si>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</si>
  <si>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</si>
  <si>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</si>
  <si>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</si>
  <si>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</si>
  <si>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</si>
  <si>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</si>
  <si>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</si>
  <si>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</si>
  <si>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</si>
  <si>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</si>
  <si>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</si>
  <si>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</si>
  <si>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</si>
  <si>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</si>
  <si>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</si>
  <si>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</si>
  <si>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</si>
  <si>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</si>
  <si>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</si>
  <si>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</si>
  <si>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</si>
  <si>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</si>
  <si>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</si>
  <si>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</si>
  <si>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</si>
  <si>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</si>
  <si>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</si>
  <si>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</si>
  <si>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</si>
  <si>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</si>
  <si>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</si>
  <si>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</si>
  <si>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</si>
  <si>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</si>
  <si>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</si>
  <si>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</si>
  <si>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</si>
  <si>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</si>
  <si>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</si>
  <si>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</si>
  <si>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</si>
  <si>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</si>
  <si>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</si>
  <si>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</si>
  <si>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</si>
  <si>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</si>
  <si>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</si>
  <si>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</si>
  <si>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</si>
  <si>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</si>
  <si>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</si>
  <si>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</si>
  <si>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</si>
  <si>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</si>
  <si>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</si>
  <si>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</si>
  <si>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</si>
  <si>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</si>
  <si>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</si>
  <si>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</si>
  <si>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</si>
  <si>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</si>
  <si>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</si>
  <si>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</si>
  <si>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</si>
  <si>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</si>
  <si>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</si>
  <si>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</si>
  <si>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</si>
  <si>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</si>
  <si>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</si>
  <si>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</si>
  <si>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</si>
  <si>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</si>
  <si>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</si>
  <si>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</si>
  <si>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</si>
  <si>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</si>
  <si>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</si>
  <si>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</si>
  <si>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</si>
  <si>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</si>
  <si>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</si>
  <si>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</si>
  <si>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</si>
  <si>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</si>
  <si>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</si>
  <si>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</si>
  <si>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</si>
  <si>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</si>
  <si>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</si>
  <si>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</si>
  <si>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</si>
  <si>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</si>
  <si>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</si>
  <si>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</si>
  <si>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</si>
  <si>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</si>
  <si>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</si>
  <si>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</si>
  <si>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</si>
  <si>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</si>
  <si>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</si>
  <si>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</si>
  <si>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</si>
  <si>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</si>
  <si>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</si>
  <si>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</si>
  <si>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</si>
  <si>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</si>
  <si>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</si>
  <si>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</si>
  <si>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</si>
  <si>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</si>
  <si>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</si>
  <si>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</si>
  <si>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</si>
  <si>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</si>
  <si>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</si>
  <si>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</si>
  <si>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</si>
  <si>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</si>
  <si>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</si>
  <si>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</si>
  <si>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</si>
  <si>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</si>
  <si>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</si>
  <si>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</si>
  <si>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</si>
  <si>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</si>
  <si>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</si>
  <si>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</si>
  <si>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</si>
  <si>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</si>
  <si>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</si>
  <si>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</si>
  <si>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</si>
  <si>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</si>
  <si>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</si>
  <si>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</si>
  <si>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</si>
  <si>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</si>
  <si>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</si>
  <si>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</si>
  <si>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</si>
  <si>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</si>
  <si>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</si>
  <si>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</si>
  <si>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</si>
  <si>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</si>
  <si>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</si>
  <si>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</si>
  <si>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</si>
  <si>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</si>
  <si>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</si>
  <si>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</si>
  <si>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</si>
  <si>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</si>
  <si>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</si>
  <si>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</si>
  <si>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</si>
  <si>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</si>
  <si>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</si>
  <si>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</si>
  <si>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</si>
  <si>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</si>
  <si>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</si>
  <si>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</si>
  <si>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</si>
  <si>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</si>
  <si>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</si>
  <si>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</si>
  <si>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</si>
  <si>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</si>
  <si>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</si>
  <si>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</si>
  <si>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</si>
  <si>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</si>
  <si>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</si>
  <si>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</si>
  <si>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</si>
  <si>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</si>
  <si>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</si>
  <si>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</si>
  <si>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</si>
  <si>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</si>
  <si>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</si>
  <si>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</si>
  <si>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</si>
  <si>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</si>
  <si>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</si>
  <si>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</si>
  <si>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</si>
  <si>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</si>
  <si>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</si>
  <si>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</si>
  <si>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</si>
  <si>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</si>
  <si>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</si>
  <si>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</si>
  <si>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</si>
  <si>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</si>
  <si>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</si>
  <si>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</si>
  <si>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</si>
  <si>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</si>
  <si>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</si>
  <si>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</si>
  <si>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</si>
  <si>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</si>
  <si>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</si>
  <si>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</si>
  <si>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</si>
  <si>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</si>
  <si>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</si>
  <si>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</si>
  <si>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</si>
  <si>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</si>
  <si>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</si>
  <si>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</si>
  <si>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</si>
  <si>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</si>
  <si>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</si>
  <si>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</si>
  <si>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</si>
  <si>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</si>
  <si>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</si>
  <si>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</si>
  <si>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</si>
  <si>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</si>
  <si>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</si>
  <si>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</si>
  <si>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</si>
  <si>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</si>
  <si>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</si>
  <si>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</si>
  <si>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</si>
  <si>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</si>
  <si>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</si>
  <si>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</si>
  <si>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</si>
  <si>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</si>
  <si>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</si>
  <si>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</si>
  <si>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</si>
  <si>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</si>
  <si>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</si>
  <si>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</si>
  <si>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</si>
  <si>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</si>
  <si>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</si>
  <si>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</si>
  <si>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</si>
  <si>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</si>
  <si>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</si>
  <si>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</si>
  <si>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</si>
  <si>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</si>
  <si>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</si>
  <si>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</si>
  <si>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</si>
  <si>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</si>
  <si>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</si>
  <si>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</si>
  <si>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</si>
  <si>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</si>
  <si>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</si>
  <si>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</si>
  <si>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</si>
  <si>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</si>
  <si>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</si>
  <si>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</si>
  <si>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</si>
  <si>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</si>
  <si>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</si>
  <si>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</si>
  <si>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</si>
  <si>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</si>
  <si>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</si>
  <si>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</si>
  <si>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</si>
  <si>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</si>
  <si>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</si>
  <si>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</si>
  <si>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</si>
  <si>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</si>
  <si>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</si>
  <si>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</si>
  <si>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</si>
  <si>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</si>
  <si>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</si>
  <si>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</si>
  <si>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</si>
  <si>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</si>
  <si>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</si>
  <si>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</si>
  <si>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</si>
  <si>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</si>
  <si>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</si>
  <si>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</si>
  <si>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</si>
  <si>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</si>
  <si>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</si>
  <si>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</si>
  <si>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</si>
  <si>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</si>
  <si>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</si>
  <si>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</si>
  <si>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</si>
  <si>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</si>
  <si>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</si>
  <si>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</si>
  <si>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</si>
  <si>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</si>
  <si>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</si>
  <si>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</si>
  <si>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</si>
  <si>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</si>
  <si>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</si>
  <si>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</si>
  <si>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</si>
  <si>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</si>
  <si>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</si>
  <si>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</si>
  <si>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</si>
  <si>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</si>
  <si>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</si>
  <si>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</si>
  <si>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</si>
  <si>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</si>
  <si>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</si>
  <si>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</si>
  <si>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</si>
  <si>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</si>
  <si>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</si>
  <si>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</si>
  <si>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</si>
  <si>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</si>
  <si>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</si>
  <si>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</si>
  <si>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</si>
  <si>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</si>
  <si>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</si>
  <si>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</si>
  <si>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</si>
  <si>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</si>
  <si>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</si>
  <si>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</si>
  <si>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</si>
  <si>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</si>
  <si>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</si>
  <si>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</si>
  <si>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</si>
  <si>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</si>
  <si>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</si>
  <si>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</si>
  <si>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</si>
  <si>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</si>
  <si>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</si>
  <si>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</si>
  <si>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</si>
  <si>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</si>
  <si>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</si>
  <si>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</si>
  <si>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</si>
  <si>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</si>
  <si>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</si>
  <si>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</si>
  <si>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</si>
  <si>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</si>
  <si>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</si>
  <si>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</si>
  <si>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</si>
  <si>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</si>
  <si>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</si>
  <si>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</si>
  <si>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</si>
  <si>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</si>
  <si>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</si>
  <si>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</si>
  <si>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</si>
  <si>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</si>
  <si>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</si>
  <si>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</si>
  <si>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</si>
  <si>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</si>
  <si>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</si>
  <si>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</si>
  <si>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</si>
  <si>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</si>
  <si>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</si>
  <si>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</si>
  <si>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</si>
  <si>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</si>
  <si>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</si>
  <si>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</si>
  <si>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</si>
  <si>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</si>
  <si>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</si>
  <si>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</si>
  <si>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</si>
  <si>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</si>
  <si>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</si>
  <si>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</si>
  <si>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</si>
  <si>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</si>
  <si>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</si>
  <si>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</si>
  <si>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</si>
  <si>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</si>
  <si>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</si>
  <si>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</si>
  <si>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</si>
  <si>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</si>
  <si>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</si>
  <si>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</si>
  <si>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</si>
  <si>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</si>
  <si>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</si>
  <si>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</si>
  <si>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</si>
  <si>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</si>
  <si>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</si>
  <si>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</si>
  <si>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</si>
  <si>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</si>
  <si>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</si>
  <si>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</si>
  <si>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</si>
  <si>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</si>
  <si>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</si>
  <si>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</si>
  <si>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</si>
  <si>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</si>
  <si>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</si>
  <si>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</si>
  <si>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</si>
  <si>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</si>
  <si>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</si>
  <si>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</si>
  <si>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</si>
  <si>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</si>
  <si>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</si>
  <si>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</si>
  <si>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</si>
  <si>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</si>
  <si>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</si>
  <si>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</si>
  <si>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</si>
  <si>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</si>
  <si>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</si>
  <si>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</si>
  <si>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</si>
  <si>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</si>
  <si>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</si>
  <si>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</si>
  <si>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</si>
  <si>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</si>
  <si>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</si>
  <si>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</si>
  <si>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</si>
  <si>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</si>
  <si>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</si>
  <si>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</si>
  <si>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</si>
  <si>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</si>
  <si>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</si>
  <si>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</si>
  <si>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</si>
  <si>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</si>
  <si>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</si>
  <si>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</si>
  <si>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</si>
  <si>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</si>
  <si>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</si>
  <si>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</si>
  <si>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</si>
  <si>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</si>
  <si>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</si>
  <si>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</si>
  <si>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</si>
  <si>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</si>
  <si>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</si>
  <si>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</si>
  <si>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</si>
  <si>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</si>
  <si>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</si>
  <si>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</si>
  <si>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</si>
  <si>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</si>
  <si>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</si>
  <si>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</si>
  <si>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</si>
  <si>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</si>
  <si>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</si>
  <si>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</si>
  <si>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</si>
  <si>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</si>
  <si>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</si>
  <si>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</si>
  <si>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</si>
  <si>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</si>
  <si>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</si>
  <si>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</si>
  <si>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</si>
  <si>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</si>
  <si>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</si>
  <si>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</si>
  <si>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</si>
  <si>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</si>
  <si>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</si>
  <si>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</si>
  <si>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</si>
  <si>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</si>
  <si>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</si>
  <si>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</si>
  <si>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</si>
  <si>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</si>
  <si>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</si>
  <si>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</si>
  <si>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</si>
  <si>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</si>
  <si>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</si>
  <si>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</si>
  <si>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</si>
  <si>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</si>
  <si>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</si>
  <si>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</si>
  <si>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</si>
  <si>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</si>
  <si>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</si>
  <si>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</si>
  <si>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</si>
  <si>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</si>
  <si>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</si>
  <si>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</si>
  <si>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</si>
  <si>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</si>
  <si>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</si>
  <si>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</si>
  <si>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</si>
  <si>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</si>
  <si>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</si>
  <si>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</si>
  <si>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</si>
  <si>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</si>
  <si>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</si>
  <si>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</si>
  <si>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</si>
  <si>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</si>
  <si>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</si>
  <si>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</si>
  <si>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</si>
  <si>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</si>
  <si>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</si>
  <si>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</si>
  <si>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</si>
  <si>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</si>
  <si>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</si>
  <si>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</si>
  <si>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</si>
  <si>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</si>
  <si>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</si>
  <si>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</si>
  <si>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</si>
  <si>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</si>
  <si>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</si>
  <si>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</si>
  <si>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</si>
  <si>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</si>
  <si>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</si>
  <si>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</si>
  <si>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</si>
  <si>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</si>
  <si>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</si>
  <si>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</si>
  <si>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</si>
  <si>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</si>
  <si>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</si>
  <si>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</si>
  <si>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</si>
  <si>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</si>
  <si>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</si>
  <si>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</si>
  <si>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</si>
  <si>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</si>
  <si>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</si>
  <si>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</si>
  <si>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</si>
  <si>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</si>
  <si>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</si>
  <si>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</si>
  <si>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</si>
  <si>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</si>
  <si>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</si>
  <si>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</si>
  <si>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</si>
  <si>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</si>
  <si>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</si>
  <si>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</si>
  <si>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</si>
  <si>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</si>
  <si>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</si>
  <si>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</si>
  <si>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</si>
  <si>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</si>
  <si>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</si>
  <si>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</si>
  <si>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</si>
  <si>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</si>
  <si>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</si>
  <si>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</si>
  <si>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</si>
  <si>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</si>
  <si>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</si>
  <si>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</si>
  <si>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</si>
  <si>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</si>
  <si>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</si>
  <si>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</si>
  <si>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</si>
  <si>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</si>
  <si>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</si>
  <si>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</si>
  <si>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</si>
  <si>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</si>
  <si>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</si>
  <si>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</si>
  <si>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</si>
  <si>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</si>
  <si>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</si>
  <si>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</si>
  <si>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</si>
  <si>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</si>
  <si>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</si>
  <si>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</si>
  <si>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</si>
  <si>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</si>
  <si>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</si>
  <si>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</si>
  <si>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</si>
  <si>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</si>
  <si>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</si>
  <si>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</si>
  <si>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</si>
  <si>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</si>
  <si>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</si>
  <si>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</si>
  <si>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</si>
  <si>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</si>
  <si>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</si>
  <si>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</si>
  <si>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</si>
  <si>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</si>
  <si>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</si>
  <si>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</si>
  <si>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</si>
  <si>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</si>
  <si>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</si>
  <si>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</si>
  <si>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</si>
  <si>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</si>
  <si>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</si>
  <si>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</si>
  <si>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</si>
  <si>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</si>
  <si>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</si>
  <si>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</si>
  <si>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</si>
  <si>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</si>
  <si>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</si>
  <si>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</si>
  <si>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</si>
  <si>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</si>
  <si>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</si>
  <si>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</si>
  <si>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</si>
  <si>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</si>
  <si>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</si>
  <si>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</si>
  <si>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</si>
  <si>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</si>
  <si>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</si>
  <si>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</si>
  <si>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</si>
  <si>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</si>
  <si>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</si>
  <si>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</si>
  <si>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</si>
  <si>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</si>
  <si>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</si>
  <si>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</si>
  <si>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</si>
  <si>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</si>
  <si>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</si>
  <si>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</si>
  <si>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</si>
  <si>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</si>
  <si>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</si>
  <si>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</si>
  <si>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</si>
  <si>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</si>
  <si>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</si>
  <si>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</si>
  <si>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</si>
  <si>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</si>
  <si>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</si>
  <si>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</si>
  <si>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</si>
  <si>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</si>
  <si>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</si>
  <si>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</si>
  <si>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</si>
  <si>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</si>
  <si>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</si>
  <si>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</si>
  <si>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</si>
  <si>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</si>
  <si>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</si>
  <si>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</si>
  <si>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</si>
  <si>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</si>
  <si>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</si>
  <si>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</si>
  <si>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</si>
  <si>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</si>
  <si>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</si>
  <si>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</si>
  <si>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</si>
  <si>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</si>
  <si>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</si>
  <si>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</si>
  <si>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</si>
  <si>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</si>
  <si>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</si>
  <si>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</si>
  <si>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</si>
  <si>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</si>
  <si>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</si>
  <si>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</si>
  <si>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</si>
  <si>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</si>
  <si>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</si>
  <si>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</si>
  <si>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</si>
  <si>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</si>
  <si>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</si>
  <si>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</si>
  <si>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</si>
  <si>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</si>
  <si>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</si>
  <si>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</si>
  <si>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</si>
  <si>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</si>
  <si>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</si>
  <si>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</si>
  <si>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</si>
  <si>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</si>
  <si>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</si>
  <si>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</si>
  <si>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</si>
  <si>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</si>
  <si>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</si>
  <si>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</si>
  <si>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</si>
  <si>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</si>
  <si>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</si>
  <si>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</si>
  <si>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</si>
  <si>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</si>
  <si>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</si>
  <si>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</si>
  <si>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</si>
  <si>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</si>
  <si>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</si>
  <si>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</si>
  <si>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</si>
  <si>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</si>
  <si>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</si>
  <si>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</si>
  <si>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</si>
  <si>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</si>
  <si>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</si>
  <si>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</si>
  <si>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</si>
  <si>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</si>
  <si>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</si>
  <si>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</si>
  <si>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</si>
  <si>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</si>
  <si>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</si>
  <si>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</si>
  <si>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</si>
  <si>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</si>
  <si>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</si>
  <si>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</si>
  <si>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</si>
  <si>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</si>
  <si>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</si>
  <si>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</si>
  <si>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</si>
  <si>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</si>
  <si>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</si>
  <si>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</si>
  <si>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</si>
  <si>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</si>
  <si>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</si>
  <si>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</si>
  <si>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</si>
  <si>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</si>
  <si>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</si>
  <si>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</si>
  <si>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</si>
  <si>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</si>
  <si>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</si>
  <si>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</si>
  <si>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</si>
  <si>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</si>
  <si>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</si>
  <si>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</si>
  <si>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</si>
  <si>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</si>
  <si>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</si>
  <si>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</si>
  <si>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</si>
  <si>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</si>
  <si>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</si>
  <si>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</si>
  <si>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</si>
  <si>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</si>
  <si>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</si>
  <si>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</si>
  <si>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</si>
  <si>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</si>
  <si>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</si>
  <si>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</si>
  <si>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</si>
  <si>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</si>
  <si>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</si>
  <si>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</si>
  <si>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</si>
  <si>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</si>
  <si>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</si>
  <si>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</si>
  <si>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</si>
  <si>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</si>
  <si>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</si>
  <si>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</si>
  <si>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</si>
  <si>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</si>
  <si>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</si>
  <si>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</si>
  <si>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</si>
  <si>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</si>
  <si>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</si>
  <si>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</si>
  <si>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</si>
  <si>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</si>
  <si>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</si>
  <si>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</si>
  <si>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</si>
  <si>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</si>
  <si>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</si>
  <si>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</si>
  <si>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</si>
  <si>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</si>
  <si>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</si>
  <si>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</si>
  <si>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</si>
  <si>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</si>
  <si>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</si>
  <si>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</si>
  <si>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</si>
  <si>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</si>
  <si>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</si>
  <si>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</si>
  <si>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</si>
  <si>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</si>
  <si>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</si>
  <si>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</si>
  <si>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</si>
  <si>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</si>
  <si>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</si>
  <si>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</si>
  <si>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</si>
  <si>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</si>
  <si>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</si>
  <si>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</si>
  <si>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</si>
  <si>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</si>
  <si>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</si>
  <si>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</si>
  <si>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</si>
  <si>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</si>
  <si>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</si>
  <si>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</si>
  <si>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</si>
  <si>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</si>
  <si>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</si>
  <si>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</si>
  <si>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</si>
  <si>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</si>
  <si>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</si>
  <si>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</si>
  <si>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</si>
  <si>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</si>
  <si>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</si>
  <si>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</si>
  <si>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</si>
  <si>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</si>
  <si>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</si>
  <si>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</si>
  <si>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</si>
  <si>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</si>
  <si>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</si>
  <si>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</si>
  <si>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</si>
  <si>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</si>
  <si>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</si>
  <si>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</si>
  <si>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</si>
  <si>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</si>
  <si>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</si>
  <si>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</si>
  <si>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</si>
  <si>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</si>
  <si>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</si>
  <si>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</si>
  <si>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</si>
  <si>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</si>
  <si>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</si>
  <si>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</si>
  <si>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</si>
  <si>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</si>
  <si>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</si>
  <si>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</si>
  <si>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</si>
  <si>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</si>
  <si>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</si>
  <si>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</si>
  <si>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</si>
  <si>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</si>
  <si>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</si>
  <si>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</si>
  <si>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</si>
  <si>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</si>
  <si>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</si>
  <si>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</si>
  <si>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</si>
  <si>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</si>
  <si>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</si>
  <si>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</si>
  <si>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</si>
  <si>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</si>
  <si>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</si>
  <si>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</si>
  <si>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</si>
  <si>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</si>
  <si>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</si>
  <si>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</si>
  <si>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</si>
  <si>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</si>
  <si>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</si>
  <si>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</si>
  <si>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</si>
  <si>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</si>
  <si>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</si>
  <si>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</si>
  <si>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</si>
  <si>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</si>
  <si>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</si>
  <si>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</si>
  <si>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</si>
  <si>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</si>
  <si>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</si>
  <si>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</si>
  <si>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</si>
  <si>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</si>
  <si>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</si>
  <si>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</si>
  <si>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</si>
  <si>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</si>
  <si>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</si>
  <si>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</si>
  <si>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</si>
  <si>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</si>
  <si>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</si>
  <si>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</si>
  <si>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</si>
  <si>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</si>
  <si>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</si>
  <si>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</si>
  <si>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</si>
  <si>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</si>
  <si>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</si>
  <si>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</si>
  <si>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</si>
  <si>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</si>
  <si>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</si>
  <si>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</si>
  <si>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</si>
  <si>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</si>
  <si>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</si>
  <si>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</si>
  <si>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</si>
  <si>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</si>
  <si>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</si>
  <si>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</si>
  <si>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</si>
  <si>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</si>
  <si>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</si>
  <si>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</si>
  <si>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</si>
  <si>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</si>
  <si>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</si>
  <si>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</si>
  <si>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</si>
  <si>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</si>
  <si>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</si>
  <si>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</si>
  <si>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</si>
  <si>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</si>
  <si>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</si>
  <si>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</si>
  <si>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</si>
  <si>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</si>
  <si>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</si>
  <si>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</si>
  <si>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</si>
  <si>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</si>
  <si>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</si>
  <si>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</si>
  <si>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</si>
  <si>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</si>
  <si>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</si>
  <si>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</si>
  <si>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</si>
  <si>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</si>
  <si>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</si>
  <si>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</si>
  <si>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</si>
  <si>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</si>
  <si>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</si>
  <si>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</si>
  <si>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</si>
  <si>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</si>
  <si>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</si>
  <si>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</si>
  <si>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</si>
  <si>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</si>
  <si>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</si>
  <si>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</si>
  <si>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</si>
  <si>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</si>
  <si>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</si>
  <si>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</si>
  <si>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</si>
  <si>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</si>
  <si>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</si>
  <si>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</si>
  <si>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</si>
  <si>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</si>
  <si>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</si>
  <si>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</si>
  <si>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</si>
  <si>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</si>
  <si>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</si>
  <si>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</si>
  <si>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</si>
  <si>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</si>
  <si>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</si>
  <si>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</si>
  <si>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</si>
  <si>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</si>
  <si>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</si>
  <si>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</si>
  <si>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</si>
  <si>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</si>
  <si>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</si>
  <si>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</si>
  <si>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</si>
  <si>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</si>
  <si>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</si>
  <si>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</si>
  <si>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</si>
  <si>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</si>
  <si>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</si>
  <si>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</si>
  <si>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</si>
  <si>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</si>
  <si>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</si>
  <si>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</si>
  <si>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</si>
  <si>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</si>
  <si>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</si>
  <si>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</si>
  <si>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</si>
  <si>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</si>
  <si>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</si>
  <si>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</si>
  <si>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</si>
  <si>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</si>
  <si>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</si>
  <si>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</si>
  <si>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</si>
  <si>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</si>
  <si>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</si>
  <si>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</si>
  <si>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</si>
  <si>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</si>
  <si>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</si>
  <si>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</si>
  <si>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</si>
  <si>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</si>
  <si>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</si>
  <si>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</si>
  <si>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</si>
  <si>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</si>
  <si>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</si>
  <si>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</si>
  <si>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</si>
  <si>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</si>
  <si>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</si>
  <si>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</si>
  <si>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</si>
  <si>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</si>
  <si>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</si>
  <si>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</si>
  <si>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</si>
  <si>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</si>
  <si>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</si>
  <si>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</si>
  <si>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</si>
  <si>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</si>
  <si>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</si>
  <si>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</si>
  <si>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</si>
  <si>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</si>
  <si>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</si>
  <si>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</si>
  <si>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</si>
  <si>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</si>
  <si>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</si>
  <si>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</si>
  <si>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</si>
  <si>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</si>
  <si>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</si>
  <si>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</si>
  <si>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</si>
  <si>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</si>
  <si>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</si>
  <si>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</si>
  <si>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</si>
  <si>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</si>
  <si>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</si>
  <si>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</si>
  <si>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</si>
  <si>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</si>
  <si>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</si>
  <si>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</si>
  <si>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</si>
  <si>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</si>
  <si>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</si>
  <si>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</si>
  <si>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</si>
  <si>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</si>
  <si>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</si>
  <si>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</si>
  <si>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</si>
  <si>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</si>
  <si>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</si>
  <si>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</si>
  <si>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</si>
  <si>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</si>
  <si>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</si>
  <si>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</si>
  <si>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</si>
  <si>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</si>
  <si>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</si>
  <si>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</si>
  <si>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</si>
  <si>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</si>
  <si>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</si>
  <si>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</si>
  <si>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</si>
  <si>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</si>
  <si>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</si>
  <si>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</si>
  <si>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</si>
  <si>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</si>
  <si>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</si>
  <si>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</si>
  <si>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</si>
  <si>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</si>
  <si>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</si>
  <si>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</si>
  <si>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</si>
  <si>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</si>
  <si>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</si>
  <si>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</si>
  <si>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</si>
  <si>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</si>
  <si>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</si>
  <si>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</si>
  <si>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</si>
  <si>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</si>
  <si>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</si>
  <si>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</si>
  <si>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</si>
  <si>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</si>
  <si>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</si>
  <si>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</si>
  <si>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</si>
  <si>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</si>
  <si>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</si>
  <si>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</si>
  <si>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</si>
  <si>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</si>
  <si>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</si>
  <si>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</si>
  <si>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</si>
  <si>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</si>
  <si>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</si>
  <si>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</si>
  <si>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</si>
  <si>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</si>
  <si>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</si>
  <si>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</si>
  <si>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</si>
  <si>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</si>
  <si>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</si>
  <si>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</si>
  <si>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</si>
  <si>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</si>
  <si>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</si>
  <si>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</si>
  <si>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</si>
  <si>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</si>
  <si>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</si>
  <si>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</si>
  <si>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</si>
  <si>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</si>
  <si>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</si>
  <si>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</si>
  <si>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</si>
  <si>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</si>
  <si>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</si>
  <si>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</si>
  <si>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</si>
  <si>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</si>
  <si>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</si>
  <si>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</si>
  <si>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</si>
  <si>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</si>
  <si>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</si>
  <si>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</si>
  <si>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</si>
  <si>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</si>
  <si>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</si>
  <si>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</si>
  <si>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</si>
  <si>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</si>
  <si>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</si>
  <si>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</si>
  <si>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</si>
  <si>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</si>
  <si>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</si>
  <si>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</si>
  <si>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</si>
  <si>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</si>
  <si>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</si>
  <si>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</si>
  <si>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</si>
  <si>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</si>
  <si>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</si>
  <si>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</si>
  <si>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</si>
  <si>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</si>
  <si>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</si>
  <si>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</si>
  <si>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</si>
  <si>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</si>
  <si>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</si>
  <si>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</si>
  <si>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</si>
  <si>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</si>
  <si>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</si>
  <si>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</si>
  <si>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</si>
  <si>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</si>
  <si>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</si>
  <si>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</si>
  <si>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</si>
  <si>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</si>
  <si>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</si>
  <si>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</si>
  <si>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</si>
  <si>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</si>
  <si>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</si>
  <si>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</si>
  <si>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</si>
  <si>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</si>
  <si>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</si>
  <si>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</si>
  <si>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</si>
  <si>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</si>
  <si>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</si>
  <si>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</si>
  <si>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</si>
  <si>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</si>
  <si>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</si>
  <si>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</si>
  <si>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</si>
  <si>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</si>
  <si>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</si>
  <si>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</si>
  <si>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</si>
  <si>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</si>
  <si>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</si>
  <si>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</si>
  <si>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</si>
  <si>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</si>
  <si>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</si>
  <si>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</si>
  <si>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</si>
  <si>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</si>
  <si>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</si>
  <si>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</si>
  <si>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</si>
  <si>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</si>
  <si>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</si>
  <si>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</si>
  <si>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</si>
  <si>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</si>
  <si>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</si>
  <si>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</si>
  <si>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</si>
  <si>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</si>
  <si>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</si>
  <si>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</si>
  <si>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</si>
  <si>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</si>
  <si>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</si>
  <si>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</si>
  <si>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</si>
  <si>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</si>
  <si>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</si>
  <si>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</si>
  <si>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</si>
  <si>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</si>
  <si>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</si>
  <si>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</si>
  <si>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</si>
  <si>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</si>
  <si>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</si>
  <si>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</si>
  <si>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</si>
  <si>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</si>
  <si>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</si>
  <si>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</si>
  <si>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</si>
  <si>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</si>
  <si>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</si>
  <si>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</si>
  <si>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</si>
  <si>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</si>
  <si>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</si>
  <si>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</si>
  <si>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</si>
  <si>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</si>
  <si>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</si>
  <si>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</si>
  <si>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</si>
  <si>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</si>
  <si>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</si>
  <si>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</si>
  <si>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</si>
  <si>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</si>
  <si>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</si>
  <si>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</si>
  <si>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</si>
  <si>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</si>
  <si>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</si>
  <si>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</si>
  <si>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</si>
  <si>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</si>
  <si>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</si>
  <si>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</si>
  <si>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</si>
  <si>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</si>
  <si>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</si>
  <si>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</si>
  <si>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</si>
  <si>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</si>
  <si>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</si>
  <si>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</si>
  <si>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</si>
  <si>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</si>
  <si>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</si>
  <si>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</si>
  <si>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</si>
  <si>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</si>
  <si>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</si>
  <si>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</si>
  <si>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</si>
  <si>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</si>
  <si>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</si>
  <si>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</si>
  <si>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</si>
  <si>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</si>
  <si>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</si>
  <si>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</si>
  <si>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</si>
  <si>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</si>
  <si>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</si>
  <si>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</si>
  <si>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</si>
  <si>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</si>
  <si>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</si>
  <si>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</si>
  <si>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</si>
  <si>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</si>
  <si>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</si>
  <si>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</si>
  <si>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</si>
  <si>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</si>
  <si>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</si>
  <si>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</si>
  <si>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</si>
  <si>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</si>
  <si>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</si>
  <si>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</si>
  <si>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</si>
  <si>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</si>
  <si>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</si>
  <si>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</si>
  <si>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</si>
  <si>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</si>
  <si>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</si>
  <si>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</si>
  <si>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</si>
  <si>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</si>
  <si>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</si>
  <si>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</si>
  <si>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</si>
  <si>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</si>
  <si>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</si>
  <si>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</si>
  <si>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</si>
  <si>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</si>
  <si>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</si>
  <si>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</si>
  <si>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</si>
  <si>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</si>
  <si>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</si>
  <si>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</si>
  <si>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</si>
  <si>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</si>
  <si>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</si>
  <si>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</si>
  <si>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</si>
  <si>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</si>
  <si>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</si>
  <si>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</si>
  <si>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</si>
  <si>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</si>
  <si>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</si>
  <si>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</si>
  <si>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</si>
  <si>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</si>
  <si>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</si>
  <si>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</si>
  <si>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</si>
  <si>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</si>
  <si>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</si>
  <si>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</si>
  <si>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</si>
  <si>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</si>
  <si>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</si>
  <si>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</si>
  <si>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</si>
  <si>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</si>
  <si>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</si>
  <si>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</si>
  <si>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</si>
  <si>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</si>
  <si>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</si>
  <si>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</si>
  <si>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</si>
  <si>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</si>
  <si>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</si>
  <si>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</si>
  <si>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</si>
  <si>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</si>
  <si>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</si>
  <si>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</si>
  <si>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</si>
  <si>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</si>
  <si>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</si>
  <si>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</si>
  <si>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</si>
  <si>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</si>
  <si>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</si>
  <si>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</si>
  <si>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</si>
  <si>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</si>
  <si>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</si>
  <si>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</si>
  <si>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</si>
  <si>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</si>
  <si>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</si>
  <si>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</si>
  <si>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</si>
  <si>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</si>
  <si>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</si>
  <si>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</si>
  <si>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</si>
  <si>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</si>
  <si>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</si>
  <si>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</si>
  <si>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</si>
  <si>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</si>
  <si>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</si>
  <si>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</si>
  <si>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</si>
  <si>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</si>
  <si>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</si>
  <si>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</si>
  <si>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</si>
  <si>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</si>
  <si>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</si>
  <si>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</si>
  <si>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</si>
  <si>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</si>
  <si>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</si>
  <si>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</si>
  <si>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</si>
  <si>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</si>
  <si>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</si>
  <si>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</si>
  <si>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</si>
  <si>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</si>
  <si>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</si>
  <si>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</si>
  <si>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</si>
  <si>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</si>
  <si>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</si>
  <si>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</si>
  <si>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</si>
  <si>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</si>
  <si>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</si>
  <si>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</si>
  <si>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</si>
  <si>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</si>
  <si>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</si>
  <si>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</si>
  <si>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</si>
  <si>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</si>
  <si>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</si>
  <si>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</si>
  <si>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</si>
  <si>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</si>
  <si>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</si>
  <si>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</si>
  <si>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</si>
  <si>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</si>
  <si>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</si>
  <si>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</si>
  <si>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</si>
  <si>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</si>
  <si>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</si>
  <si>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</si>
  <si>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</si>
  <si>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</si>
  <si>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</si>
  <si>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</si>
  <si>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</si>
  <si>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</si>
  <si>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</si>
  <si>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</si>
  <si>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</si>
  <si>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</si>
  <si>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</si>
  <si>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</si>
  <si>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</si>
  <si>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</si>
  <si>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</si>
  <si>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</si>
  <si>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</si>
  <si>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</si>
  <si>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</si>
  <si>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</si>
  <si>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</si>
  <si>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</si>
  <si>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</si>
  <si>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</si>
  <si>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</si>
  <si>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</si>
  <si>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</si>
  <si>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</si>
  <si>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</si>
  <si>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</si>
  <si>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</si>
  <si>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</si>
  <si>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</si>
  <si>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</si>
  <si>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</si>
  <si>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</si>
  <si>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</si>
  <si>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</si>
  <si>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</si>
  <si>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</si>
  <si>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</si>
  <si>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</si>
  <si>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</si>
  <si>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</si>
  <si>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</si>
  <si>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</si>
  <si>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</si>
  <si>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</si>
  <si>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</si>
  <si>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</si>
  <si>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</si>
  <si>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</si>
  <si>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</si>
  <si>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</si>
  <si>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</si>
  <si>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</si>
  <si>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</si>
  <si>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</si>
  <si>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</si>
  <si>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</si>
  <si>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</si>
  <si>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</si>
  <si>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</si>
  <si>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</si>
  <si>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</si>
  <si>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</si>
  <si>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</si>
  <si>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</si>
  <si>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</si>
  <si>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</si>
  <si>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</si>
  <si>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</si>
  <si>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</si>
  <si>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</si>
  <si>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</si>
  <si>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</si>
  <si>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</si>
  <si>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</si>
  <si>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</si>
  <si>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</si>
  <si>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</si>
  <si>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</si>
  <si>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</si>
  <si>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</si>
  <si>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</si>
  <si>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</si>
  <si>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</si>
  <si>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</si>
  <si>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</si>
  <si>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</si>
  <si>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</si>
  <si>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</si>
  <si>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</si>
  <si>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</si>
  <si>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</si>
  <si>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</si>
  <si>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</si>
  <si>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</si>
  <si>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</si>
  <si>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</si>
  <si>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</si>
  <si>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</si>
  <si>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</si>
  <si>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</si>
  <si>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</si>
  <si>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</si>
  <si>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</si>
  <si>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</si>
  <si>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</si>
  <si>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</si>
  <si>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</si>
  <si>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</si>
  <si>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</si>
  <si>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</si>
  <si>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</si>
  <si>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</si>
  <si>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</si>
  <si>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</si>
  <si>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</si>
  <si>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</si>
  <si>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</si>
  <si>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</si>
  <si>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</si>
  <si>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</si>
  <si>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</si>
  <si>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</si>
  <si>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</si>
  <si>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</si>
  <si>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</si>
  <si>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</si>
  <si>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</si>
  <si>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</si>
  <si>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</si>
  <si>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</si>
  <si>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</si>
  <si>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</si>
  <si>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</si>
  <si>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</si>
  <si>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</si>
  <si>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</si>
  <si>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</si>
  <si>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</si>
  <si>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</si>
  <si>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</si>
  <si>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</si>
  <si>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</si>
  <si>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</si>
  <si>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</si>
  <si>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</si>
  <si>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</si>
  <si>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</si>
  <si>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</si>
  <si>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</si>
  <si>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</si>
  <si>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</si>
  <si>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</si>
  <si>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</si>
  <si>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</si>
  <si>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</si>
  <si>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</si>
  <si>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</si>
  <si>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</si>
  <si>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</si>
  <si>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</si>
  <si>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</si>
  <si>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</si>
  <si>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</si>
  <si>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</si>
  <si>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</si>
  <si>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</si>
  <si>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</si>
  <si>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</si>
  <si>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</si>
  <si>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</si>
  <si>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</si>
  <si>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</si>
  <si>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</si>
  <si>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</si>
  <si>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</si>
  <si>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</si>
  <si>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</si>
  <si>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</si>
  <si>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</si>
  <si>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</si>
  <si>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</si>
  <si>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</si>
  <si>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</si>
  <si>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</si>
  <si>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</si>
  <si>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</si>
  <si>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</si>
  <si>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</si>
  <si>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</si>
  <si>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</si>
  <si>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</si>
  <si>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</si>
  <si>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</si>
  <si>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</si>
  <si>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</si>
  <si>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</si>
  <si>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</si>
  <si>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</si>
  <si>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</si>
  <si>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</si>
  <si>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</si>
  <si>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</si>
  <si>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</si>
  <si>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</si>
  <si>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</si>
  <si>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</si>
  <si>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</si>
  <si>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</si>
  <si>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</si>
  <si>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</si>
  <si>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</si>
  <si>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</si>
  <si>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</si>
  <si>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</si>
  <si>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</si>
  <si>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</si>
  <si>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</si>
  <si>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</si>
  <si>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</si>
  <si>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</si>
  <si>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</si>
  <si>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</si>
  <si>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</si>
  <si>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</si>
  <si>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</si>
  <si>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</si>
  <si>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</si>
  <si>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</si>
  <si>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</si>
  <si>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</si>
  <si>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</si>
  <si>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</si>
  <si>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</si>
  <si>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</si>
  <si>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</si>
  <si>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</si>
  <si>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</si>
  <si>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</si>
  <si>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</si>
  <si>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</si>
  <si>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</si>
  <si>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</si>
  <si>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</si>
  <si>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</si>
  <si>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</si>
  <si>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</si>
  <si>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</si>
  <si>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</si>
  <si>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</si>
  <si>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</si>
  <si>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</si>
  <si>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</si>
  <si>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</si>
  <si>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</si>
  <si>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</si>
  <si>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</si>
  <si>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</si>
  <si>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</si>
  <si>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</si>
  <si>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</si>
  <si>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</si>
  <si>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</si>
  <si>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</si>
  <si>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</si>
  <si>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</si>
  <si>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</si>
  <si>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</si>
  <si>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</si>
  <si>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</si>
  <si>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</si>
  <si>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</si>
  <si>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</si>
  <si>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</si>
  <si>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</si>
  <si>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</si>
  <si>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</si>
  <si>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</si>
  <si>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</si>
  <si>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</si>
  <si>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</si>
  <si>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</si>
  <si>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</si>
  <si>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</si>
  <si>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</si>
  <si>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</si>
  <si>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</si>
  <si>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</si>
  <si>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</si>
  <si>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</si>
  <si>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</si>
  <si>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</si>
  <si>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</si>
  <si>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</si>
  <si>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</si>
  <si>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</si>
  <si>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</si>
  <si>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</si>
  <si>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</si>
  <si>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</si>
  <si>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</si>
  <si>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</si>
  <si>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</si>
  <si>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</si>
  <si>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</si>
  <si>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</si>
  <si>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</si>
  <si>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</si>
  <si>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</si>
  <si>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</si>
  <si>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</si>
  <si>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</si>
  <si>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</si>
  <si>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</si>
  <si>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</si>
  <si>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</si>
  <si>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</si>
  <si>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</si>
  <si>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</si>
  <si>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</si>
  <si>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</si>
  <si>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</si>
  <si>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</si>
  <si>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</si>
  <si>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</si>
  <si>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</si>
  <si>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</si>
  <si>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</si>
  <si>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</si>
  <si>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</si>
  <si>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</si>
  <si>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</si>
  <si>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</si>
  <si>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</si>
  <si>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</si>
  <si>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</si>
  <si>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</si>
  <si>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</si>
  <si>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</si>
  <si>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</si>
  <si>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</si>
  <si>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</si>
  <si>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</si>
  <si>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</si>
  <si>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</si>
  <si>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</si>
  <si>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</si>
  <si>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</si>
  <si>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</si>
  <si>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</si>
  <si>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</si>
  <si>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</si>
  <si>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</si>
  <si>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</si>
  <si>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</si>
  <si>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</si>
  <si>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</si>
  <si>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</si>
  <si>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</si>
  <si>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</si>
  <si>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</si>
  <si>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</si>
  <si>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</si>
  <si>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</si>
  <si>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</si>
  <si>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</si>
  <si>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</si>
  <si>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</si>
  <si>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</si>
  <si>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</si>
  <si>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</si>
  <si>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</si>
  <si>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</si>
  <si>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</si>
  <si>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</si>
  <si>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</si>
  <si>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</si>
  <si>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</si>
  <si>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</si>
  <si>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</si>
  <si>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</si>
  <si>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</si>
  <si>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</si>
  <si>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</si>
  <si>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</si>
  <si>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</si>
  <si>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</si>
  <si>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</si>
  <si>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</si>
  <si>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</si>
  <si>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</si>
  <si>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</si>
  <si>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</si>
  <si>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</si>
  <si>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</si>
  <si>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</si>
  <si>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</si>
  <si>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</si>
  <si>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</si>
  <si>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</si>
  <si>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</si>
  <si>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</si>
  <si>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</si>
  <si>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</si>
  <si>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</si>
  <si>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</si>
  <si>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</si>
  <si>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</si>
  <si>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</si>
  <si>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</si>
  <si>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</si>
  <si>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</si>
  <si>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</si>
  <si>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</si>
  <si>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</si>
  <si>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</si>
  <si>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</si>
  <si>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</si>
  <si>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</si>
  <si>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</si>
  <si>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</si>
  <si>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</si>
  <si>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</si>
  <si>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</si>
  <si>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</si>
  <si>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</si>
  <si>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</si>
  <si>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</si>
  <si>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</si>
  <si>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</si>
  <si>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</si>
  <si>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</si>
  <si>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</si>
  <si>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</si>
  <si>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</si>
  <si>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</si>
  <si>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</si>
  <si>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</si>
  <si>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</si>
  <si>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</si>
  <si>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</si>
  <si>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</si>
  <si>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</si>
  <si>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</si>
  <si>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</si>
  <si>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</si>
  <si>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</si>
  <si>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</si>
  <si>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</si>
  <si>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</si>
  <si>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</si>
  <si>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</si>
  <si>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</si>
  <si>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</si>
  <si>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</si>
  <si>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</si>
  <si>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</si>
  <si>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</si>
  <si>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</si>
  <si>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</si>
  <si>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</si>
  <si>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</si>
  <si>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</si>
  <si>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</si>
  <si>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</si>
  <si>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</si>
  <si>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</si>
  <si>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</si>
  <si>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</si>
  <si>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</si>
  <si>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</si>
  <si>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</si>
  <si>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</si>
  <si>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</si>
  <si>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</si>
  <si>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</si>
  <si>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</si>
  <si>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</si>
  <si>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</si>
  <si>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</si>
  <si>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</si>
  <si>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</si>
  <si>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</si>
  <si>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</si>
  <si>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</si>
  <si>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</si>
  <si>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</si>
  <si>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</si>
  <si>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</si>
  <si>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</si>
  <si>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</si>
  <si>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</si>
  <si>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</si>
  <si>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</si>
  <si>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</si>
  <si>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</si>
  <si>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</si>
  <si>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</si>
  <si>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</si>
  <si>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</si>
  <si>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</si>
  <si>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</si>
  <si>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</si>
  <si>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</si>
  <si>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</si>
  <si>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</si>
  <si>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</si>
  <si>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</si>
  <si>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</si>
  <si>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</si>
  <si>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</si>
  <si>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</si>
  <si>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</si>
  <si>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</si>
  <si>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</si>
  <si>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</si>
  <si>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</si>
  <si>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</si>
  <si>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</si>
  <si>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</si>
  <si>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</si>
  <si>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</si>
  <si>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</si>
  <si>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</si>
  <si>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</si>
  <si>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</si>
  <si>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</si>
  <si>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</si>
  <si>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</si>
  <si>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</si>
  <si>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</si>
  <si>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</si>
  <si>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</si>
  <si>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</si>
  <si>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</si>
  <si>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</si>
  <si>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</si>
  <si>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</si>
  <si>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</si>
  <si>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</si>
  <si>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</si>
  <si>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</si>
  <si>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</si>
  <si>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</si>
  <si>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</si>
  <si>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</si>
  <si>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</si>
  <si>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</si>
  <si>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</si>
  <si>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</si>
  <si>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</si>
  <si>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</si>
  <si>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</si>
  <si>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</si>
  <si>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</si>
  <si>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</si>
  <si>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</si>
  <si>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</si>
  <si>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</si>
  <si>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</si>
  <si>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</si>
  <si>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</si>
  <si>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</si>
  <si>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</si>
  <si>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</si>
  <si>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</si>
  <si>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</si>
  <si>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</si>
  <si>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</si>
  <si>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</si>
  <si>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</si>
  <si>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</si>
  <si>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</si>
  <si>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</si>
  <si>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</si>
  <si>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</si>
  <si>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</si>
  <si>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</si>
  <si>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</si>
  <si>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</si>
  <si>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</si>
  <si>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</si>
  <si>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</si>
  <si>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</si>
  <si>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</si>
  <si>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</si>
  <si>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</si>
  <si>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</si>
  <si>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</si>
  <si>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</si>
  <si>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</si>
  <si>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</si>
  <si>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</si>
  <si>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</si>
  <si>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</si>
  <si>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</si>
  <si>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</si>
  <si>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</si>
  <si>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</si>
  <si>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</si>
  <si>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</si>
  <si>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</si>
  <si>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</si>
  <si>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</si>
  <si>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</si>
  <si>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</si>
  <si>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</si>
  <si>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</si>
  <si>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</si>
  <si>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</si>
  <si>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</si>
  <si>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</si>
  <si>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</si>
  <si>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</si>
  <si>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</si>
  <si>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</si>
  <si>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</si>
  <si>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</si>
  <si>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</si>
  <si>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</si>
  <si>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</si>
  <si>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</si>
  <si>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</si>
  <si>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</si>
  <si>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</si>
  <si>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</si>
  <si>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</si>
  <si>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</si>
  <si>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</si>
  <si>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</si>
  <si>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</si>
  <si>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</si>
  <si>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</si>
  <si>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</si>
  <si>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</si>
  <si>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</si>
  <si>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</si>
  <si>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</si>
  <si>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</si>
  <si>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</si>
  <si>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</si>
  <si>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</si>
  <si>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</si>
  <si>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</si>
  <si>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</si>
  <si>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</si>
  <si>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</si>
  <si>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</si>
  <si>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</si>
  <si>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</si>
  <si>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</si>
  <si>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</si>
  <si>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</si>
  <si>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</si>
  <si>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</si>
  <si>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</si>
  <si>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</si>
  <si>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</si>
  <si>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</si>
  <si>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</si>
  <si>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</si>
  <si>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</si>
  <si>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</si>
  <si>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</si>
  <si>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</si>
  <si>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</si>
  <si>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</si>
  <si>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</si>
  <si>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</si>
  <si>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</si>
  <si>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</si>
  <si>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</si>
  <si>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</si>
  <si>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</si>
  <si>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</si>
  <si>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</si>
  <si>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</si>
  <si>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</si>
  <si>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</si>
  <si>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</si>
  <si>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</si>
  <si>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</si>
  <si>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</si>
  <si>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</si>
  <si>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</si>
  <si>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</si>
  <si>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</si>
  <si>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</si>
  <si>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</si>
  <si>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</si>
  <si>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</si>
  <si>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</si>
  <si>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</si>
  <si>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</si>
  <si>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</si>
  <si>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</si>
  <si>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</si>
  <si>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</si>
  <si>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</si>
  <si>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</si>
  <si>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</si>
  <si>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</si>
  <si>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</si>
  <si>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</si>
  <si>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</si>
  <si>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</si>
  <si>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</si>
  <si>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</si>
  <si>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</si>
  <si>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</si>
  <si>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</si>
  <si>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</si>
  <si>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</si>
  <si>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</si>
  <si>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</si>
  <si>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</si>
  <si>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</si>
  <si>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</si>
  <si>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</si>
  <si>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</si>
  <si>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</si>
  <si>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</si>
  <si>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</si>
  <si>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</si>
  <si>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</si>
  <si>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</si>
  <si>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</si>
  <si>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</si>
  <si>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</si>
  <si>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</si>
  <si>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</si>
  <si>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</si>
  <si>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</si>
  <si>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</si>
  <si>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</si>
  <si>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</si>
  <si>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</si>
  <si>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</si>
  <si>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</si>
  <si>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</si>
  <si>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</si>
  <si>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</si>
  <si>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</si>
  <si>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</si>
  <si>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</si>
  <si>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</si>
  <si>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</si>
  <si>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</si>
  <si>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</si>
  <si>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</si>
  <si>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</si>
  <si>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</si>
  <si>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</si>
  <si>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</si>
  <si>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</si>
  <si>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</si>
  <si>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</si>
  <si>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</si>
  <si>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</si>
  <si>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</si>
  <si>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</si>
  <si>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</si>
  <si>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</si>
  <si>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</si>
  <si>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</si>
  <si>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</si>
  <si>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</si>
  <si>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</si>
  <si>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</si>
  <si>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</si>
  <si>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</si>
  <si>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</si>
  <si>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</si>
  <si>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</si>
  <si>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</si>
  <si>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</si>
  <si>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</si>
  <si>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</si>
  <si>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</si>
  <si>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</si>
  <si>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</si>
  <si>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</si>
  <si>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</si>
  <si>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</si>
  <si>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</si>
  <si>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</si>
  <si>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</si>
  <si>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</si>
  <si>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</si>
  <si>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</si>
  <si>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</si>
  <si>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</si>
  <si>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</si>
  <si>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</si>
  <si>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</si>
  <si>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</si>
  <si>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</si>
  <si>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</si>
  <si>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</si>
  <si>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</si>
  <si>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</si>
  <si>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</si>
  <si>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</si>
  <si>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</si>
  <si>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</si>
  <si>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</si>
  <si>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</si>
  <si>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</si>
  <si>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</si>
  <si>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</si>
  <si>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</si>
  <si>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</si>
  <si>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</si>
  <si>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</si>
  <si>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</si>
  <si>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</si>
  <si>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</si>
  <si>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</si>
  <si>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</si>
  <si>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</si>
  <si>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</si>
  <si>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</si>
  <si>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</si>
  <si>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</si>
  <si>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</si>
  <si>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</si>
  <si>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</si>
  <si>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</si>
  <si>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</si>
  <si>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</si>
  <si>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</si>
  <si>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</si>
  <si>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</si>
  <si>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</si>
  <si>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</si>
  <si>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</si>
  <si>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</si>
  <si>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</si>
  <si>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</si>
  <si>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</si>
  <si>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</si>
  <si>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</si>
  <si>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</si>
  <si>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</si>
  <si>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</si>
  <si>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</si>
  <si>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</si>
  <si>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</si>
  <si>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</si>
  <si>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</si>
  <si>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</si>
  <si>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</si>
  <si>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</si>
  <si>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</si>
  <si>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</si>
  <si>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</si>
  <si>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</si>
  <si>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</si>
  <si>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</si>
  <si>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</si>
  <si>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</si>
  <si>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</si>
  <si>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</si>
  <si>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</si>
  <si>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</si>
  <si>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</si>
  <si>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</si>
  <si>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</si>
  <si>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</si>
  <si>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</si>
  <si>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</si>
  <si>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</si>
  <si>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</si>
  <si>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</si>
  <si>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</si>
  <si>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</si>
  <si>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</si>
  <si>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</si>
  <si>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</si>
  <si>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</si>
  <si>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</si>
  <si>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</si>
  <si>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</si>
  <si>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</si>
  <si>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</si>
  <si>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</si>
  <si>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</si>
  <si>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</si>
  <si>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</si>
  <si>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</si>
  <si>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</si>
  <si>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</si>
  <si>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</si>
  <si>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</si>
  <si>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</si>
  <si>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</si>
  <si>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</si>
  <si>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</si>
  <si>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</si>
  <si>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</si>
  <si>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</si>
  <si>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</si>
  <si>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</si>
  <si>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</si>
  <si>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</si>
  <si>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</si>
  <si>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</si>
  <si>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</si>
  <si>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</si>
  <si>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</si>
  <si>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</si>
  <si>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</si>
  <si>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</si>
  <si>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</si>
  <si>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</si>
  <si>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</si>
  <si>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</si>
  <si>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</si>
  <si>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</si>
  <si>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</si>
  <si>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</si>
  <si>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</si>
  <si>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</si>
  <si>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</si>
  <si>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</si>
  <si>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</si>
  <si>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</si>
  <si>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</si>
  <si>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</si>
  <si>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</si>
  <si>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</si>
  <si>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</si>
  <si>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</si>
  <si>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</si>
  <si>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</si>
  <si>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</si>
  <si>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</si>
  <si>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</si>
  <si>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</si>
  <si>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</si>
  <si>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</si>
  <si>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</si>
  <si>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</si>
  <si>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</si>
  <si>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</si>
  <si>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</si>
  <si>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</si>
  <si>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</si>
  <si>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</si>
  <si>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</si>
  <si>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</si>
  <si>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</si>
  <si>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</si>
  <si>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</si>
  <si>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</si>
  <si>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</si>
  <si>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</si>
  <si>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</si>
  <si>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</si>
  <si>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</si>
  <si>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</si>
  <si>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</si>
  <si>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</si>
  <si>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</si>
  <si>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</si>
  <si>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</si>
  <si>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</si>
  <si>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</si>
  <si>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</si>
  <si>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</si>
  <si>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</si>
  <si>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</si>
  <si>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</si>
  <si>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</si>
  <si>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</si>
  <si>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</si>
  <si>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</si>
  <si>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</si>
  <si>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</si>
  <si>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</si>
  <si>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</si>
  <si>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</si>
  <si>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</si>
  <si>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</si>
  <si>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</si>
  <si>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</si>
  <si>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</si>
  <si>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</si>
  <si>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</si>
  <si>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</si>
  <si>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</si>
  <si>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</si>
  <si>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</si>
  <si>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</si>
  <si>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</si>
  <si>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</si>
  <si>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</si>
  <si>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</si>
  <si>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</si>
  <si>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</si>
  <si>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</si>
  <si>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</si>
  <si>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</si>
  <si>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</si>
  <si>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</si>
  <si>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</si>
  <si>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</si>
  <si>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</si>
  <si>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</si>
  <si>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</si>
  <si>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</si>
  <si>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</si>
  <si>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</si>
  <si>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</si>
  <si>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</si>
  <si>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</si>
  <si>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</si>
  <si>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</si>
  <si>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</si>
  <si>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</si>
  <si>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</si>
  <si>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</si>
  <si>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</si>
  <si>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</si>
  <si>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</si>
  <si>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</si>
  <si>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</si>
  <si>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</si>
  <si>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</si>
  <si>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</si>
  <si>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</si>
  <si>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</si>
  <si>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</si>
  <si>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</si>
  <si>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</si>
  <si>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</si>
  <si>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</si>
  <si>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</si>
  <si>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</si>
  <si>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</si>
  <si>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</si>
  <si>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</si>
  <si>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</si>
  <si>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</si>
  <si>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</si>
  <si>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</si>
  <si>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</si>
  <si>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</si>
  <si>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</si>
  <si>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</si>
  <si>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</si>
  <si>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</si>
  <si>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</si>
  <si>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</si>
  <si>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</si>
  <si>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</si>
  <si>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</si>
  <si>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</si>
  <si>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</si>
  <si>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</si>
  <si>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</si>
  <si>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</si>
  <si>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</si>
  <si>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</si>
  <si>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</si>
  <si>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</si>
  <si>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</si>
  <si>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</si>
  <si>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</si>
  <si>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</si>
  <si>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</si>
  <si>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</si>
  <si>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</si>
  <si>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</si>
  <si>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</si>
  <si>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</si>
  <si>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</si>
  <si>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</si>
  <si>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</si>
  <si>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</si>
  <si>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</si>
  <si>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</si>
  <si>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</si>
  <si>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</si>
  <si>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</si>
  <si>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</si>
  <si>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</si>
  <si>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</si>
  <si>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</si>
  <si>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</si>
  <si>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</si>
  <si>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</si>
  <si>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</si>
  <si>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</si>
  <si>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</si>
  <si>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</si>
  <si>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</si>
  <si>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</si>
  <si>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</si>
  <si>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</si>
  <si>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</si>
  <si>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</si>
  <si>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</si>
  <si>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</si>
  <si>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</si>
  <si>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</si>
  <si>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</si>
  <si>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</si>
  <si>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</si>
  <si>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</si>
  <si>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</si>
  <si>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</si>
  <si>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</si>
  <si>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</si>
  <si>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</si>
  <si>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</si>
  <si>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</si>
  <si>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</si>
  <si>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</si>
  <si>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</si>
  <si>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</si>
  <si>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</si>
  <si>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</si>
  <si>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</si>
  <si>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</si>
  <si>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</si>
  <si>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</si>
  <si>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</si>
  <si>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</si>
  <si>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</si>
  <si>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</si>
  <si>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</si>
  <si>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</si>
  <si>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</si>
  <si>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</si>
  <si>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</si>
  <si>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</si>
  <si>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</si>
  <si>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</si>
  <si>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</si>
  <si>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</si>
  <si>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</si>
  <si>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</si>
  <si>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</si>
  <si>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</si>
  <si>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</si>
  <si>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</si>
  <si>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</si>
  <si>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</si>
  <si>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</si>
  <si>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</si>
  <si>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</si>
  <si>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</si>
  <si>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</si>
  <si>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</si>
  <si>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</si>
  <si>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</si>
  <si>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</si>
  <si>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</si>
  <si>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</si>
  <si>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</si>
  <si>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</si>
  <si>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</si>
  <si>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</si>
  <si>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</si>
  <si>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</si>
  <si>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</si>
  <si>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</si>
  <si>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</si>
  <si>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</si>
  <si>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</si>
  <si>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</si>
  <si>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</si>
  <si>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</si>
  <si>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</si>
  <si>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</si>
  <si>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</si>
  <si>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</si>
  <si>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</si>
  <si>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</si>
  <si>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</si>
  <si>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</si>
  <si>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</si>
  <si>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</si>
  <si>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</si>
  <si>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</si>
  <si>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</si>
  <si>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</si>
  <si>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</si>
  <si>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</si>
  <si>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</si>
  <si>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</si>
  <si>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</si>
  <si>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</si>
  <si>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</si>
  <si>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</si>
  <si>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</si>
  <si>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</si>
  <si>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</si>
  <si>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</si>
  <si>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</si>
  <si>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</si>
  <si>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</si>
  <si>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</si>
  <si>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</si>
  <si>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</si>
  <si>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</si>
  <si>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</si>
  <si>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</si>
  <si>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</si>
  <si>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</si>
  <si>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</si>
  <si>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</si>
  <si>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</si>
  <si>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</si>
  <si>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</si>
  <si>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</si>
  <si>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</si>
  <si>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</si>
  <si>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</si>
  <si>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</si>
  <si>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</si>
  <si>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</si>
  <si>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</si>
  <si>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</si>
  <si>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</si>
  <si>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</si>
  <si>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</si>
  <si>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</si>
  <si>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</si>
  <si>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</si>
  <si>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</si>
  <si>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</si>
  <si>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</si>
  <si>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</si>
  <si>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</si>
  <si>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</si>
  <si>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</si>
  <si>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</si>
  <si>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</si>
  <si>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</si>
  <si>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</si>
  <si>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</si>
  <si>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</si>
  <si>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</si>
  <si>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</si>
  <si>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</si>
  <si>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</si>
  <si>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</si>
  <si>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</si>
  <si>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</si>
  <si>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</si>
  <si>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</si>
  <si>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</si>
  <si>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</si>
  <si>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</si>
  <si>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</si>
  <si>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</si>
  <si>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</si>
  <si>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</si>
  <si>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</si>
  <si>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</si>
  <si>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</si>
  <si>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</si>
  <si>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</si>
  <si>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</si>
  <si>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</si>
  <si>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</si>
  <si>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</si>
  <si>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</si>
  <si>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</si>
  <si>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</si>
  <si>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</si>
  <si>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</si>
  <si>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</si>
  <si>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</si>
  <si>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</si>
  <si>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</si>
  <si>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</si>
  <si>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</si>
  <si>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</si>
  <si>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</si>
  <si>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</si>
  <si>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</si>
  <si>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</si>
  <si>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</si>
  <si>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</si>
  <si>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</si>
  <si>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</si>
  <si>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</si>
  <si>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</si>
  <si>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</si>
  <si>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</si>
  <si>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</si>
  <si>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</si>
  <si>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</si>
  <si>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</si>
  <si>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</si>
  <si>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</si>
  <si>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</si>
  <si>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</si>
  <si>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</si>
  <si>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</si>
  <si>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</si>
  <si>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</si>
  <si>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</si>
  <si>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</si>
  <si>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</si>
  <si>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</si>
  <si>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</si>
  <si>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</si>
  <si>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</si>
  <si>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</si>
  <si>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</si>
  <si>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</si>
  <si>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</si>
  <si>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</si>
  <si>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</si>
  <si>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</si>
  <si>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</si>
  <si>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</si>
  <si>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</si>
  <si>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</si>
  <si>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</si>
  <si>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</si>
  <si>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</si>
  <si>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</si>
  <si>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</si>
  <si>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</si>
  <si>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</si>
  <si>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</si>
  <si>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</si>
  <si>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</si>
  <si>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</si>
  <si>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</si>
  <si>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</si>
  <si>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</si>
  <si>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</si>
  <si>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</si>
  <si>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</si>
  <si>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</si>
  <si>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</si>
  <si>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</si>
  <si>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</si>
  <si>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</si>
  <si>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</si>
  <si>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</si>
  <si>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</si>
  <si>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</si>
  <si>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</si>
  <si>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</si>
  <si>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</si>
  <si>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</si>
  <si>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</si>
  <si>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</si>
  <si>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</si>
  <si>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</si>
  <si>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</si>
  <si>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</si>
  <si>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</si>
  <si>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</si>
  <si>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</si>
  <si>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</si>
  <si>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</si>
  <si>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</si>
  <si>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</si>
  <si>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</si>
  <si>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</si>
  <si>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</si>
  <si>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</si>
  <si>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</si>
  <si>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</si>
  <si>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</si>
  <si>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</si>
  <si>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</si>
  <si>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</si>
  <si>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</si>
  <si>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</si>
  <si>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</si>
  <si>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</si>
  <si>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</si>
  <si>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</si>
  <si>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</si>
  <si>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</si>
  <si>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</si>
  <si>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</si>
  <si>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</si>
  <si>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</si>
  <si>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</si>
  <si>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</si>
  <si>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</si>
  <si>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</si>
  <si>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</si>
  <si>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</si>
  <si>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</si>
  <si>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</si>
  <si>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</si>
  <si>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</si>
  <si>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</si>
  <si>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</si>
  <si>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</si>
  <si>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</si>
  <si>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</si>
  <si>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</si>
  <si>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</si>
  <si>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</si>
  <si>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</si>
  <si>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</si>
  <si>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</si>
  <si>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</si>
  <si>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</si>
  <si>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</si>
  <si>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</si>
  <si>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</si>
  <si>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</si>
  <si>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</si>
  <si>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</si>
  <si>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</si>
  <si>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</si>
  <si>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</si>
  <si>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</si>
  <si>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</si>
  <si>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</si>
  <si>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</si>
  <si>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</si>
  <si>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</si>
  <si>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</si>
  <si>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</si>
  <si>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</si>
  <si>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</si>
  <si>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</si>
  <si>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</si>
  <si>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</si>
  <si>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</si>
  <si>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</si>
  <si>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</si>
  <si>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</si>
  <si>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</si>
  <si>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</si>
  <si>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</si>
  <si>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</si>
  <si>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</si>
  <si>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</si>
  <si>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</si>
  <si>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</si>
  <si>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</si>
  <si>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</si>
  <si>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</si>
  <si>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</si>
  <si>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</si>
  <si>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</si>
  <si>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</si>
  <si>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</si>
  <si>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</si>
  <si>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</si>
  <si>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</si>
  <si>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</si>
  <si>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</si>
  <si>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</si>
  <si>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</si>
  <si>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</si>
  <si>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</si>
  <si>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</si>
  <si>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</si>
  <si>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</si>
  <si>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</si>
  <si>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</si>
  <si>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</si>
  <si>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</si>
  <si>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</si>
  <si>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</si>
  <si>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</si>
  <si>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</si>
  <si>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</si>
  <si>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</si>
  <si>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</si>
  <si>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</si>
  <si>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</si>
  <si>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</si>
  <si>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</si>
  <si>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</si>
  <si>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</si>
  <si>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</si>
  <si>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</si>
  <si>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</si>
  <si>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</si>
  <si>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</si>
  <si>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</si>
  <si>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</si>
  <si>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</si>
  <si>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</si>
  <si>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</si>
  <si>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</si>
  <si>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</si>
  <si>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</si>
  <si>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</si>
  <si>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</si>
  <si>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</si>
  <si>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</si>
  <si>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</si>
  <si>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</si>
  <si>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</si>
  <si>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</si>
  <si>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</si>
  <si>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</si>
  <si>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</si>
  <si>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</si>
  <si>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</si>
  <si>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</si>
  <si>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</si>
  <si>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</si>
  <si>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</si>
  <si>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</si>
  <si>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</si>
  <si>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</si>
  <si>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</si>
  <si>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</si>
  <si>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</si>
  <si>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</si>
  <si>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</si>
  <si>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</si>
  <si>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</si>
  <si>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</si>
  <si>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</si>
  <si>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</si>
  <si>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</si>
  <si>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</si>
  <si>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</si>
  <si>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</si>
  <si>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</si>
  <si>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</si>
  <si>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</si>
  <si>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</si>
  <si>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</si>
  <si>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</si>
  <si>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</si>
  <si>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</si>
  <si>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</si>
  <si>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</si>
  <si>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</si>
  <si>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</si>
  <si>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</si>
  <si>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</si>
  <si>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</si>
  <si>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</si>
  <si>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</si>
  <si>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</si>
  <si>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</si>
  <si>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</si>
  <si>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</si>
  <si>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</si>
  <si>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</si>
  <si>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</si>
  <si>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</si>
  <si>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</si>
  <si>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</si>
  <si>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</si>
  <si>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</si>
  <si>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</si>
  <si>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</si>
  <si>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</si>
  <si>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</si>
  <si>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</si>
  <si>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</si>
  <si>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</si>
  <si>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</si>
  <si>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</si>
  <si>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</si>
  <si>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</si>
  <si>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</si>
  <si>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</si>
  <si>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</si>
  <si>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</si>
  <si>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</si>
  <si>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</si>
  <si>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</si>
  <si>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</si>
  <si>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</si>
  <si>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</si>
  <si>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</si>
  <si>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</si>
  <si>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</si>
  <si>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</si>
  <si>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</si>
  <si>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</si>
  <si>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</si>
  <si>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</si>
  <si>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</si>
  <si>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</si>
  <si>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</si>
  <si>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</si>
  <si>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</si>
  <si>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</si>
  <si>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</si>
  <si>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</si>
  <si>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</si>
  <si>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</si>
  <si>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</si>
  <si>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</si>
  <si>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</si>
  <si>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</si>
  <si>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</si>
  <si>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</si>
  <si>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</si>
  <si>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</si>
  <si>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</si>
  <si>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</si>
  <si>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</si>
  <si>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</si>
  <si>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</si>
  <si>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</si>
  <si>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</si>
  <si>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</si>
  <si>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</si>
  <si>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</si>
  <si>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</si>
  <si>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</si>
  <si>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</si>
  <si>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</si>
  <si>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</si>
  <si>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</si>
  <si>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</si>
  <si>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</si>
  <si>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</si>
  <si>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</si>
  <si>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</si>
  <si>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</si>
  <si>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</si>
  <si>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</si>
  <si>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</si>
  <si>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</si>
  <si>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</si>
  <si>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</si>
  <si>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</si>
  <si>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</si>
  <si>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</si>
  <si>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</si>
  <si>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</si>
  <si>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</si>
  <si>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</si>
  <si>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</si>
  <si>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</si>
  <si>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</si>
  <si>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</si>
  <si>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</si>
  <si>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</si>
  <si>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</si>
  <si>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</si>
  <si>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</si>
  <si>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</si>
  <si>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</si>
  <si>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</si>
  <si>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</si>
  <si>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</si>
  <si>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</si>
  <si>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</si>
  <si>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</si>
  <si>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</si>
  <si>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</si>
  <si>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</si>
  <si>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</si>
  <si>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</si>
  <si>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</si>
  <si>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</si>
  <si>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</si>
  <si>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</si>
  <si>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</si>
  <si>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</si>
  <si>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</si>
  <si>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</si>
  <si>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</si>
  <si>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</si>
  <si>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</si>
  <si>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</si>
  <si>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</si>
  <si>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</si>
  <si>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</si>
  <si>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</si>
  <si>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</si>
  <si>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</si>
  <si>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</si>
  <si>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</si>
  <si>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</si>
  <si>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</si>
  <si>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</si>
  <si>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</si>
  <si>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</si>
  <si>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</si>
  <si>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</si>
  <si>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</si>
  <si>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</si>
  <si>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</si>
  <si>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</si>
  <si>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</si>
  <si>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</si>
  <si>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</si>
  <si>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</si>
  <si>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</si>
  <si>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</si>
  <si>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</si>
  <si>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</si>
  <si>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</si>
  <si>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</si>
  <si>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</si>
  <si>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</si>
  <si>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</si>
  <si>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</si>
  <si>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</si>
  <si>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</si>
  <si>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</si>
  <si>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</si>
  <si>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</si>
  <si>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</si>
  <si>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</si>
  <si>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</si>
  <si>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</si>
  <si>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</si>
  <si>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</si>
  <si>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</si>
  <si>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</si>
  <si>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</si>
  <si>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</si>
  <si>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</si>
  <si>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</si>
  <si>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</si>
  <si>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</si>
  <si>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</si>
  <si>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</si>
  <si>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</si>
  <si>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</si>
  <si>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</si>
  <si>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</si>
  <si>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</si>
  <si>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</si>
  <si>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</si>
  <si>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</si>
  <si>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</si>
  <si>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</si>
  <si>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</si>
  <si>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</si>
  <si>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</si>
  <si>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</si>
  <si>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</si>
  <si>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</si>
  <si>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</si>
  <si>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</si>
  <si>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</si>
  <si>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</si>
  <si>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</si>
  <si>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</si>
  <si>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</si>
  <si>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</si>
  <si>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</si>
  <si>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</si>
  <si>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</si>
  <si>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</si>
  <si>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</si>
  <si>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</si>
  <si>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</si>
  <si>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</si>
  <si>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</si>
  <si>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</si>
  <si>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</si>
  <si>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</si>
  <si>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</si>
  <si>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</si>
  <si>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</si>
  <si>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</si>
  <si>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</si>
  <si>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</si>
  <si>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</si>
  <si>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</si>
  <si>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</si>
  <si>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</si>
  <si>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</si>
  <si>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</si>
  <si>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</si>
  <si>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</si>
  <si>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</si>
  <si>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</si>
  <si>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</si>
  <si>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</si>
  <si>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</si>
  <si>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</si>
  <si>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</si>
  <si>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</si>
  <si>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</si>
  <si>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</si>
  <si>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</si>
  <si>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</si>
  <si>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</si>
  <si>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</si>
  <si>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</si>
  <si>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</si>
  <si>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</si>
  <si>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</si>
  <si>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</si>
  <si>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</si>
  <si>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</si>
  <si>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</si>
  <si>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</si>
  <si>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</si>
  <si>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</si>
  <si>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</si>
  <si>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</si>
  <si>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</si>
  <si>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</si>
  <si>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</si>
  <si>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</si>
  <si>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</si>
  <si>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</si>
  <si>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</si>
  <si>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</si>
  <si>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</si>
  <si>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</si>
  <si>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</si>
  <si>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</si>
  <si>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</si>
  <si>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</si>
  <si>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</si>
  <si>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</si>
  <si>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</si>
  <si>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</si>
  <si>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</si>
  <si>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</si>
  <si>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</si>
  <si>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</si>
  <si>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</si>
  <si>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</si>
  <si>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</si>
  <si>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</si>
  <si>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</si>
  <si>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</si>
  <si>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</si>
  <si>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</si>
  <si>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</si>
  <si>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</si>
  <si>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</si>
  <si>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</si>
  <si>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</si>
  <si>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</si>
  <si>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</si>
  <si>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</si>
  <si>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</si>
  <si>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</si>
  <si>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</si>
  <si>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</si>
  <si>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</si>
  <si>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</si>
  <si>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</si>
  <si>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</si>
  <si>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</si>
  <si>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</si>
  <si>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</si>
  <si>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</si>
  <si>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</si>
  <si>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</si>
  <si>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</si>
  <si>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</si>
  <si>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</si>
  <si>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</si>
  <si>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</si>
  <si>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</si>
  <si>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</si>
  <si>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</si>
  <si>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</si>
  <si>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</si>
  <si>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</si>
  <si>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</si>
  <si>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</si>
  <si>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</si>
  <si>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</si>
  <si>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</si>
  <si>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</si>
  <si>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</si>
  <si>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</si>
  <si>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</si>
  <si>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</si>
  <si>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</si>
  <si>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</si>
  <si>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</si>
  <si>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</si>
  <si>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</si>
  <si>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</si>
  <si>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</si>
  <si>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</si>
  <si>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</si>
  <si>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</si>
  <si>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</si>
  <si>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</si>
  <si>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</si>
  <si>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</si>
  <si>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</si>
  <si>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</si>
  <si>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</si>
  <si>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</si>
  <si>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</si>
  <si>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</si>
  <si>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</si>
  <si>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</si>
  <si>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</si>
  <si>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</si>
  <si>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</si>
  <si>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</si>
  <si>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</si>
  <si>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</si>
  <si>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</si>
  <si>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</si>
  <si>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</si>
  <si>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</si>
  <si>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</si>
  <si>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</si>
  <si>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</si>
  <si>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</si>
  <si>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</si>
  <si>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</si>
  <si>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</si>
  <si>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</si>
  <si>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</si>
  <si>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</si>
  <si>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</si>
  <si>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</si>
  <si>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</si>
  <si>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</si>
  <si>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</si>
  <si>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</si>
  <si>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</si>
  <si>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</si>
  <si>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</si>
  <si>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</si>
  <si>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</si>
  <si>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</si>
  <si>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</si>
  <si>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</si>
  <si>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</si>
  <si>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</si>
  <si>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</si>
  <si>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</si>
  <si>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</si>
  <si>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</si>
  <si>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</si>
  <si>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</si>
  <si>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</si>
  <si>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</si>
  <si>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</si>
  <si>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</si>
  <si>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</si>
  <si>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</si>
  <si>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</si>
  <si>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</si>
  <si>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</si>
  <si>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</si>
  <si>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</si>
  <si>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</si>
  <si>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</si>
  <si>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</si>
  <si>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</si>
  <si>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</si>
  <si>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</si>
  <si>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</si>
  <si>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</si>
  <si>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</si>
  <si>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</si>
  <si>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</si>
  <si>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</si>
  <si>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</si>
  <si>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</si>
  <si>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</si>
  <si>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</si>
  <si>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</si>
  <si>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</si>
  <si>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</si>
  <si>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</si>
  <si>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</si>
  <si>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</si>
  <si>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</si>
  <si>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</si>
  <si>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</si>
  <si>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</si>
  <si>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</si>
  <si>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</si>
  <si>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</si>
  <si>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</si>
  <si>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</si>
  <si>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</si>
  <si>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</si>
  <si>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</si>
  <si>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</si>
  <si>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</si>
  <si>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</si>
  <si>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</si>
  <si>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</si>
  <si>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</si>
  <si>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</si>
  <si>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</si>
  <si>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</si>
  <si>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</si>
  <si>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</si>
  <si>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</si>
  <si>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</si>
  <si>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</si>
  <si>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</si>
  <si>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</si>
  <si>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</si>
  <si>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</si>
  <si>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</si>
  <si>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</si>
  <si>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</si>
  <si>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</si>
  <si>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</si>
  <si>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</si>
  <si>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</si>
  <si>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</si>
  <si>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</si>
  <si>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</si>
  <si>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</si>
  <si>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</si>
  <si>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</si>
  <si>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</si>
  <si>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</si>
  <si>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</si>
  <si>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</si>
  <si>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</si>
  <si>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</si>
  <si>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</si>
  <si>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</si>
  <si>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</si>
  <si>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</si>
  <si>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</si>
  <si>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</si>
  <si>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</si>
  <si>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</si>
  <si>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</si>
  <si>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</si>
  <si>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</si>
  <si>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</si>
  <si>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</si>
  <si>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</si>
  <si>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</si>
  <si>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</si>
  <si>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</si>
  <si>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</si>
  <si>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</si>
  <si>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</si>
  <si>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</si>
  <si>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</si>
  <si>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</si>
  <si>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</si>
  <si>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</si>
  <si>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</si>
  <si>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</si>
  <si>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</si>
  <si>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</si>
  <si>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</si>
  <si>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</si>
  <si>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</si>
  <si>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</si>
  <si>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</si>
  <si>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</si>
  <si>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</si>
  <si>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</si>
  <si>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</si>
  <si>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</si>
  <si>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</si>
  <si>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</si>
  <si>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</si>
  <si>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</si>
  <si>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</si>
  <si>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</si>
  <si>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</si>
  <si>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</si>
  <si>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</si>
  <si>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</si>
  <si>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</si>
  <si>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</si>
  <si>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</si>
  <si>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</si>
  <si>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</si>
  <si>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</si>
  <si>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</si>
  <si>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</si>
  <si>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</si>
  <si>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</si>
  <si>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</si>
  <si>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</si>
  <si>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</si>
  <si>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</si>
  <si>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</si>
  <si>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</si>
  <si>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</si>
  <si>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</si>
  <si>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</si>
  <si>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</si>
  <si>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</si>
  <si>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</si>
  <si>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</si>
  <si>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</si>
  <si>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</si>
  <si>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</si>
  <si>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</si>
  <si>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</si>
  <si>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</si>
  <si>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</si>
  <si>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</si>
  <si>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</si>
  <si>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</si>
  <si>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</si>
  <si>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</si>
  <si>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</si>
  <si>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</si>
  <si>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</si>
  <si>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</si>
  <si>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</si>
  <si>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</si>
  <si>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</si>
  <si>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</si>
  <si>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</si>
  <si>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</si>
  <si>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</si>
  <si>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</si>
  <si>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</si>
  <si>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</si>
  <si>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</si>
  <si>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</si>
  <si>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</si>
  <si>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</si>
  <si>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</si>
  <si>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</si>
  <si>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</si>
  <si>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</si>
  <si>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</si>
  <si>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</si>
  <si>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</si>
  <si>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</si>
  <si>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</si>
  <si>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</si>
  <si>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</si>
  <si>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</si>
  <si>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</si>
  <si>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</si>
  <si>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</si>
  <si>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</si>
  <si>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</si>
  <si>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</si>
  <si>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</si>
  <si>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</si>
  <si>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</si>
  <si>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</si>
  <si>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</si>
  <si>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</si>
  <si>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</si>
  <si>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</si>
  <si>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</si>
  <si>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</si>
  <si>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</si>
  <si>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</si>
  <si>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</si>
  <si>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</si>
  <si>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</si>
  <si>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</si>
  <si>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</si>
  <si>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</si>
  <si>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</si>
  <si>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</si>
  <si>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</si>
  <si>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</si>
  <si>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</si>
  <si>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</si>
  <si>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</si>
  <si>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</si>
  <si>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</si>
  <si>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</si>
  <si>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</si>
  <si>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</si>
  <si>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</si>
  <si>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</si>
  <si>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</si>
  <si>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</si>
  <si>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</si>
  <si>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</si>
  <si>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</si>
  <si>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</si>
  <si>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</si>
  <si>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</si>
  <si>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</si>
  <si>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</si>
  <si>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</si>
  <si>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</si>
  <si>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</si>
  <si>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</si>
  <si>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</si>
  <si>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</si>
  <si>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</si>
  <si>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</si>
  <si>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</si>
  <si>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</si>
  <si>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</si>
  <si>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</si>
  <si>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</si>
  <si>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</si>
  <si>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</si>
  <si>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</si>
  <si>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</si>
  <si>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</si>
  <si>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</si>
  <si>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</si>
  <si>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</si>
  <si>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</si>
  <si>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</si>
  <si>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</si>
  <si>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</si>
  <si>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</si>
  <si>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</si>
  <si>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</si>
  <si>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</si>
  <si>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</si>
  <si>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</si>
  <si>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</si>
  <si>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</si>
  <si>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</si>
  <si>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</si>
  <si>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</si>
  <si>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</si>
  <si>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</si>
  <si>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</si>
  <si>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</si>
  <si>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</si>
  <si>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</si>
  <si>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</si>
  <si>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</si>
  <si>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</si>
  <si>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</si>
  <si>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</si>
  <si>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</si>
  <si>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</si>
  <si>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</si>
  <si>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</si>
  <si>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</si>
  <si>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</si>
  <si>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</si>
  <si>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</si>
  <si>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</si>
  <si>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</si>
  <si>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</si>
  <si>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</si>
  <si>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</si>
  <si>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</si>
  <si>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</si>
  <si>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</si>
  <si>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</si>
  <si>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</si>
  <si>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</si>
  <si>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</si>
  <si>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</si>
  <si>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</si>
  <si>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</si>
  <si>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</si>
  <si>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</si>
  <si>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</si>
  <si>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</si>
  <si>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</si>
  <si>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</si>
  <si>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</si>
  <si>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</si>
  <si>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</si>
  <si>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</si>
  <si>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</si>
  <si>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</si>
  <si>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</si>
  <si>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</si>
  <si>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</si>
  <si>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</si>
  <si>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</si>
  <si>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</si>
  <si>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</si>
  <si>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</si>
  <si>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</si>
  <si>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</si>
  <si>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</si>
  <si>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</si>
  <si>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</si>
  <si>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</si>
  <si>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</si>
  <si>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</si>
  <si>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</si>
  <si>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</si>
  <si>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</si>
  <si>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</si>
  <si>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</si>
  <si>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</si>
  <si>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</si>
  <si>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</si>
  <si>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</si>
  <si>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</si>
  <si>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</si>
  <si>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</si>
  <si>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</si>
  <si>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</si>
  <si>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</si>
  <si>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</si>
  <si>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</si>
  <si>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</si>
  <si>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</si>
  <si>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</si>
  <si>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</si>
  <si>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</si>
  <si>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</si>
  <si>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</si>
  <si>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</si>
  <si>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</si>
  <si>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</si>
  <si>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</si>
  <si>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</si>
  <si>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</si>
  <si>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</si>
  <si>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</si>
  <si>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</si>
  <si>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</si>
  <si>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</si>
  <si>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</si>
  <si>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</si>
  <si>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</si>
  <si>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</si>
  <si>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</si>
  <si>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</si>
  <si>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</si>
  <si>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</si>
  <si>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</si>
  <si>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</si>
  <si>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</si>
  <si>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</si>
  <si>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</si>
  <si>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</si>
  <si>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</si>
  <si>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</si>
  <si>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</si>
  <si>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</si>
  <si>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</si>
  <si>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</si>
  <si>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</si>
  <si>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</si>
  <si>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</si>
  <si>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</si>
  <si>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</si>
  <si>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</si>
  <si>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</si>
  <si>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</si>
  <si>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</si>
  <si>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</si>
  <si>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</si>
  <si>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</si>
  <si>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</si>
  <si>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</si>
  <si>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</si>
  <si>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</si>
  <si>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</si>
  <si>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</si>
  <si>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</si>
  <si>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</si>
  <si>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</si>
  <si>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</si>
  <si>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</si>
  <si>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</si>
  <si>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</si>
  <si>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</si>
  <si>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</si>
  <si>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</si>
  <si>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</si>
  <si>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</si>
  <si>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</si>
  <si>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</si>
  <si>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</si>
  <si>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</si>
  <si>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</si>
  <si>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</si>
  <si>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</si>
  <si>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</si>
  <si>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</si>
  <si>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</si>
  <si>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</si>
  <si>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</si>
  <si>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</si>
  <si>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</si>
  <si>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</si>
  <si>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</si>
  <si>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</si>
  <si>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</si>
  <si>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</si>
  <si>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</si>
  <si>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</si>
  <si>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</si>
  <si>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</si>
  <si>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</si>
  <si>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</si>
  <si>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</si>
  <si>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</si>
  <si>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</si>
  <si>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</si>
  <si>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</si>
  <si>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</si>
  <si>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</si>
  <si>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</si>
  <si>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</si>
  <si>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</si>
  <si>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</si>
  <si>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</si>
  <si>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</si>
  <si>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</si>
  <si>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</si>
  <si>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</si>
  <si>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</si>
  <si>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</si>
  <si>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</si>
  <si>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</si>
  <si>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</si>
  <si>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</si>
  <si>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</si>
  <si>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</si>
  <si>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</si>
  <si>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</si>
  <si>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</si>
  <si>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</si>
  <si>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</si>
  <si>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</si>
  <si>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</si>
  <si>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</si>
  <si>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</si>
  <si>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</si>
  <si>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</si>
  <si>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</si>
  <si>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</si>
  <si>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</si>
  <si>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</si>
  <si>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</si>
  <si>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</si>
  <si>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</si>
  <si>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</si>
  <si>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</si>
  <si>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</si>
  <si>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</si>
  <si>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</si>
  <si>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</si>
  <si>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</si>
  <si>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</si>
  <si>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</si>
  <si>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</si>
  <si>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</si>
  <si>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</si>
  <si>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</si>
  <si>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</si>
  <si>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</si>
  <si>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</si>
  <si>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</si>
  <si>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</si>
  <si>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</si>
  <si>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</si>
  <si>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</si>
  <si>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</si>
  <si>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</si>
  <si>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</si>
  <si>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</si>
  <si>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</si>
  <si>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</si>
  <si>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</si>
  <si>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</si>
  <si>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</si>
  <si>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</si>
  <si>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</si>
  <si>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</si>
  <si>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</si>
  <si>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</si>
  <si>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</si>
  <si>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</si>
  <si>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</si>
  <si>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</si>
  <si>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</si>
  <si>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</si>
  <si>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</si>
  <si>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</si>
  <si>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</si>
  <si>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</si>
  <si>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</si>
  <si>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</si>
  <si>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</si>
  <si>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</si>
  <si>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</si>
  <si>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</si>
  <si>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</si>
  <si>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</si>
  <si>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</si>
  <si>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</si>
  <si>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</si>
  <si>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</si>
  <si>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</si>
  <si>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</si>
  <si>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</si>
  <si>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</si>
  <si>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</si>
  <si>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</si>
  <si>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</si>
  <si>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</si>
  <si>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</si>
  <si>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</si>
  <si>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</si>
  <si>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</si>
  <si>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</si>
  <si>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</si>
  <si>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</si>
  <si>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</si>
  <si>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</si>
  <si>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</si>
  <si>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</si>
  <si>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</si>
  <si>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</si>
  <si>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</si>
  <si>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</si>
  <si>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</si>
  <si>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</si>
  <si>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</si>
  <si>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</si>
  <si>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</si>
  <si>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</si>
  <si>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</si>
  <si>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</si>
  <si>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</si>
  <si>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</si>
  <si>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</si>
  <si>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</si>
  <si>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</si>
  <si>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</si>
  <si>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</si>
  <si>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</si>
  <si>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</si>
  <si>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</si>
  <si>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</si>
  <si>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</si>
  <si>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</si>
  <si>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</si>
  <si>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</si>
  <si>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</si>
  <si>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</si>
  <si>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</si>
  <si>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</si>
  <si>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</si>
  <si>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</si>
  <si>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</si>
  <si>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</si>
  <si>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</si>
  <si>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</si>
  <si>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</si>
  <si>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</si>
  <si>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</si>
  <si>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</si>
  <si>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</si>
  <si>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</si>
  <si>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</si>
  <si>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</si>
  <si>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</si>
  <si>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</si>
  <si>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</si>
  <si>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</si>
  <si>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</si>
  <si>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</si>
  <si>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</si>
  <si>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</si>
  <si>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</si>
  <si>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</si>
  <si>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</si>
  <si>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</si>
  <si>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</si>
  <si>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</si>
  <si>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</si>
  <si>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</si>
  <si>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</si>
  <si>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</si>
  <si>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</si>
  <si>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</si>
  <si>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</si>
  <si>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</si>
  <si>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</si>
  <si>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</si>
  <si>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</si>
  <si>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</si>
  <si>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</si>
  <si>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</si>
  <si>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</si>
  <si>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</si>
  <si>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</si>
  <si>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</si>
  <si>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</si>
  <si>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</si>
  <si>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</si>
  <si>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</si>
  <si>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</si>
  <si>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</si>
  <si>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</si>
  <si>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</si>
  <si>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</si>
  <si>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</si>
  <si>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</si>
  <si>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</si>
  <si>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</si>
  <si>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</si>
  <si>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</si>
  <si>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</si>
  <si>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</si>
  <si>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</si>
  <si>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</si>
  <si>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</si>
  <si>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</si>
  <si>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</si>
  <si>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</si>
  <si>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</si>
  <si>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</si>
  <si>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</si>
  <si>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</si>
  <si>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</si>
  <si>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</si>
  <si>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</si>
  <si>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</si>
  <si>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</si>
  <si>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</si>
  <si>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</si>
  <si>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</si>
  <si>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</si>
  <si>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</si>
  <si>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</si>
  <si>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</si>
  <si>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</si>
  <si>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</si>
  <si>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</si>
  <si>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</si>
  <si>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</si>
  <si>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</si>
  <si>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</si>
  <si>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</si>
  <si>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</si>
  <si>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</si>
  <si>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</si>
  <si>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</si>
  <si>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</si>
  <si>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</si>
  <si>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</si>
  <si>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</si>
  <si>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</si>
  <si>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</si>
  <si>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</si>
  <si>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</si>
  <si>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</si>
  <si>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</si>
  <si>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</si>
  <si>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</si>
  <si>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</si>
  <si>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</si>
  <si>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</si>
  <si>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</si>
  <si>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</si>
  <si>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</si>
  <si>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</si>
  <si>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</si>
  <si>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</si>
  <si>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</si>
  <si>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</si>
  <si>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</si>
  <si>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</si>
  <si>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</si>
  <si>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</si>
  <si>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</si>
  <si>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</si>
  <si>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</si>
  <si>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</si>
  <si>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</si>
  <si>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</si>
  <si>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</si>
  <si>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</si>
  <si>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</si>
  <si>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</si>
  <si>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</si>
  <si>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</si>
  <si>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</si>
  <si>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</si>
  <si>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</si>
  <si>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</si>
  <si>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</si>
  <si>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</si>
  <si>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</si>
  <si>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</si>
  <si>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</si>
  <si>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</si>
  <si>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</si>
  <si>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</si>
  <si>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</si>
  <si>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</si>
  <si>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</si>
  <si>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</si>
  <si>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</si>
  <si>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</si>
  <si>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</si>
  <si>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</si>
  <si>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</si>
  <si>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</si>
  <si>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</si>
  <si>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</si>
  <si>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</si>
  <si>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</si>
  <si>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</si>
  <si>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</si>
  <si>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</si>
  <si>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</si>
  <si>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</si>
  <si>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</si>
  <si>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</si>
  <si>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</si>
  <si>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</si>
  <si>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</si>
  <si>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</si>
  <si>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</si>
  <si>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</si>
  <si>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</si>
  <si>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</si>
  <si>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</si>
  <si>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</si>
  <si>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</si>
  <si>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</si>
  <si>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</si>
  <si>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</si>
  <si>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</si>
  <si>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</si>
  <si>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</si>
  <si>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</si>
  <si>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</si>
  <si>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</si>
  <si>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</si>
  <si>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</si>
  <si>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</si>
  <si>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</si>
  <si>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</si>
  <si>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</si>
  <si>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</si>
  <si>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</si>
  <si>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</si>
  <si>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</si>
  <si>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</si>
  <si>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</si>
  <si>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</si>
  <si>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</si>
  <si>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</si>
  <si>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</si>
  <si>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</si>
  <si>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</si>
  <si>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</si>
  <si>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</si>
  <si>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</si>
  <si>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</si>
  <si>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</si>
  <si>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</si>
  <si>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</si>
  <si>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</si>
  <si>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</si>
  <si>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</si>
  <si>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</si>
  <si>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</si>
  <si>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</si>
  <si>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</si>
  <si>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</si>
  <si>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</si>
  <si>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</si>
  <si>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</si>
  <si>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</si>
  <si>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</si>
  <si>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</si>
  <si>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</si>
  <si>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</si>
  <si>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</si>
  <si>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</si>
  <si>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</si>
  <si>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</si>
  <si>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</si>
  <si>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</si>
  <si>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</si>
  <si>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</si>
  <si>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</si>
  <si>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</si>
  <si>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</si>
  <si>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</si>
  <si>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</si>
  <si>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</si>
  <si>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</si>
  <si>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</si>
  <si>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</si>
  <si>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</si>
  <si>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</si>
  <si>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</si>
  <si>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</si>
  <si>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</si>
  <si>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</si>
  <si>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</si>
  <si>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</si>
  <si>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</si>
  <si>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</si>
  <si>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</si>
  <si>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</si>
  <si>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</si>
  <si>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</si>
  <si>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</si>
  <si>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</si>
  <si>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</si>
  <si>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</si>
  <si>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</si>
  <si>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</si>
  <si>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</si>
  <si>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</si>
  <si>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</si>
  <si>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</si>
  <si>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</si>
  <si>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</si>
  <si>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</si>
  <si>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</si>
  <si>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</si>
  <si>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</si>
  <si>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</si>
  <si>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</si>
  <si>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</si>
  <si>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</si>
  <si>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</si>
  <si>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</si>
  <si>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</si>
  <si>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</si>
  <si>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</si>
  <si>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</si>
  <si>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</si>
  <si>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</si>
  <si>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</si>
  <si>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</si>
  <si>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</si>
  <si>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</si>
  <si>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</si>
  <si>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</si>
  <si>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</si>
  <si>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</si>
  <si>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</si>
  <si>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</si>
  <si>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</si>
  <si>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</si>
  <si>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</si>
  <si>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</si>
  <si>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</si>
  <si>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</si>
  <si>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</si>
  <si>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</si>
  <si>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</si>
  <si>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</si>
  <si>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</si>
  <si>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</si>
  <si>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</si>
  <si>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</si>
  <si>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</si>
  <si>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</si>
  <si>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</si>
  <si>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</si>
  <si>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</si>
  <si>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</si>
  <si>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</si>
  <si>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</si>
  <si>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</si>
  <si>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</si>
  <si>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</si>
  <si>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</si>
  <si>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</si>
  <si>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</si>
  <si>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</si>
  <si>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</si>
  <si>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</si>
  <si>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</si>
  <si>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</si>
  <si>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</si>
  <si>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</si>
  <si>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</si>
  <si>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</si>
  <si>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</si>
  <si>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</si>
  <si>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</si>
  <si>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</si>
  <si>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</si>
  <si>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</si>
  <si>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</si>
  <si>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</si>
  <si>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</si>
  <si>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</si>
  <si>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</si>
  <si>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</si>
  <si>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</si>
  <si>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</si>
  <si>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</si>
  <si>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</si>
  <si>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</si>
  <si>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</si>
  <si>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</si>
  <si>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</si>
  <si>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</si>
  <si>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</si>
  <si>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</si>
  <si>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</si>
  <si>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</si>
  <si>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</si>
  <si>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</si>
  <si>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</si>
  <si>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</si>
  <si>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</si>
  <si>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</si>
  <si>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</si>
  <si>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</si>
  <si>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</si>
  <si>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</si>
  <si>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</si>
  <si>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</si>
  <si>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</si>
  <si>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</si>
  <si>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</si>
  <si>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</si>
  <si>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</si>
  <si>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</si>
  <si>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</si>
  <si>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</si>
  <si>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</si>
  <si>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</si>
  <si>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</si>
  <si>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</si>
  <si>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</si>
  <si>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</si>
  <si>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</si>
  <si>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</si>
  <si>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</si>
  <si>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</si>
  <si>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</si>
  <si>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</si>
  <si>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</si>
  <si>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</si>
  <si>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</si>
  <si>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</si>
  <si>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</si>
  <si>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</si>
  <si>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</si>
  <si>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</si>
  <si>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</si>
  <si>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</si>
  <si>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</si>
  <si>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</si>
  <si>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</si>
  <si>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</si>
  <si>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</si>
  <si>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</si>
  <si>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</si>
  <si>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</si>
  <si>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</si>
  <si>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</si>
  <si>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</si>
  <si>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</si>
  <si>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</si>
  <si>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</si>
  <si>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</si>
  <si>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</si>
  <si>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</si>
  <si>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</si>
  <si>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</si>
  <si>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</si>
  <si>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</si>
  <si>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</si>
  <si>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</si>
  <si>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</si>
  <si>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</si>
  <si>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</si>
  <si>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</si>
  <si>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</si>
  <si>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</si>
  <si>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</si>
  <si>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</si>
  <si>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</si>
  <si>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</si>
  <si>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</si>
  <si>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</si>
  <si>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</si>
  <si>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</si>
  <si>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</si>
  <si>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</si>
  <si>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</si>
  <si>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</si>
  <si>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</si>
  <si>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</si>
  <si>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</si>
  <si>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</si>
  <si>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</si>
  <si>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</si>
  <si>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</si>
  <si>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</si>
  <si>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</si>
  <si>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</si>
  <si>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</si>
  <si>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</si>
  <si>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</si>
  <si>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</si>
  <si>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</si>
  <si>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</si>
  <si>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</si>
  <si>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</si>
  <si>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</si>
  <si>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</si>
  <si>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</si>
  <si>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</si>
  <si>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</si>
  <si>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</si>
  <si>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</si>
  <si>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</si>
  <si>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</si>
  <si>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</si>
  <si>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</si>
  <si>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</si>
  <si>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</si>
  <si>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</si>
  <si>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</si>
  <si>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</si>
  <si>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</si>
  <si>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</si>
  <si>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</si>
  <si>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</si>
  <si>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</si>
  <si>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</si>
  <si>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</si>
  <si>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</si>
  <si>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</si>
  <si>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</si>
  <si>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</si>
  <si>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</si>
  <si>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</si>
  <si>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</si>
  <si>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</si>
  <si>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</si>
  <si>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</si>
  <si>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</si>
  <si>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</si>
  <si>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</si>
  <si>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</si>
  <si>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</si>
  <si>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</si>
  <si>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</si>
  <si>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</si>
  <si>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</si>
  <si>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</si>
  <si>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</si>
  <si>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</si>
  <si>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</si>
  <si>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</si>
  <si>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</si>
  <si>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</si>
  <si>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</si>
  <si>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</si>
  <si>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</si>
  <si>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</si>
  <si>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</si>
  <si>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</si>
  <si>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</si>
  <si>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</si>
  <si>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</si>
  <si>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</si>
  <si>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</si>
  <si>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</si>
  <si>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</si>
  <si>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</si>
  <si>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</si>
  <si>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</si>
  <si>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</si>
  <si>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</si>
  <si>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</si>
  <si>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</si>
  <si>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</si>
  <si>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</si>
  <si>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</si>
  <si>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</si>
  <si>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</si>
  <si>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</si>
  <si>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</si>
  <si>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</si>
  <si>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</si>
  <si>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</si>
  <si>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</si>
  <si>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</si>
  <si>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</si>
  <si>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</si>
  <si>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</si>
  <si>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</si>
  <si>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</si>
  <si>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</si>
  <si>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</si>
  <si>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</si>
  <si>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</si>
  <si>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</si>
  <si>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</si>
  <si>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</si>
  <si>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</si>
  <si>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</si>
  <si>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</si>
  <si>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</si>
  <si>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</si>
  <si>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</si>
  <si>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</si>
  <si>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</si>
  <si>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</si>
  <si>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</si>
  <si>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</si>
  <si>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</si>
  <si>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</si>
  <si>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</si>
  <si>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</si>
  <si>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</si>
  <si>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</si>
  <si>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</si>
  <si>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</si>
  <si>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</si>
  <si>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</si>
  <si>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</si>
  <si>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</si>
  <si>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</si>
  <si>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</si>
  <si>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</si>
  <si>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</si>
  <si>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</si>
  <si>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</si>
  <si>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</si>
  <si>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</si>
  <si>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</si>
  <si>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</si>
  <si>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</si>
  <si>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</si>
  <si>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</si>
  <si>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</si>
  <si>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</si>
  <si>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</si>
  <si>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</si>
  <si>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</si>
  <si>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</si>
  <si>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</si>
  <si>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</si>
  <si>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</si>
  <si>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</si>
  <si>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</si>
  <si>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</si>
  <si>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</si>
  <si>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</si>
  <si>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</si>
  <si>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</si>
  <si>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</si>
  <si>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</si>
  <si>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</si>
  <si>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</si>
  <si>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</si>
  <si>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</si>
  <si>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</si>
  <si>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</si>
  <si>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</si>
  <si>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</si>
  <si>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</si>
  <si>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</si>
  <si>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</si>
  <si>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</si>
  <si>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</si>
  <si>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</si>
  <si>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</si>
  <si>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</si>
  <si>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</si>
  <si>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</si>
  <si>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</si>
  <si>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</si>
  <si>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</si>
  <si>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</si>
  <si>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</si>
  <si>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</si>
  <si>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</si>
  <si>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</si>
  <si>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</si>
  <si>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</si>
  <si>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</si>
  <si>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</si>
  <si>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</si>
  <si>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</si>
  <si>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</si>
  <si>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</si>
  <si>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</si>
  <si>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</si>
  <si>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</si>
  <si>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</si>
  <si>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</si>
  <si>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</si>
  <si>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</si>
  <si>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</si>
  <si>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</si>
  <si>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</si>
  <si>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</si>
  <si>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</si>
  <si>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</si>
  <si>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</si>
  <si>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</si>
  <si>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</si>
  <si>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</si>
  <si>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</si>
  <si>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</si>
  <si>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</si>
  <si>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</si>
  <si>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</si>
  <si>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</si>
  <si>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</si>
  <si>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</si>
  <si>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</si>
  <si>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</si>
  <si>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</si>
  <si>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</si>
  <si>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</si>
  <si>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</si>
  <si>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</si>
  <si>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</si>
  <si>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</si>
  <si>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</si>
  <si>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</si>
  <si>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</si>
  <si>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</si>
  <si>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</si>
  <si>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</si>
  <si>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</si>
  <si>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</si>
  <si>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</si>
  <si>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</si>
  <si>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</si>
  <si>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</si>
  <si>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</si>
  <si>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</si>
  <si>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</si>
  <si>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</si>
  <si>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</si>
  <si>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</si>
  <si>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</si>
  <si>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</si>
  <si>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</si>
  <si>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</si>
  <si>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</si>
  <si>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</si>
  <si>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</si>
  <si>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</si>
  <si>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</si>
  <si>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</si>
  <si>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</si>
  <si>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</si>
  <si>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</si>
  <si>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</si>
  <si>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</si>
  <si>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</si>
  <si>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</si>
  <si>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</si>
  <si>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</si>
  <si>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</si>
  <si>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</si>
  <si>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</si>
  <si>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</si>
  <si>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</si>
  <si>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</si>
  <si>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</si>
  <si>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</si>
  <si>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</si>
  <si>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</si>
  <si>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</si>
  <si>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</si>
  <si>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</si>
  <si>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</si>
  <si>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</si>
  <si>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</si>
  <si>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</si>
  <si>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</si>
  <si>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</si>
  <si>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</si>
  <si>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</si>
  <si>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</si>
  <si>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</si>
  <si>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</si>
  <si>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</si>
  <si>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</si>
  <si>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</si>
  <si>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</si>
  <si>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</si>
  <si>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</si>
  <si>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</si>
  <si>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</si>
  <si>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</si>
  <si>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</si>
  <si>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</si>
  <si>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</si>
  <si>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</si>
  <si>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</si>
  <si>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</si>
  <si>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</si>
  <si>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</si>
  <si>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</si>
  <si>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</si>
  <si>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</si>
  <si>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</si>
  <si>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</si>
  <si>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</si>
  <si>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</si>
  <si>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</si>
  <si>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</si>
  <si>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</si>
  <si>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</si>
  <si>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</si>
  <si>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</si>
  <si>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</si>
  <si>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</si>
  <si>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</si>
  <si>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</si>
  <si>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</si>
  <si>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</si>
  <si>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</si>
  <si>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</si>
  <si>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</si>
  <si>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</si>
  <si>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</si>
  <si>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</si>
  <si>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</si>
  <si>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</si>
  <si>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</si>
  <si>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</si>
  <si>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</si>
  <si>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</si>
  <si>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</si>
  <si>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</si>
  <si>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</si>
  <si>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</si>
  <si>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</si>
  <si>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</si>
  <si>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</si>
  <si>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</si>
  <si>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</si>
  <si>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</si>
  <si>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</si>
  <si>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</si>
  <si>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</si>
  <si>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</si>
  <si>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</si>
  <si>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</si>
  <si>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</si>
  <si>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</si>
  <si>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</si>
  <si>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</si>
  <si>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</si>
  <si>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</si>
  <si>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</si>
  <si>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</si>
  <si>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</si>
  <si>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</si>
  <si>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</si>
  <si>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</si>
  <si>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</si>
  <si>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</si>
  <si>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</si>
  <si>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</si>
  <si>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</si>
  <si>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</si>
  <si>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</si>
  <si>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</si>
  <si>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</si>
  <si>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</si>
  <si>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</si>
  <si>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</si>
  <si>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</si>
  <si>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</si>
  <si>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</si>
  <si>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</si>
  <si>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</si>
  <si>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</si>
  <si>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</si>
  <si>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</si>
  <si>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</si>
  <si>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</si>
  <si>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</si>
  <si>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</si>
  <si>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</si>
  <si>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</si>
  <si>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</si>
  <si>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</si>
  <si>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</si>
  <si>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</si>
  <si>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</si>
  <si>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</si>
  <si>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</si>
  <si>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</si>
  <si>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</si>
  <si>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</si>
  <si>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</si>
  <si>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</si>
  <si>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</si>
  <si>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</si>
  <si>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</si>
  <si>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</si>
  <si>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</si>
  <si>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</si>
  <si>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</si>
  <si>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</si>
  <si>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</si>
  <si>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</si>
  <si>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</si>
  <si>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</si>
  <si>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</si>
  <si>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</si>
  <si>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</si>
  <si>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</si>
  <si>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</si>
  <si>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</si>
  <si>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</si>
  <si>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</si>
  <si>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</si>
  <si>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</si>
  <si>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</si>
  <si>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</si>
  <si>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</si>
  <si>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</si>
  <si>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</si>
  <si>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</si>
  <si>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</si>
  <si>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</si>
  <si>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</si>
  <si>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</si>
  <si>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</si>
  <si>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</si>
  <si>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</si>
  <si>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</si>
  <si>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</si>
  <si>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</si>
  <si>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</si>
  <si>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</si>
  <si>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</si>
  <si>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</si>
  <si>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</si>
  <si>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</si>
  <si>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</si>
  <si>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</si>
  <si>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</si>
  <si>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</si>
  <si>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</si>
  <si>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</si>
  <si>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</si>
  <si>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</si>
  <si>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</si>
  <si>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</si>
  <si>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</si>
  <si>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</si>
  <si>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</si>
  <si>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</si>
  <si>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</si>
  <si>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</si>
  <si>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</si>
  <si>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</si>
  <si>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</si>
  <si>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</si>
  <si>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</si>
  <si>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</si>
  <si>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</si>
  <si>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</si>
  <si>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</si>
  <si>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</si>
  <si>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</si>
  <si>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</si>
  <si>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</si>
  <si>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</si>
  <si>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</si>
  <si>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</si>
  <si>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</si>
  <si>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</si>
  <si>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</si>
  <si>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</si>
  <si>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</si>
  <si>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</si>
  <si>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</si>
  <si>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</si>
  <si>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</si>
  <si>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</si>
  <si>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</si>
  <si>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</si>
  <si>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</si>
  <si>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</si>
  <si>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</si>
  <si>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</si>
  <si>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</si>
  <si>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</si>
  <si>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</si>
  <si>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</si>
  <si>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</si>
  <si>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</si>
  <si>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</si>
  <si>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</si>
  <si>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</si>
  <si>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</si>
  <si>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</si>
  <si>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</si>
  <si>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</si>
  <si>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</si>
  <si>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</si>
  <si>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</si>
  <si>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</si>
  <si>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</si>
  <si>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</si>
  <si>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</si>
  <si>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</si>
  <si>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</si>
  <si>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</si>
  <si>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</si>
  <si>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</si>
  <si>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</si>
  <si>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</si>
  <si>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</si>
  <si>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</si>
  <si>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</si>
  <si>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</si>
  <si>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</si>
  <si>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</si>
  <si>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</si>
  <si>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</si>
  <si>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</si>
  <si>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</si>
  <si>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</si>
  <si>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</si>
  <si>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</si>
  <si>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</si>
  <si>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</si>
  <si>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</si>
  <si>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</si>
  <si>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</si>
  <si>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</si>
  <si>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</si>
  <si>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</si>
  <si>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</si>
  <si>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</si>
  <si>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</si>
  <si>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</si>
  <si>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</si>
  <si>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</si>
  <si>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</si>
  <si>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</si>
  <si>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</si>
  <si>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</si>
  <si>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</si>
  <si>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</si>
  <si>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</si>
  <si>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</si>
  <si>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</si>
  <si>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</si>
  <si>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</si>
  <si>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</si>
  <si>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</si>
  <si>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</si>
  <si>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</si>
  <si>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</si>
  <si>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</si>
  <si>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</si>
  <si>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</si>
  <si>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</si>
  <si>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</si>
  <si>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</si>
  <si>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</si>
  <si>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</si>
  <si>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</si>
  <si>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</si>
  <si>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</si>
  <si>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</si>
  <si>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</si>
  <si>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</si>
  <si>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</si>
  <si>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</si>
  <si>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</si>
  <si>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</si>
  <si>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</si>
  <si>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</si>
  <si>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</si>
  <si>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</si>
  <si>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</si>
  <si>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</si>
  <si>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</si>
  <si>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</si>
  <si>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</si>
  <si>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</si>
  <si>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</si>
  <si>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</si>
  <si>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</si>
  <si>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</si>
  <si>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</si>
  <si>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</si>
  <si>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</si>
  <si>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</si>
  <si>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</si>
  <si>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</si>
  <si>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</si>
  <si>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</si>
  <si>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</si>
  <si>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</si>
  <si>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</si>
  <si>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</si>
  <si>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</si>
  <si>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</si>
  <si>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</si>
  <si>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</si>
  <si>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</si>
  <si>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</si>
  <si>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</si>
  <si>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</si>
  <si>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</si>
  <si>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</si>
  <si>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</si>
  <si>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</si>
  <si>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</si>
  <si>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</si>
  <si>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</si>
  <si>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</si>
  <si>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</si>
  <si>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</si>
  <si>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</si>
  <si>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</si>
  <si>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</si>
  <si>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</si>
  <si>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</si>
  <si>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</si>
  <si>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</si>
  <si>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</si>
  <si>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</si>
  <si>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</si>
  <si>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</si>
  <si>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</si>
  <si>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</si>
  <si>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</si>
  <si>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</si>
  <si>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</si>
  <si>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</si>
  <si>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</si>
  <si>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</si>
  <si>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</si>
  <si>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</si>
  <si>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</si>
  <si>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</si>
  <si>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</si>
  <si>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</si>
  <si>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</si>
  <si>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</si>
  <si>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</si>
  <si>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</si>
  <si>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</si>
  <si>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</si>
  <si>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</si>
  <si>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</si>
  <si>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</si>
  <si>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</si>
  <si>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</si>
  <si>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</si>
  <si>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</si>
  <si>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</si>
  <si>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</si>
  <si>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</si>
  <si>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</si>
  <si>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</si>
  <si>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</si>
  <si>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</si>
  <si>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</si>
  <si>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</si>
  <si>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</si>
  <si>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</si>
  <si>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</si>
  <si>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</si>
  <si>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</si>
  <si>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</si>
  <si>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</si>
  <si>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</si>
  <si>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</si>
  <si>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</si>
  <si>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</si>
  <si>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</si>
  <si>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</si>
  <si>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</si>
  <si>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</si>
  <si>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</si>
  <si>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</si>
  <si>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</si>
  <si>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</si>
  <si>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</si>
  <si>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</si>
  <si>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</si>
  <si>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</si>
  <si>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</si>
  <si>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</si>
  <si>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</si>
  <si>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</si>
  <si>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</si>
  <si>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</si>
  <si>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</si>
  <si>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</si>
  <si>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</si>
  <si>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</si>
  <si>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</si>
  <si>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</si>
  <si>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</si>
  <si>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</si>
  <si>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</si>
  <si>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</si>
  <si>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</si>
  <si>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</si>
  <si>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</si>
  <si>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</si>
  <si>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</si>
  <si>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</si>
  <si>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</si>
  <si>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</si>
  <si>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</si>
  <si>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</si>
  <si>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</si>
  <si>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</si>
  <si>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</si>
  <si>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</si>
  <si>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</si>
  <si>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</si>
  <si>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</si>
  <si>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</si>
  <si>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</si>
  <si>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</si>
  <si>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</si>
  <si>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</si>
  <si>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</si>
  <si>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</si>
  <si>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</si>
  <si>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</si>
  <si>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</si>
  <si>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</si>
  <si>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</si>
  <si>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</si>
  <si>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</si>
  <si>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</si>
  <si>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</si>
  <si>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</si>
  <si>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</si>
  <si>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</si>
  <si>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</si>
  <si>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</si>
  <si>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</si>
  <si>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</si>
  <si>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</si>
  <si>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</si>
  <si>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</si>
  <si>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</si>
  <si>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</si>
  <si>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</si>
  <si>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</si>
  <si>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</si>
  <si>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</si>
  <si>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</si>
  <si>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</si>
  <si>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</si>
  <si>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</si>
  <si>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</si>
  <si>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</si>
  <si>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</si>
  <si>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</si>
  <si>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</si>
  <si>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</si>
  <si>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</si>
  <si>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</si>
  <si>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</si>
  <si>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</si>
  <si>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</si>
  <si>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</si>
  <si>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</si>
  <si>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</si>
  <si>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</si>
  <si>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</si>
  <si>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</si>
  <si>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</si>
  <si>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</si>
  <si>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</si>
  <si>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</si>
  <si>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</si>
  <si>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</si>
  <si>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</si>
  <si>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</si>
  <si>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</si>
  <si>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</si>
  <si>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</si>
  <si>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</si>
  <si>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</si>
  <si>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</si>
  <si>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</si>
  <si>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</si>
  <si>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</si>
  <si>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</si>
  <si>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</si>
  <si>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</si>
  <si>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</si>
  <si>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</si>
  <si>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</si>
  <si>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</si>
  <si>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</si>
  <si>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</si>
  <si>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</si>
  <si>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</si>
  <si>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</si>
  <si>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</si>
  <si>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</si>
  <si>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</si>
  <si>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</si>
  <si>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</si>
  <si>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</si>
  <si>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</si>
  <si>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</si>
  <si>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</si>
  <si>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</si>
  <si>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</si>
  <si>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</si>
  <si>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</si>
  <si>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</si>
  <si>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</si>
  <si>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</si>
  <si>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</si>
  <si>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</si>
  <si>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</si>
  <si>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</si>
  <si>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</si>
  <si>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</si>
  <si>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</si>
  <si>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</si>
  <si>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</si>
  <si>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</si>
  <si>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</si>
  <si>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</si>
  <si>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</si>
  <si>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</si>
  <si>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</si>
  <si>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</si>
  <si>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</si>
  <si>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</si>
  <si>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</si>
  <si>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</si>
  <si>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</si>
  <si>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</si>
  <si>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</si>
  <si>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</si>
  <si>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</si>
  <si>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</si>
  <si>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</si>
  <si>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</si>
  <si>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</si>
  <si>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</si>
  <si>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</si>
  <si>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</si>
  <si>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</si>
  <si>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</si>
  <si>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</si>
  <si>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</si>
  <si>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</si>
  <si>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</si>
  <si>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</si>
  <si>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</si>
  <si>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</si>
  <si>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</si>
  <si>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</si>
  <si>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</si>
  <si>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</si>
  <si>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</si>
  <si>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</si>
  <si>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</si>
  <si>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</si>
  <si>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</si>
  <si>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</si>
  <si>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</si>
  <si>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</si>
  <si>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</si>
  <si>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</si>
  <si>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</si>
  <si>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</si>
  <si>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</si>
  <si>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</si>
  <si>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</si>
  <si>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</si>
  <si>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</si>
  <si>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</si>
  <si>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</si>
  <si>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</si>
  <si>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</si>
  <si>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</si>
  <si>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</si>
  <si>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</si>
  <si>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</si>
  <si>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</si>
  <si>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</si>
  <si>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</si>
  <si>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</si>
  <si>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</si>
  <si>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</si>
  <si>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</si>
  <si>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</si>
  <si>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</si>
  <si>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</si>
  <si>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</si>
  <si>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</si>
  <si>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</si>
  <si>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</si>
  <si>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</si>
  <si>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</si>
  <si>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</si>
  <si>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</si>
  <si>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</si>
  <si>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</si>
  <si>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</si>
  <si>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</si>
  <si>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</si>
  <si>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</si>
  <si>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</si>
  <si>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</si>
  <si>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</si>
  <si>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</si>
  <si>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</si>
  <si>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</si>
  <si>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</si>
  <si>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</si>
  <si>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</si>
  <si>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</si>
  <si>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</si>
  <si>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</si>
  <si>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</si>
  <si>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</si>
  <si>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</si>
  <si>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</si>
  <si>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</si>
  <si>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</si>
  <si>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</si>
  <si>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</si>
  <si>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</si>
  <si>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</si>
  <si>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</si>
  <si>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</si>
  <si>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</si>
  <si>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</si>
  <si>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</si>
  <si>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</si>
  <si>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</si>
  <si>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</si>
  <si>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</si>
  <si>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</si>
  <si>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</si>
  <si>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</si>
  <si>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</si>
  <si>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</si>
  <si>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</si>
  <si>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</si>
  <si>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</si>
  <si>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</si>
  <si>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</si>
  <si>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</si>
  <si>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</si>
  <si>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</si>
  <si>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</si>
  <si>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</si>
  <si>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</si>
  <si>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</si>
  <si>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</si>
  <si>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</si>
  <si>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</si>
  <si>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</si>
  <si>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</si>
  <si>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</si>
  <si>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</si>
  <si>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</si>
  <si>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</si>
  <si>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</si>
  <si>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</si>
  <si>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</si>
  <si>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</si>
  <si>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</si>
  <si>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</si>
  <si>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</si>
  <si>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</si>
  <si>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</si>
  <si>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</si>
  <si>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</si>
  <si>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</si>
  <si>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</si>
  <si>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</si>
  <si>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</si>
  <si>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</si>
  <si>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</si>
  <si>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</si>
  <si>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</si>
  <si>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</si>
  <si>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</si>
  <si>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</si>
  <si>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</si>
  <si>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</si>
  <si>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</si>
  <si>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</si>
  <si>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</si>
  <si>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</si>
  <si>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</si>
  <si>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</si>
  <si>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</si>
  <si>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</si>
  <si>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</si>
  <si>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</si>
  <si>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</si>
  <si>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</si>
  <si>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</si>
  <si>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</si>
  <si>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</si>
  <si>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</si>
  <si>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</si>
  <si>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</si>
  <si>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</si>
  <si>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</si>
  <si>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</si>
  <si>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</si>
  <si>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</si>
  <si>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</si>
  <si>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</si>
  <si>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</si>
  <si>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</si>
  <si>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</si>
  <si>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</si>
  <si>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</si>
  <si>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</si>
  <si>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</si>
  <si>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</si>
  <si>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</si>
  <si>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</si>
  <si>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</si>
  <si>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</si>
  <si>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</si>
  <si>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</si>
  <si>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</si>
  <si>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</si>
  <si>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</si>
  <si>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</si>
  <si>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</si>
  <si>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</si>
  <si>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</si>
  <si>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</si>
  <si>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</si>
  <si>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</si>
  <si>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</si>
  <si>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</si>
  <si>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</si>
  <si>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</si>
  <si>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</si>
  <si>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</si>
  <si>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</si>
  <si>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</si>
  <si>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</si>
  <si>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</si>
  <si>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</si>
  <si>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</si>
  <si>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</si>
  <si>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</si>
  <si>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</si>
  <si>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</si>
  <si>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</si>
  <si>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</si>
  <si>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</si>
  <si>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</si>
  <si>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</si>
  <si>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</si>
  <si>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</si>
  <si>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</si>
  <si>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</si>
  <si>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</si>
  <si>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</si>
  <si>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</si>
  <si>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</si>
  <si>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</si>
  <si>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</si>
  <si>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</si>
  <si>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</si>
  <si>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</si>
  <si>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</si>
  <si>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</si>
  <si>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</si>
  <si>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</si>
  <si>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</si>
  <si>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</si>
  <si>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</si>
  <si>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</si>
  <si>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</si>
  <si>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</si>
  <si>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</si>
  <si>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</si>
  <si>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</si>
  <si>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</si>
  <si>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</si>
  <si>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</si>
  <si>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</si>
  <si>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</si>
  <si>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</si>
  <si>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</si>
  <si>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</si>
  <si>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</si>
  <si>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</si>
  <si>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</si>
  <si>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</si>
  <si>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</si>
  <si>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</si>
  <si>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</si>
  <si>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</si>
  <si>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</si>
  <si>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</si>
  <si>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</si>
  <si>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</si>
  <si>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</si>
  <si>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</si>
  <si>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</si>
  <si>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</si>
  <si>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</si>
  <si>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</si>
  <si>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</si>
  <si>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</si>
  <si>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</si>
  <si>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</si>
  <si>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</si>
  <si>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</si>
  <si>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</si>
  <si>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</si>
  <si>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</si>
  <si>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</si>
  <si>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</si>
  <si>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</si>
  <si>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</si>
  <si>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</si>
  <si>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</si>
  <si>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</si>
  <si>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</si>
  <si>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</si>
  <si>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</si>
  <si>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</si>
  <si>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</si>
  <si>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</si>
  <si>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</si>
  <si>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</si>
  <si>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</si>
  <si>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</si>
  <si>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</si>
  <si>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</si>
  <si>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</si>
  <si>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</si>
  <si>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</si>
  <si>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</si>
  <si>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</si>
  <si>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</si>
  <si>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</si>
  <si>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</si>
  <si>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</si>
  <si>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</si>
  <si>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</si>
  <si>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</si>
  <si>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</si>
  <si>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</si>
  <si>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</si>
  <si>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</si>
  <si>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</si>
  <si>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</si>
  <si>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</si>
  <si>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</si>
  <si>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</si>
  <si>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</si>
  <si>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</si>
  <si>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</si>
  <si>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</si>
  <si>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</si>
  <si>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</si>
  <si>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</si>
  <si>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</si>
  <si>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</si>
  <si>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</si>
  <si>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</si>
  <si>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</si>
  <si>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</si>
  <si>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</si>
  <si>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</si>
  <si>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</si>
  <si>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</si>
  <si>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</si>
  <si>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</si>
  <si>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</si>
  <si>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</si>
  <si>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</si>
  <si>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</si>
  <si>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</si>
  <si>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</si>
  <si>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</si>
  <si>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</si>
  <si>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</si>
  <si>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</si>
  <si>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</si>
  <si>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</si>
  <si>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</si>
  <si>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</si>
  <si>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</si>
  <si>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</si>
  <si>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</si>
  <si>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</si>
  <si>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</si>
  <si>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</si>
  <si>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</si>
  <si>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</si>
  <si>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</si>
  <si>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</si>
  <si>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</si>
  <si>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</si>
  <si>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</si>
  <si>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</si>
  <si>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</si>
  <si>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</si>
  <si>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</si>
  <si>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</si>
  <si>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</si>
  <si>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</si>
  <si>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</si>
  <si>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</si>
  <si>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</si>
  <si>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</si>
  <si>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</si>
  <si>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</si>
  <si>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</si>
  <si>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</si>
  <si>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</si>
  <si>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</si>
  <si>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</si>
  <si>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</si>
  <si>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</si>
  <si>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</si>
  <si>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</si>
  <si>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</si>
  <si>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</si>
  <si>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</si>
  <si>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</si>
  <si>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</si>
  <si>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</si>
  <si>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</si>
  <si>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</si>
  <si>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</si>
  <si>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</si>
  <si>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</si>
  <si>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</si>
  <si>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</si>
  <si>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</si>
  <si>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</si>
  <si>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</si>
  <si>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</si>
  <si>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</si>
  <si>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</si>
  <si>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</si>
  <si>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</si>
  <si>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</si>
  <si>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</si>
  <si>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</si>
  <si>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</si>
  <si>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</si>
  <si>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</si>
  <si>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</si>
  <si>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</si>
  <si>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</si>
  <si>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</si>
  <si>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</si>
  <si>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</si>
  <si>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</si>
  <si>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</si>
  <si>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</si>
  <si>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</si>
  <si>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</si>
  <si>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</si>
  <si>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</si>
  <si>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</si>
  <si>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</si>
  <si>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</si>
  <si>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</si>
  <si>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</si>
  <si>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</si>
  <si>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</si>
  <si>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</si>
  <si>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</si>
  <si>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</si>
  <si>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</si>
  <si>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</si>
  <si>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</si>
  <si>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</si>
  <si>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</si>
  <si>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</si>
  <si>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</si>
  <si>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</si>
  <si>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</si>
  <si>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</si>
  <si>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</si>
  <si>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</si>
  <si>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</si>
  <si>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</si>
  <si>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</si>
  <si>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</si>
  <si>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</si>
  <si>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</si>
  <si>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</si>
  <si>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</si>
  <si>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</si>
  <si>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</si>
  <si>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</si>
  <si>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</si>
  <si>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</si>
  <si>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</si>
  <si>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</si>
  <si>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</si>
  <si>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</si>
  <si>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</si>
  <si>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</si>
  <si>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</si>
  <si>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</si>
  <si>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</si>
  <si>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</si>
  <si>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</si>
  <si>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</si>
  <si>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</si>
  <si>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</si>
  <si>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</si>
  <si>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</si>
  <si>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</si>
  <si>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</si>
  <si>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</si>
  <si>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</si>
  <si>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</si>
  <si>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</si>
  <si>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</si>
  <si>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</si>
  <si>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</si>
  <si>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</si>
  <si>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</si>
  <si>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</si>
  <si>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</si>
  <si>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</si>
  <si>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</si>
  <si>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</si>
  <si>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</si>
  <si>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</si>
  <si>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</si>
  <si>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</si>
  <si>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</si>
  <si>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</si>
  <si>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</si>
  <si>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</si>
  <si>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</si>
  <si>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</si>
  <si>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</si>
  <si>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</si>
  <si>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</si>
  <si>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</si>
  <si>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</si>
  <si>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</si>
  <si>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</si>
  <si>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</si>
  <si>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</si>
  <si>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</si>
  <si>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</si>
  <si>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</si>
  <si>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</si>
  <si>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</si>
  <si>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</si>
  <si>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</si>
  <si>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</si>
  <si>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</si>
  <si>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</si>
  <si>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</si>
  <si>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</si>
  <si>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</si>
  <si>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</si>
  <si>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</si>
  <si>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</si>
  <si>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</si>
  <si>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</si>
  <si>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</si>
  <si>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</si>
  <si>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</si>
  <si>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</si>
  <si>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</si>
  <si>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</si>
  <si>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</si>
  <si>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</si>
  <si>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</si>
  <si>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</si>
  <si>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</si>
  <si>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</si>
  <si>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</si>
  <si>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</si>
  <si>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</si>
  <si>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</si>
  <si>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</si>
  <si>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</si>
  <si>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</si>
  <si>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</si>
  <si>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</si>
  <si>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</si>
  <si>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</si>
  <si>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</si>
  <si>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</si>
  <si>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</si>
  <si>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</si>
  <si>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</si>
  <si>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</si>
  <si>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</si>
  <si>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</si>
  <si>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</si>
  <si>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</si>
  <si>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</si>
  <si>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</si>
  <si>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</si>
  <si>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</si>
  <si>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</si>
  <si>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</si>
  <si>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</si>
  <si>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</si>
  <si>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</si>
  <si>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</si>
  <si>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</si>
  <si>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</si>
  <si>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</si>
  <si>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</si>
  <si>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</si>
  <si>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</si>
  <si>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</si>
  <si>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</si>
  <si>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</si>
  <si>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</si>
  <si>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</si>
  <si>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</si>
  <si>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</si>
  <si>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</si>
  <si>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</si>
  <si>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</si>
  <si>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</si>
  <si>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</si>
  <si>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</si>
  <si>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</si>
  <si>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</si>
  <si>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</si>
  <si>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</si>
  <si>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</si>
  <si>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</si>
  <si>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</si>
  <si>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</si>
  <si>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</si>
  <si>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</si>
  <si>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</si>
  <si>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</si>
  <si>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</si>
  <si>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</si>
  <si>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</si>
  <si>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</si>
  <si>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</si>
  <si>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</si>
  <si>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</si>
  <si>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</si>
  <si>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</si>
  <si>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</si>
  <si>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</si>
  <si>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</si>
  <si>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</si>
  <si>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</si>
  <si>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</si>
  <si>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</si>
  <si>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</si>
  <si>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</si>
  <si>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</si>
  <si>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</si>
  <si>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</si>
  <si>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</si>
  <si>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</si>
  <si>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</si>
  <si>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</si>
  <si>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</si>
  <si>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</si>
  <si>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</si>
  <si>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</si>
  <si>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</si>
  <si>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</si>
  <si>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</si>
  <si>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</si>
  <si>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</si>
  <si>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</si>
  <si>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</si>
  <si>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</si>
  <si>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</si>
  <si>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</si>
  <si>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</si>
  <si>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</si>
  <si>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</si>
  <si>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</si>
  <si>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</si>
  <si>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</si>
  <si>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</si>
  <si>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</si>
  <si>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</si>
  <si>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</si>
  <si>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</si>
  <si>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</si>
  <si>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</si>
  <si>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</si>
  <si>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</si>
  <si>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</si>
  <si>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</si>
  <si>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</si>
  <si>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</si>
  <si>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</si>
  <si>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</si>
  <si>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</si>
  <si>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</si>
  <si>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</si>
  <si>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</si>
  <si>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</si>
  <si>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</si>
  <si>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</si>
  <si>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</si>
  <si>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</si>
  <si>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</si>
  <si>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</si>
  <si>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</si>
  <si>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</si>
  <si>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</si>
  <si>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</si>
  <si>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</si>
  <si>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</si>
  <si>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</si>
  <si>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</si>
  <si>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</si>
  <si>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</si>
  <si>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</si>
  <si>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</si>
  <si>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</si>
  <si>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</si>
  <si>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</si>
  <si>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</si>
  <si>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</si>
  <si>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</si>
  <si>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</si>
  <si>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</si>
  <si>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</si>
  <si>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</si>
  <si>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</si>
  <si>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</si>
  <si>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</si>
  <si>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</si>
  <si>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</si>
  <si>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</si>
  <si>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</si>
  <si>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</si>
  <si>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</si>
  <si>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</si>
  <si>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</si>
  <si>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</si>
  <si>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</si>
  <si>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</si>
  <si>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</si>
  <si>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</si>
  <si>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</si>
  <si>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</si>
  <si>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</si>
  <si>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</si>
  <si>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</si>
  <si>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</si>
  <si>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</si>
  <si>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</si>
  <si>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</si>
  <si>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</si>
  <si>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</si>
  <si>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</si>
  <si>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</si>
  <si>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</si>
  <si>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</si>
  <si>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</si>
  <si>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</si>
  <si>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</si>
  <si>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</si>
  <si>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</si>
  <si>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</si>
  <si>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</si>
  <si>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</si>
  <si>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</si>
  <si>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</si>
  <si>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</si>
  <si>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</si>
  <si>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</si>
  <si>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</si>
  <si>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</si>
  <si>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</si>
  <si>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</si>
  <si>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</si>
  <si>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</si>
  <si>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</si>
  <si>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</si>
  <si>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</si>
  <si>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</si>
  <si>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</si>
  <si>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</si>
  <si>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</si>
  <si>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</si>
  <si>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</si>
  <si>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</si>
  <si>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</si>
  <si>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</si>
  <si>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</si>
  <si>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</si>
  <si>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</si>
  <si>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</si>
  <si>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</si>
  <si>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</si>
  <si>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</si>
  <si>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</si>
  <si>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</si>
  <si>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</si>
  <si>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</si>
  <si>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</si>
  <si>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</si>
  <si>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</si>
  <si>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</si>
  <si>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</si>
  <si>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</si>
  <si>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</si>
  <si>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</si>
  <si>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</si>
  <si>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</si>
  <si>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</si>
  <si>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</si>
  <si>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</si>
  <si>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</si>
  <si>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</si>
  <si>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</si>
  <si>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</si>
  <si>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</si>
  <si>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</si>
  <si>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</si>
  <si>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</si>
  <si>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</si>
  <si>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</si>
  <si>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</si>
  <si>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</si>
  <si>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</si>
  <si>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</si>
  <si>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</si>
  <si>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</si>
  <si>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</si>
  <si>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</si>
  <si>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</si>
  <si>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</si>
  <si>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</si>
  <si>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</si>
  <si>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</si>
  <si>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</si>
  <si>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</si>
  <si>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</si>
  <si>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</si>
  <si>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</si>
  <si>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</si>
  <si>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</si>
  <si>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</si>
  <si>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</si>
  <si>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</si>
  <si>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</si>
  <si>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</si>
  <si>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</si>
  <si>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</si>
  <si>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</si>
  <si>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</si>
  <si>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</si>
  <si>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</si>
  <si>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</si>
  <si>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</si>
  <si>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</si>
  <si>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</si>
  <si>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</si>
  <si>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</si>
  <si>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</si>
  <si>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</si>
  <si>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</si>
  <si>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</si>
  <si>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</si>
  <si>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</si>
  <si>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</si>
  <si>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</si>
  <si>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</si>
  <si>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</si>
  <si>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</si>
  <si>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</si>
  <si>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</si>
  <si>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</si>
  <si>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</si>
  <si>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</si>
  <si>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</si>
  <si>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</si>
  <si>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</si>
  <si>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</si>
  <si>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</si>
  <si>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</si>
  <si>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</si>
  <si>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</si>
  <si>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</si>
  <si>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</si>
  <si>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</si>
  <si>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</si>
  <si>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</si>
  <si>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</si>
  <si>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</si>
  <si>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</si>
  <si>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</si>
  <si>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</si>
  <si>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</si>
  <si>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</si>
  <si>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</si>
  <si>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</si>
  <si>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</si>
  <si>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</si>
  <si>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</si>
  <si>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</si>
  <si>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</si>
  <si>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</si>
  <si>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</si>
  <si>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</si>
  <si>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</si>
  <si>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</si>
  <si>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</si>
  <si>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</si>
  <si>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</si>
  <si>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</si>
  <si>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</si>
  <si>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</si>
  <si>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</si>
  <si>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</si>
  <si>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</si>
  <si>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</si>
  <si>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</si>
  <si>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</si>
  <si>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</si>
  <si>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</si>
  <si>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</si>
  <si>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</si>
  <si>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</si>
  <si>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</si>
  <si>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</si>
  <si>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</si>
  <si>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</si>
  <si>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</si>
  <si>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</si>
  <si>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</si>
  <si>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</si>
  <si>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</si>
  <si>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</si>
  <si>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</si>
  <si>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</si>
  <si>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</si>
  <si>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</si>
  <si>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</si>
  <si>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</si>
  <si>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</si>
  <si>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</si>
  <si>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</si>
  <si>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</si>
  <si>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</si>
  <si>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</si>
  <si>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</si>
  <si>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</si>
  <si>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</si>
  <si>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</si>
  <si>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</si>
  <si>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</si>
  <si>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</si>
  <si>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</si>
  <si>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</si>
  <si>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</si>
  <si>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</si>
  <si>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</si>
  <si>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</si>
  <si>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</si>
  <si>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</si>
  <si>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</si>
  <si>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</si>
  <si>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</si>
  <si>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</si>
  <si>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</si>
  <si>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</si>
  <si>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</si>
  <si>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</si>
  <si>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</si>
  <si>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</si>
  <si>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</si>
  <si>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</si>
  <si>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</si>
  <si>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</si>
  <si>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</si>
  <si>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</si>
  <si>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</si>
  <si>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</si>
  <si>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</si>
  <si>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</si>
  <si>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</si>
  <si>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</si>
  <si>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</si>
  <si>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</si>
  <si>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</si>
  <si>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</si>
  <si>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</si>
  <si>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</si>
  <si>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</si>
  <si>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</si>
  <si>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</si>
  <si>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</si>
  <si>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</si>
  <si>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</si>
  <si>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</si>
  <si>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</si>
  <si>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</si>
  <si>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</si>
  <si>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</si>
  <si>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</si>
  <si>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</si>
  <si>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</si>
  <si>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</si>
  <si>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</si>
  <si>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</si>
  <si>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</si>
  <si>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</si>
  <si>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</si>
  <si>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</si>
  <si>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</si>
  <si>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</si>
  <si>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</si>
  <si>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</si>
  <si>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</si>
  <si>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</si>
  <si>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</si>
  <si>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</si>
  <si>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</si>
  <si>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</si>
  <si>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</si>
  <si>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</si>
  <si>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</si>
  <si>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</si>
  <si>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</si>
  <si>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</si>
  <si>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</si>
  <si>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</si>
  <si>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</si>
  <si>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</si>
  <si>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</si>
  <si>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</si>
  <si>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</si>
  <si>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</si>
  <si>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</si>
  <si>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</si>
  <si>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</si>
  <si>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</si>
  <si>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</si>
  <si>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</si>
  <si>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</si>
  <si>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</si>
  <si>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</si>
  <si>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</si>
  <si>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</si>
  <si>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</si>
  <si>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</si>
  <si>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</si>
  <si>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</si>
  <si>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</si>
  <si>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</si>
  <si>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</si>
  <si>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</si>
  <si>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</si>
  <si>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</si>
  <si>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</si>
  <si>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</si>
  <si>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</si>
  <si>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</si>
  <si>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</si>
  <si>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</si>
  <si>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</si>
  <si>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</si>
  <si>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</si>
  <si>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</si>
  <si>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</si>
  <si>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</si>
  <si>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</si>
  <si>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</si>
  <si>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</si>
  <si>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</si>
  <si>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</si>
  <si>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</si>
  <si>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</si>
  <si>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</si>
  <si>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</si>
  <si>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</si>
  <si>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</si>
  <si>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</si>
  <si>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</si>
  <si>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</si>
  <si>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</si>
  <si>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</si>
  <si>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</si>
  <si>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</si>
  <si>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</si>
  <si>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</si>
  <si>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</si>
  <si>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</si>
  <si>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</si>
  <si>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</si>
  <si>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</si>
  <si>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</si>
  <si>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</si>
  <si>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</si>
  <si>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</si>
  <si>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</si>
  <si>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</si>
  <si>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</si>
  <si>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</si>
  <si>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</si>
  <si>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</si>
  <si>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</si>
  <si>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</si>
  <si>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</si>
  <si>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</si>
  <si>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</si>
  <si>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</si>
  <si>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</si>
  <si>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</si>
  <si>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</si>
  <si>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</si>
  <si>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</si>
  <si>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</si>
  <si>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</si>
  <si>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</si>
  <si>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</si>
  <si>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</si>
  <si>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</si>
  <si>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</si>
  <si>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</si>
  <si>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</si>
  <si>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</si>
  <si>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</si>
  <si>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</si>
  <si>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</si>
  <si>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</si>
  <si>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</si>
  <si>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</si>
  <si>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</si>
  <si>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</si>
  <si>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</si>
  <si>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</si>
  <si>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</si>
  <si>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</si>
  <si>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</si>
  <si>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</si>
  <si>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</si>
  <si>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</si>
  <si>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</si>
  <si>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</si>
  <si>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</si>
  <si>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</si>
  <si>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</si>
  <si>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</si>
  <si>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</si>
  <si>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</si>
  <si>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</si>
  <si>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</si>
  <si>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</si>
  <si>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</si>
  <si>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</si>
  <si>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</si>
  <si>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</si>
  <si>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</si>
  <si>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</si>
  <si>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</si>
  <si>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</si>
  <si>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</si>
  <si>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</si>
  <si>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</si>
  <si>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</si>
  <si>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</si>
  <si>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</si>
  <si>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</si>
  <si>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</si>
  <si>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</si>
  <si>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</si>
  <si>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</si>
  <si>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</si>
  <si>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</si>
  <si>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</si>
  <si>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</si>
  <si>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</si>
  <si>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</si>
  <si>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</si>
  <si>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</si>
  <si>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</si>
  <si>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</si>
  <si>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</si>
  <si>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</si>
  <si>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</si>
  <si>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</si>
  <si>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</si>
  <si>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</si>
  <si>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</si>
  <si>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</si>
  <si>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</si>
  <si>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</si>
  <si>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</si>
  <si>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</si>
  <si>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</si>
  <si>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</si>
  <si>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</si>
  <si>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</si>
  <si>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</si>
  <si>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</si>
  <si>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</si>
  <si>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</si>
  <si>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</si>
  <si>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</si>
  <si>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</si>
  <si>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</si>
  <si>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</si>
  <si>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</si>
  <si>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</si>
  <si>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</si>
  <si>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</si>
  <si>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</si>
  <si>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</si>
  <si>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</si>
  <si>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</si>
  <si>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</si>
  <si>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</si>
  <si>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</si>
  <si>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</si>
  <si>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</si>
  <si>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</si>
  <si>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</si>
  <si>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</si>
  <si>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</si>
  <si>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</si>
  <si>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</si>
  <si>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</si>
  <si>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</si>
  <si>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</si>
  <si>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</si>
  <si>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</si>
  <si>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</si>
  <si>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</si>
  <si>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</si>
  <si>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</si>
  <si>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</si>
  <si>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</si>
  <si>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</si>
  <si>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</si>
  <si>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</si>
  <si>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</si>
  <si>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</si>
  <si>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</si>
  <si>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</si>
  <si>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</si>
  <si>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</si>
  <si>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</si>
  <si>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</si>
  <si>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</si>
  <si>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</si>
  <si>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</si>
  <si>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</si>
  <si>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</si>
  <si>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</si>
  <si>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</si>
  <si>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</si>
  <si>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</si>
  <si>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</si>
  <si>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</si>
  <si>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</si>
  <si>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</si>
  <si>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</si>
  <si>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</si>
  <si>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</si>
  <si>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</si>
  <si>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</si>
  <si>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</si>
  <si>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</si>
  <si>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</si>
  <si>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</si>
  <si>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</si>
  <si>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</si>
  <si>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</si>
  <si>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</si>
  <si>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</si>
  <si>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</si>
  <si>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</si>
  <si>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</si>
  <si>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</si>
  <si>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</si>
  <si>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</si>
  <si>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</si>
  <si>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</si>
  <si>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</si>
  <si>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</si>
  <si>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</si>
  <si>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</si>
  <si>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</si>
  <si>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</si>
  <si>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</si>
  <si>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</si>
  <si>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</si>
  <si>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</si>
  <si>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</si>
  <si>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</si>
  <si>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</si>
  <si>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</si>
  <si>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</si>
  <si>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</si>
  <si>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</si>
  <si>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</si>
  <si>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</si>
  <si>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</si>
  <si>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</si>
  <si>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</si>
  <si>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</si>
  <si>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</si>
  <si>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</si>
  <si>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</si>
  <si>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</si>
  <si>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</si>
  <si>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</si>
  <si>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</si>
  <si>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</si>
  <si>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</si>
  <si>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</si>
  <si>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</si>
  <si>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</si>
  <si>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</si>
  <si>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</si>
  <si>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</si>
  <si>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</si>
  <si>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</si>
  <si>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</si>
  <si>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</si>
  <si>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</si>
  <si>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</si>
  <si>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</si>
  <si>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</si>
  <si>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</si>
  <si>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</si>
  <si>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</si>
  <si>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</si>
  <si>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</si>
  <si>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</si>
  <si>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</si>
  <si>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</si>
  <si>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</si>
  <si>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</si>
  <si>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</si>
  <si>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</si>
  <si>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</si>
  <si>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</si>
  <si>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</si>
  <si>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</si>
  <si>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</si>
  <si>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</si>
  <si>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</si>
  <si>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</si>
  <si>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</si>
  <si>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</si>
  <si>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</si>
  <si>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</si>
  <si>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</si>
  <si>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</si>
  <si>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</si>
  <si>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</si>
  <si>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</si>
  <si>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</si>
  <si>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</si>
  <si>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</si>
  <si>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</si>
  <si>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</si>
  <si>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</si>
  <si>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</si>
  <si>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</si>
  <si>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</si>
  <si>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</si>
  <si>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</si>
  <si>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</si>
  <si>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</si>
  <si>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</si>
  <si>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</si>
  <si>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</si>
  <si>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</si>
  <si>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</si>
  <si>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</si>
  <si>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</si>
  <si>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</si>
  <si>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</si>
  <si>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</si>
  <si>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</si>
  <si>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</si>
  <si>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</si>
  <si>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</si>
  <si>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</si>
  <si>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</si>
  <si>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</si>
  <si>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</si>
  <si>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</si>
  <si>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</si>
  <si>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</si>
  <si>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</si>
  <si>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</si>
  <si>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</si>
  <si>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</si>
  <si>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</si>
  <si>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</si>
  <si>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</si>
  <si>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</si>
  <si>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</si>
  <si>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</si>
  <si>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</si>
  <si>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</si>
  <si>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</si>
  <si>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</si>
  <si>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</si>
  <si>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</si>
  <si>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</si>
  <si>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</si>
  <si>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</si>
  <si>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</si>
  <si>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</si>
  <si>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</si>
  <si>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</si>
  <si>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</si>
  <si>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</si>
  <si>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</si>
  <si>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</si>
  <si>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</si>
  <si>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</si>
  <si>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</si>
  <si>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</si>
  <si>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</si>
  <si>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</si>
  <si>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</si>
  <si>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</si>
  <si>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</si>
  <si>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</si>
  <si>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</si>
  <si>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</si>
  <si>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</si>
  <si>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</si>
  <si>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</si>
  <si>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</si>
  <si>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</si>
  <si>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</si>
  <si>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</si>
  <si>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</si>
  <si>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</si>
  <si>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</si>
  <si>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</si>
  <si>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</si>
  <si>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</si>
  <si>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</si>
  <si>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</si>
  <si>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</si>
  <si>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</si>
  <si>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</si>
  <si>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</si>
  <si>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</si>
  <si>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</si>
  <si>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</si>
  <si>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</si>
  <si>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</si>
  <si>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</si>
  <si>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</si>
  <si>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</si>
  <si>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</si>
  <si>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</si>
  <si>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</si>
  <si>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</si>
  <si>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</si>
  <si>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</si>
  <si>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</si>
  <si>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</si>
  <si>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</si>
  <si>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</si>
  <si>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</si>
  <si>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</si>
  <si>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</si>
  <si>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</si>
  <si>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</si>
  <si>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</si>
  <si>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</si>
  <si>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</si>
  <si>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</si>
  <si>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</si>
  <si>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</si>
  <si>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</si>
  <si>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</si>
  <si>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</si>
  <si>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</si>
  <si>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</si>
  <si>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</si>
  <si>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</si>
  <si>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</si>
  <si>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</si>
  <si>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</si>
  <si>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</si>
  <si>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</si>
  <si>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</si>
  <si>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</si>
  <si>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</si>
  <si>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</si>
  <si>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</si>
  <si>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</si>
  <si>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</si>
  <si>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</si>
  <si>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</si>
  <si>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</si>
  <si>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</si>
  <si>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</si>
  <si>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</si>
  <si>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</si>
  <si>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</si>
  <si>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</si>
  <si>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</si>
  <si>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</si>
  <si>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</si>
  <si>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</si>
  <si>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</si>
  <si>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</si>
  <si>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</si>
  <si>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</si>
  <si>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</si>
  <si>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</si>
  <si>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</si>
  <si>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</si>
  <si>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</si>
  <si>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</si>
  <si>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</si>
  <si>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</si>
  <si>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</si>
  <si>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</si>
  <si>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</si>
  <si>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</si>
  <si>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</si>
  <si>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</si>
  <si>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</si>
  <si>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</si>
  <si>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</si>
  <si>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</si>
  <si>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</si>
  <si>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</si>
  <si>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</si>
  <si>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</si>
  <si>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</si>
  <si>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</si>
  <si>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</si>
  <si>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</si>
  <si>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</si>
  <si>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</si>
  <si>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</si>
  <si>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</si>
  <si>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</si>
  <si>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</si>
  <si>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</si>
  <si>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</si>
  <si>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</si>
  <si>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</si>
  <si>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</si>
  <si>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</si>
  <si>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</si>
  <si>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</si>
  <si>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</si>
  <si>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</si>
  <si>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</si>
  <si>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</si>
  <si>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</si>
  <si>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</si>
  <si>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</si>
  <si>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</si>
  <si>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</si>
  <si>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</si>
  <si>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</si>
  <si>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</si>
  <si>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</si>
  <si>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</si>
  <si>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While you Were Out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</si>
  <si>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</si>
  <si>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</si>
  <si>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</si>
  <si>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</si>
  <si>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</si>
  <si>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</si>
  <si>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</si>
  <si>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</si>
  <si>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</si>
  <si>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</si>
  <si>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</si>
  <si>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</si>
  <si>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</si>
  <si>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</si>
  <si>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</si>
  <si>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</si>
  <si>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</si>
  <si>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</si>
  <si>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</si>
  <si>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</si>
  <si>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</si>
  <si>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</si>
  <si>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</si>
  <si>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</si>
  <si>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</si>
  <si>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</si>
  <si>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</si>
  <si>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</si>
  <si>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</si>
  <si>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</si>
  <si>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</si>
  <si>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</si>
  <si>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</si>
  <si>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</si>
  <si>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</si>
  <si>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</si>
  <si>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</si>
  <si>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</si>
  <si>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</si>
  <si>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</si>
  <si>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</si>
  <si>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</si>
  <si>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</si>
  <si>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</si>
  <si>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</si>
  <si>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</si>
  <si>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</si>
  <si>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</si>
  <si>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</si>
  <si>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</si>
  <si>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</si>
  <si>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</si>
  <si>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</si>
  <si>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</si>
  <si>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</si>
  <si>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</si>
  <si>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</si>
  <si>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</si>
  <si>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</si>
  <si>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</si>
  <si>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</si>
  <si>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</si>
  <si>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</si>
  <si>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</si>
  <si>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</si>
  <si>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</si>
  <si>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</si>
  <si>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</si>
  <si>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</si>
  <si>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</si>
  <si>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</si>
  <si>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</si>
  <si>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</si>
  <si>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</si>
  <si>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</si>
  <si>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</si>
  <si>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</si>
  <si>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</si>
  <si>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</si>
  <si>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</si>
  <si>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</si>
  <si>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</si>
  <si>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</si>
  <si>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</si>
  <si>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</si>
  <si>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</si>
  <si>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</si>
  <si>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</si>
  <si>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</si>
  <si>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</si>
  <si>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</si>
  <si>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</si>
  <si>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</si>
  <si>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</si>
  <si>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</si>
  <si>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</si>
  <si>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</si>
  <si>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</si>
  <si>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</si>
  <si>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</si>
  <si>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</si>
  <si>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</si>
  <si>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</si>
  <si>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</si>
  <si>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</si>
  <si>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</si>
  <si>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</si>
  <si>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</si>
  <si>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</si>
  <si>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</si>
  <si>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</si>
  <si>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</si>
  <si>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</si>
  <si>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</si>
  <si>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</si>
  <si>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</si>
  <si>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</si>
  <si>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</si>
  <si>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</si>
  <si>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</si>
  <si>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</si>
  <si>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</si>
  <si>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</si>
  <si>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</si>
  <si>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</si>
  <si>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</si>
  <si>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</si>
  <si>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</si>
  <si>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</si>
  <si>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</si>
  <si>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</si>
  <si>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</si>
  <si>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</si>
  <si>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</si>
  <si>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</si>
  <si>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</si>
  <si>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</si>
  <si>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</si>
  <si>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</si>
  <si>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</si>
  <si>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</si>
  <si>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</si>
  <si>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</si>
  <si>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</si>
  <si>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</si>
  <si>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</si>
  <si>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</si>
  <si>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</si>
  <si>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</si>
  <si>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</si>
  <si>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</si>
  <si>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</si>
  <si>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</si>
  <si>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</si>
  <si>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</si>
  <si>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</si>
  <si>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</si>
  <si>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</si>
  <si>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</si>
  <si>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</si>
  <si>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</si>
  <si>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</si>
  <si>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</si>
  <si>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</si>
  <si>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</si>
  <si>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</si>
  <si>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</si>
  <si>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</si>
  <si>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</si>
  <si>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</si>
  <si>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</si>
  <si>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</si>
  <si>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</si>
  <si>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</si>
  <si>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</si>
  <si>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</si>
  <si>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</si>
  <si>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</si>
  <si>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</si>
  <si>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</si>
  <si>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</si>
  <si>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</si>
  <si>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</si>
  <si>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</si>
  <si>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</si>
  <si>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</si>
  <si>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</si>
  <si>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</si>
  <si>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</si>
  <si>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</si>
  <si>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</si>
  <si>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</si>
  <si>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</si>
  <si>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</si>
  <si>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</si>
  <si>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</si>
  <si>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</si>
  <si>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</si>
  <si>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</si>
  <si>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</si>
  <si>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</si>
  <si>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</si>
  <si>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</si>
  <si>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</si>
  <si>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</si>
  <si>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</si>
  <si>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</si>
  <si>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</si>
  <si>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</si>
  <si>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</si>
  <si>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</si>
  <si>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</si>
  <si>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</si>
  <si>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</si>
  <si>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</si>
  <si>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</si>
  <si>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</si>
  <si>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</si>
  <si>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</si>
  <si>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</si>
  <si>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</si>
  <si>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</si>
  <si>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</si>
  <si>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</si>
  <si>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</si>
  <si>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</si>
  <si>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</si>
  <si>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</si>
  <si>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</si>
  <si>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</si>
  <si>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</si>
  <si>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</si>
  <si>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</si>
  <si>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</si>
  <si>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</si>
  <si>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</si>
  <si>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</si>
  <si>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</si>
  <si>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</si>
  <si>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</si>
  <si>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</si>
  <si>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</si>
  <si>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</si>
  <si>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</si>
  <si>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</si>
  <si>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</si>
  <si>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</si>
  <si>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</si>
  <si>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</si>
  <si>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</si>
  <si>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</si>
  <si>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</si>
  <si>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</si>
  <si>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</si>
  <si>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</si>
  <si>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</si>
  <si>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</si>
  <si>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</si>
  <si>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</si>
  <si>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</si>
  <si>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</si>
  <si>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</si>
  <si>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</si>
  <si>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</si>
  <si>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</si>
  <si>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</si>
  <si>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</si>
  <si>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</si>
  <si>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</si>
  <si>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</si>
  <si>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</si>
  <si>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</si>
  <si>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</si>
  <si>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</si>
  <si>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</si>
  <si>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</si>
  <si>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</si>
  <si>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</si>
  <si>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</si>
  <si>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</si>
  <si>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</si>
  <si>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</si>
  <si>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</si>
  <si>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</si>
  <si>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</si>
  <si>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</si>
  <si>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</si>
  <si>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</si>
  <si>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</si>
  <si>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</si>
  <si>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</si>
  <si>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</si>
  <si>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</si>
  <si>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</si>
  <si>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</si>
  <si>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</si>
  <si>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</si>
  <si>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</si>
  <si>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</si>
  <si>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</si>
  <si>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</si>
  <si>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</si>
  <si>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</si>
  <si>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</si>
  <si>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</si>
  <si>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</si>
  <si>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</si>
  <si>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</si>
  <si>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</si>
  <si>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</si>
  <si>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</si>
  <si>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</si>
  <si>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</si>
  <si>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</si>
  <si>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</si>
  <si>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</si>
  <si>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</si>
  <si>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</si>
  <si>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</si>
  <si>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</si>
  <si>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</si>
  <si>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</si>
  <si>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</si>
  <si>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</si>
  <si>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</si>
  <si>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</si>
  <si>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</si>
  <si>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</si>
  <si>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</si>
  <si>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</si>
  <si>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</si>
  <si>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</si>
  <si>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</si>
  <si>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</si>
  <si>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</si>
  <si>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</si>
  <si>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</si>
  <si>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</si>
  <si>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</si>
  <si>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</si>
  <si>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</si>
  <si>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</si>
  <si>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</si>
  <si>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</si>
  <si>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</si>
  <si>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</si>
  <si>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</si>
  <si>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</si>
  <si>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</si>
  <si>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</si>
  <si>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</si>
  <si>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</si>
  <si>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</si>
  <si>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</si>
  <si>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</si>
  <si>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</si>
  <si>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</si>
  <si>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</si>
  <si>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</si>
  <si>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</si>
  <si>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</si>
  <si>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</si>
  <si>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</si>
  <si>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</si>
  <si>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</si>
  <si>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</si>
  <si>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</si>
  <si>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</si>
  <si>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</si>
  <si>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</si>
  <si>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</si>
  <si>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</si>
  <si>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</si>
  <si>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</si>
  <si>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</si>
  <si>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</si>
  <si>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</si>
  <si>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</si>
  <si>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</si>
  <si>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</si>
  <si>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</si>
  <si>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</si>
  <si>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</si>
  <si>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</si>
  <si>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</si>
  <si>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</si>
  <si>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</si>
  <si>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</si>
  <si>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</si>
  <si>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</si>
  <si>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</si>
  <si>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</si>
  <si>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</si>
  <si>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</si>
  <si>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</si>
  <si>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</si>
  <si>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</si>
  <si>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</si>
  <si>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</si>
  <si>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</si>
  <si>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</si>
  <si>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</si>
  <si>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</si>
  <si>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</si>
  <si>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</si>
  <si>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</si>
  <si>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</si>
  <si>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</si>
  <si>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</si>
  <si>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</si>
  <si>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</si>
  <si>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</si>
  <si>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</si>
  <si>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</si>
  <si>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</si>
  <si>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</si>
  <si>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</si>
  <si>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</si>
  <si>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</si>
  <si>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</si>
  <si>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</si>
  <si>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</si>
  <si>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</si>
  <si>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</si>
  <si>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</si>
  <si>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</si>
  <si>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</si>
  <si>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</si>
  <si>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</si>
  <si>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</si>
  <si>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</si>
  <si>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</si>
  <si>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</si>
  <si>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</si>
  <si>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</si>
  <si>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</si>
  <si>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</si>
  <si>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</si>
  <si>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</si>
  <si>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</si>
  <si>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</si>
  <si>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</si>
  <si>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</si>
  <si>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</si>
  <si>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</si>
  <si>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</si>
  <si>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</si>
  <si>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</si>
  <si>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</si>
  <si>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</si>
  <si>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</si>
  <si>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</si>
  <si>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</si>
  <si>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</si>
  <si>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</si>
  <si>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</si>
  <si>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</si>
  <si>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</si>
  <si>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</si>
  <si>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</si>
  <si>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</si>
  <si>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</si>
  <si>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</si>
  <si>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</si>
  <si>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</si>
  <si>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</si>
  <si>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</si>
  <si>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</si>
  <si>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</si>
  <si>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</si>
  <si>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</si>
  <si>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</si>
  <si>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</si>
  <si>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</si>
  <si>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</si>
  <si>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</si>
  <si>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</si>
  <si>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</si>
  <si>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</si>
  <si>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</si>
  <si>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</si>
  <si>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</si>
  <si>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</si>
  <si>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</si>
  <si>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</si>
  <si>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</si>
  <si>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</si>
  <si>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</si>
  <si>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</si>
  <si>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</si>
  <si>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</si>
  <si>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</si>
  <si>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</si>
  <si>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</si>
  <si>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</si>
  <si>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</si>
  <si>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</si>
  <si>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</si>
  <si>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</si>
  <si>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</si>
  <si>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</si>
  <si>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</si>
  <si>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</si>
  <si>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</si>
  <si>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</si>
  <si>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</si>
  <si>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</si>
  <si>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</si>
  <si>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</si>
  <si>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</si>
  <si>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</si>
  <si>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</si>
  <si>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</si>
  <si>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</si>
  <si>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</si>
  <si>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</si>
  <si>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</si>
  <si>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</si>
  <si>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</si>
  <si>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</si>
  <si>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</si>
  <si>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</si>
  <si>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</si>
  <si>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</si>
  <si>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</si>
  <si>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</si>
  <si>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</si>
  <si>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</si>
  <si>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</si>
  <si>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</si>
  <si>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</si>
  <si>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</si>
  <si>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</si>
  <si>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</si>
  <si>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</si>
  <si>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</si>
  <si>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</si>
  <si>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</si>
  <si>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</si>
  <si>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</si>
  <si>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</si>
  <si>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</si>
  <si>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</si>
  <si>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</si>
  <si>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</si>
  <si>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</si>
  <si>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</si>
  <si>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</si>
  <si>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</si>
  <si>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</si>
  <si>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</si>
  <si>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</si>
  <si>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</si>
  <si>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</si>
  <si>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</si>
  <si>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</si>
  <si>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</si>
  <si>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</si>
  <si>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</si>
  <si>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</si>
  <si>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</si>
  <si>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</si>
  <si>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</si>
  <si>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</si>
  <si>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</si>
  <si>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</si>
  <si>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</si>
  <si>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</si>
  <si>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</si>
  <si>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</si>
  <si>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</si>
  <si>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</si>
  <si>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</si>
  <si>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</si>
  <si>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</si>
  <si>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</si>
  <si>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</si>
  <si>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</si>
  <si>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</si>
  <si>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</si>
  <si>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</si>
  <si>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</si>
  <si>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</si>
  <si>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</si>
  <si>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</si>
  <si>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</si>
  <si>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</si>
  <si>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</si>
  <si>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</si>
  <si>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</si>
  <si>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</si>
  <si>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</si>
  <si>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</si>
  <si>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</si>
  <si>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</si>
  <si>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</si>
  <si>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</si>
  <si>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</si>
  <si>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</si>
  <si>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</si>
  <si>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</si>
  <si>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</si>
  <si>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</si>
  <si>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</si>
  <si>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</si>
  <si>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</si>
  <si>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</si>
  <si>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</si>
  <si>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</si>
  <si>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</si>
  <si>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</si>
  <si>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</si>
  <si>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</si>
  <si>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</si>
  <si>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</si>
  <si>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</si>
  <si>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</si>
  <si>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</si>
  <si>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</si>
  <si>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</si>
  <si>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</si>
  <si>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</si>
  <si>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</si>
  <si>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</si>
  <si>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</si>
  <si>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</si>
  <si>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</si>
  <si>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</si>
  <si>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</si>
  <si>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</si>
  <si>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</si>
  <si>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</si>
  <si>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</si>
  <si>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</si>
  <si>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</si>
  <si>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</si>
  <si>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</si>
  <si>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</si>
  <si>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</si>
  <si>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</si>
  <si>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</si>
  <si>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</si>
  <si>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</si>
  <si>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</si>
  <si>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</si>
  <si>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</si>
  <si>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</si>
  <si>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</si>
  <si>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</si>
  <si>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</si>
  <si>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</si>
  <si>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</si>
  <si>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</si>
  <si>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</si>
  <si>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</si>
  <si>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</si>
  <si>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</si>
  <si>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</si>
  <si>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</si>
  <si>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</si>
  <si>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</si>
  <si>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</si>
  <si>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</si>
  <si>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</si>
  <si>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</si>
  <si>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</si>
  <si>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</si>
  <si>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</si>
  <si>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</si>
  <si>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</si>
  <si>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</si>
  <si>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</si>
  <si>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</si>
  <si>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</si>
  <si>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</si>
  <si>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</si>
  <si>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</si>
  <si>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</si>
  <si>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</si>
  <si>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</si>
  <si>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</si>
  <si>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</si>
  <si>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</si>
  <si>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</si>
  <si>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</si>
  <si>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</si>
  <si>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</si>
  <si>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</si>
  <si>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</si>
  <si>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</si>
  <si>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</si>
  <si>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</si>
  <si>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</si>
  <si>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</si>
  <si>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</si>
  <si>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</si>
  <si>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</si>
  <si>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</si>
  <si>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</si>
  <si>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</si>
  <si>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</si>
  <si>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</si>
  <si>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</si>
  <si>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</si>
  <si>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</si>
  <si>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</si>
  <si>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</si>
  <si>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</si>
  <si>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</si>
  <si>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</si>
  <si>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</si>
  <si>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</si>
  <si>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</si>
  <si>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</si>
  <si>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</si>
  <si>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</si>
  <si>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</si>
  <si>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</si>
  <si>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</si>
  <si>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</si>
  <si>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</si>
  <si>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</si>
  <si>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</si>
  <si>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</si>
  <si>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</si>
  <si>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</si>
  <si>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</si>
  <si>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</si>
  <si>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</si>
  <si>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</si>
  <si>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</si>
  <si>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</si>
  <si>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</si>
  <si>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</si>
  <si>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</si>
  <si>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</si>
  <si>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</si>
  <si>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</si>
  <si>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</si>
  <si>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</si>
  <si>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</si>
  <si>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</si>
  <si>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</si>
  <si>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</si>
  <si>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</si>
  <si>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</si>
  <si>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</si>
  <si>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</si>
  <si>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</si>
  <si>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</si>
  <si>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</si>
  <si>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</si>
  <si>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</si>
  <si>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</si>
  <si>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</si>
  <si>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</si>
  <si>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</si>
  <si>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</si>
  <si>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</si>
  <si>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</si>
  <si>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</si>
  <si>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</si>
  <si>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</si>
  <si>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</si>
  <si>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</si>
  <si>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</si>
  <si>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</si>
  <si>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</si>
  <si>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</si>
  <si>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</si>
  <si>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</si>
  <si>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</si>
  <si>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</si>
  <si>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</si>
  <si>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</si>
  <si>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</si>
  <si>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</si>
  <si>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</si>
  <si>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</si>
  <si>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</si>
  <si>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</si>
  <si>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</si>
  <si>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</si>
  <si>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</si>
  <si>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</si>
  <si>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</si>
  <si>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</si>
  <si>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</si>
  <si>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</si>
  <si>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</si>
  <si>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</si>
  <si>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</si>
  <si>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</si>
  <si>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</si>
  <si>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</si>
  <si>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</si>
  <si>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</si>
  <si>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</si>
  <si>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</si>
  <si>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</si>
  <si>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</si>
  <si>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</si>
  <si>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</si>
  <si>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</si>
  <si>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</si>
  <si>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</si>
  <si>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</si>
  <si>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</si>
  <si>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</si>
  <si>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</si>
  <si>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</si>
  <si>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</si>
  <si>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</si>
  <si>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</si>
  <si>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</si>
  <si>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</si>
  <si>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</si>
  <si>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</si>
  <si>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</si>
  <si>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</si>
  <si>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</si>
  <si>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</si>
  <si>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</si>
  <si>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</si>
  <si>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</si>
  <si>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</si>
  <si>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</si>
  <si>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</si>
  <si>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</si>
  <si>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</si>
  <si>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</si>
  <si>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</si>
  <si>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</si>
  <si>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</si>
  <si>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</si>
  <si>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</si>
  <si>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</si>
  <si>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</si>
  <si>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</si>
  <si>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</si>
  <si>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</si>
  <si>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</si>
  <si>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</si>
  <si>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</si>
  <si>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</si>
  <si>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</si>
  <si>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</si>
  <si>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</si>
  <si>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</si>
  <si>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</si>
  <si>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</si>
  <si>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</si>
  <si>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</si>
  <si>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</si>
  <si>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</si>
  <si>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</si>
  <si>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</si>
  <si>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</si>
  <si>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</si>
  <si>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</si>
  <si>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</si>
  <si>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</si>
  <si>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</si>
  <si>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</si>
  <si>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</si>
  <si>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</si>
  <si>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</si>
  <si>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</si>
  <si>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</si>
  <si>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</si>
  <si>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</si>
  <si>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</si>
  <si>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</si>
  <si>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</si>
  <si>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</si>
  <si>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</si>
  <si>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</si>
  <si>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</si>
  <si>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</si>
  <si>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</si>
  <si>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</si>
  <si>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</si>
  <si>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</si>
  <si>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</si>
  <si>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</si>
  <si>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</si>
  <si>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</si>
  <si>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</si>
  <si>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</si>
  <si>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</si>
  <si>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</si>
  <si>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</si>
  <si>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</si>
  <si>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</si>
  <si>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</si>
  <si>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</si>
  <si>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</si>
  <si>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</si>
  <si>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</si>
  <si>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</si>
  <si>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</si>
  <si>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</si>
  <si>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</si>
  <si>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</si>
  <si>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</si>
  <si>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</si>
  <si>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</si>
  <si>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</si>
  <si>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</si>
  <si>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</si>
  <si>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</si>
  <si>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</si>
  <si>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</si>
  <si>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</si>
  <si>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</si>
  <si>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</si>
  <si>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</si>
  <si>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</si>
  <si>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</si>
  <si>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</si>
  <si>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</si>
  <si>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</si>
  <si>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</si>
  <si>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</si>
  <si>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</si>
  <si>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</si>
  <si>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</si>
  <si>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</si>
  <si>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SUPERSTORE SALES ANALYSIS</t>
  </si>
  <si>
    <t>Executive Summary | 2023–2026</t>
  </si>
  <si>
    <t>Total Sales</t>
  </si>
  <si>
    <t>Total Profit</t>
  </si>
  <si>
    <t>Total Transactions</t>
  </si>
  <si>
    <t>Average Sales</t>
  </si>
  <si>
    <t>Average Profit</t>
  </si>
  <si>
    <t>Profit Margin</t>
  </si>
  <si>
    <t>$2,326,534.35</t>
  </si>
  <si>
    <t>$292,296.81</t>
  </si>
  <si>
    <t>$228.23</t>
  </si>
  <si>
    <t>$28.67</t>
  </si>
  <si>
    <t>Transactions</t>
  </si>
  <si>
    <t>Profit Margin %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</si>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</sst>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10" fontId="0" fillId="0" borderId="0" xfId="2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>
      <alignment horizontal="left" indent="1"/>
    </xf>
    <xf numFmtId="0" fontId="2" fillId="0" borderId="0" xfId="0" applyFont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10" fontId="2" fillId="0" borderId="0" xfId="2" applyNumberFormat="1" applyFont="1" applyAlignment="1">
      <alignment horizontal="left" indent="1"/>
    </xf>
    <xf numFmtId="0" fontId="2" fillId="0" borderId="0" xfId="0" applyFont="1"/>
    <xf numFmtId="0" fontId="5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Category_Analysis!$C$1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Category_Analysis!$C$2:$C$4</c:f>
              <c:numCache>
                <c:formatCode>_-[$$-409]* #,##0.00_ ;_-[$$-409]* \-#,##0.00\ ;_-[$$-409]* "-"??_ ;_-@_ 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B-4D66-BAFE-FB1F441F1BAC}"/>
            </c:ext>
          </c:extLst>
        </c:ser>
        <c:ser>
          <c:idx val="1"/>
          <c:order val="1"/>
          <c:tx>
            <c:strRef>
              <c:f>Category_Analysis!$D$1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Category_Analysis!$A$2:$A$4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Category_Analysis!$D$2:$D$4</c:f>
              <c:numCache>
                <c:formatCode>_-[$$-409]* #,##0.00_ ;_-[$$-409]* \-#,##0.00\ ;_-[$$-409]* "-"??_ ;_-@_ </c:formatCode>
                <c:ptCount val="3"/>
                <c:pt idx="0">
                  <c:v>19729.995600000064</c:v>
                </c:pt>
                <c:pt idx="1">
                  <c:v>126023.44340000044</c:v>
                </c:pt>
                <c:pt idx="2">
                  <c:v>146543.37559999988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B-4D66-BAFE-FB1F441F1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034975"/>
        <c:axId val="1399051775"/>
      </c:barChart>
      <c:catAx>
        <c:axId val="13990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51775"/>
        <c:crosses val="autoZero"/>
        <c:auto val="1"/>
        <c:lblAlgn val="ctr"/>
        <c:lblOffset val="100"/>
        <c:noMultiLvlLbl val="0"/>
      </c:catAx>
      <c:valAx>
        <c:axId val="13990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</a:t>
            </a:r>
            <a:r>
              <a:rPr lang="en-US" baseline="0"/>
              <a:t>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Category_Analysis!$G$1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Category_Analysis!$G$2:$G$4</c:f>
              <c:numCache>
                <c:formatCode>0.00%</c:formatCode>
                <c:ptCount val="3"/>
                <c:pt idx="0">
                  <c:v>2.6141178035449318E-2</c:v>
                </c:pt>
                <c:pt idx="1">
                  <c:v>0.1721882697783465</c:v>
                </c:pt>
                <c:pt idx="2">
                  <c:v>0.17447856681801172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1-4DDD-8FA2-2A85773FF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079615"/>
        <c:axId val="1399083455"/>
      </c:barChart>
      <c:catAx>
        <c:axId val="139907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83455"/>
        <c:crosses val="autoZero"/>
        <c:auto val="1"/>
        <c:lblAlgn val="ctr"/>
        <c:lblOffset val="100"/>
        <c:noMultiLvlLbl val="0"/>
      </c:catAx>
      <c:valAx>
        <c:axId val="1399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7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Monthly_Analysis!$C$1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Monthly_Analysis!$A$2:$A$13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Monthly_Analysis!$C$2:$C$13</c:f>
              <c:numCache>
                <c:formatCode>_-[$$-409]* #,##0.00_ ;_-[$$-409]* \-#,##0.00\ ;_-[$$-409]* "-"??_ ;_-@_ </c:formatCode>
                <c:ptCount val="12"/>
                <c:pt idx="0">
                  <c:v>96069.515599999955</c:v>
                </c:pt>
                <c:pt idx="1">
                  <c:v>59751.251399999986</c:v>
                </c:pt>
                <c:pt idx="2">
                  <c:v>210672.08680000025</c:v>
                </c:pt>
                <c:pt idx="3">
                  <c:v>138098.74859999976</c:v>
                </c:pt>
                <c:pt idx="4">
                  <c:v>158765.03370000009</c:v>
                </c:pt>
                <c:pt idx="5">
                  <c:v>153459.99730000013</c:v>
                </c:pt>
                <c:pt idx="6">
                  <c:v>149001.71300000005</c:v>
                </c:pt>
                <c:pt idx="7">
                  <c:v>161821.91499999995</c:v>
                </c:pt>
                <c:pt idx="8">
                  <c:v>308883.66970000032</c:v>
                </c:pt>
                <c:pt idx="9">
                  <c:v>207126.25669999994</c:v>
                </c:pt>
                <c:pt idx="10">
                  <c:v>352665.99100000039</c:v>
                </c:pt>
                <c:pt idx="11">
                  <c:v>330218.1755000003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C-40A1-AF1F-EECA1232A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085375"/>
        <c:axId val="1399073375"/>
      </c:lineChart>
      <c:catAx>
        <c:axId val="139908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73375"/>
        <c:crosses val="autoZero"/>
        <c:auto val="1"/>
        <c:lblAlgn val="ctr"/>
        <c:lblOffset val="100"/>
        <c:noMultiLvlLbl val="0"/>
      </c:catAx>
      <c:valAx>
        <c:axId val="139907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8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33156512346351"/>
          <c:y val="0.19029559838434412"/>
          <c:w val="0.85724387588854356"/>
          <c:h val="0.61594424235692669"/>
        </c:manualLayout>
      </c:layout>
      <c:lineChart>
        <c:grouping val="standard"/>
        <c:varyColors val="0"/>
        <c:ser>
          <c:idx val="0"/>
          <c:order val="0"/>
          <c:tx>
            <c:strRef>
              <c:f>Monthly_Analysis!$D$1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Monthly_Analysis!$A$2:$A$13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Monthly_Analysis!$D$2:$D$13</c:f>
              <c:numCache>
                <c:formatCode>_-[$$-409]* #,##0.00_ ;_-[$$-409]* \-#,##0.00\ ;_-[$$-409]* "-"??_ ;_-@_ </c:formatCode>
                <c:ptCount val="12"/>
                <c:pt idx="0">
                  <c:v>9497.2501000000029</c:v>
                </c:pt>
                <c:pt idx="1">
                  <c:v>10294.610699999994</c:v>
                </c:pt>
                <c:pt idx="2">
                  <c:v>29345.040499999996</c:v>
                </c:pt>
                <c:pt idx="3">
                  <c:v>11625.522299999979</c:v>
                </c:pt>
                <c:pt idx="4">
                  <c:v>22850.032400000011</c:v>
                </c:pt>
                <c:pt idx="5">
                  <c:v>21508.206700000002</c:v>
                </c:pt>
                <c:pt idx="6">
                  <c:v>14013.549599999993</c:v>
                </c:pt>
                <c:pt idx="7">
                  <c:v>22942.423899999965</c:v>
                </c:pt>
                <c:pt idx="8">
                  <c:v>37234.560799999956</c:v>
                </c:pt>
                <c:pt idx="9">
                  <c:v>33214.514300000061</c:v>
                </c:pt>
                <c:pt idx="10">
                  <c:v>35541.255299999983</c:v>
                </c:pt>
                <c:pt idx="11">
                  <c:v>44229.847999999962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D-458E-BDC5-4F64CAAC0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092575"/>
        <c:axId val="1399093055"/>
      </c:lineChart>
      <c:catAx>
        <c:axId val="139909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93055"/>
        <c:crosses val="autoZero"/>
        <c:auto val="1"/>
        <c:lblAlgn val="ctr"/>
        <c:lblOffset val="100"/>
        <c:noMultiLvlLbl val="0"/>
      </c:catAx>
      <c:valAx>
        <c:axId val="13990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9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0"/>
              <a:t>Monthly Transaction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Monthly_Analysis!$B$1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Monthly_Analysis!$A$2:$A$13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Monthly_Analysis!$B$2:$B$13</c:f>
              <c:numCache>
                <c:formatCode>General</c:formatCode>
                <c:ptCount val="12"/>
                <c:pt idx="0">
                  <c:v>404</c:v>
                </c:pt>
                <c:pt idx="1">
                  <c:v>300</c:v>
                </c:pt>
                <c:pt idx="2">
                  <c:v>711</c:v>
                </c:pt>
                <c:pt idx="3">
                  <c:v>670</c:v>
                </c:pt>
                <c:pt idx="4">
                  <c:v>758</c:v>
                </c:pt>
                <c:pt idx="5">
                  <c:v>725</c:v>
                </c:pt>
                <c:pt idx="6">
                  <c:v>718</c:v>
                </c:pt>
                <c:pt idx="7">
                  <c:v>722</c:v>
                </c:pt>
                <c:pt idx="8">
                  <c:v>1399</c:v>
                </c:pt>
                <c:pt idx="9">
                  <c:v>843</c:v>
                </c:pt>
                <c:pt idx="10">
                  <c:v>1474</c:v>
                </c:pt>
                <c:pt idx="11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D-4DAC-9819-95FA9189E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019391"/>
        <c:axId val="1191012191"/>
      </c:barChart>
      <c:catAx>
        <c:axId val="119101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12191"/>
        <c:crosses val="autoZero"/>
        <c:auto val="1"/>
        <c:lblAlgn val="ctr"/>
        <c:lblOffset val="100"/>
        <c:noMultiLvlLbl val="0"/>
      </c:catAx>
      <c:valAx>
        <c:axId val="119101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1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547452</xdr:colOff>
      <xdr:row>4</xdr:row>
      <xdr:rowOff>155758</xdr:rowOff>
    </xdr:from>
    <xdr:to>
      <xdr:col>5</xdr:col>
      <xdr:colOff>810295</xdr:colOff>
      <xdr:row>19</xdr:row>
      <xdr:rowOff>164057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8FAEB-D9F4-F0FD-2671-28F7601C3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554919</xdr:colOff>
      <xdr:row>20</xdr:row>
      <xdr:rowOff>152025</xdr:rowOff>
    </xdr:from>
    <xdr:to>
      <xdr:col>5</xdr:col>
      <xdr:colOff>824218</xdr:colOff>
      <xdr:row>35</xdr:row>
      <xdr:rowOff>173797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B95023-1106-01B6-9DCA-E485EE65B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124955</xdr:colOff>
      <xdr:row>15</xdr:row>
      <xdr:rowOff>103553</xdr:rowOff>
    </xdr:from>
    <xdr:to>
      <xdr:col>3</xdr:col>
      <xdr:colOff>1071562</xdr:colOff>
      <xdr:row>30</xdr:row>
      <xdr:rowOff>125326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CE7A7-B611-5813-2433-9AF2C9B85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1282402</xdr:colOff>
      <xdr:row>15</xdr:row>
      <xdr:rowOff>82124</xdr:rowOff>
    </xdr:from>
    <xdr:to>
      <xdr:col>8</xdr:col>
      <xdr:colOff>144010</xdr:colOff>
      <xdr:row>30</xdr:row>
      <xdr:rowOff>113013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D7FC18-09F7-025D-648D-987CB5AE2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549932</xdr:colOff>
      <xdr:row>31</xdr:row>
      <xdr:rowOff>101547</xdr:rowOff>
    </xdr:from>
    <xdr:to>
      <xdr:col>6</xdr:col>
      <xdr:colOff>632421</xdr:colOff>
      <xdr:row>46</xdr:row>
      <xdr:rowOff>108845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837052-63F9-5B82-C761-45369E332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F79B1-ECFE-47B4-B8D9-A072BC8EACA9}" name="SalesData" displayName="SalesData" ref="A1:U10195" totalsRowShown="0">
  <autoFilter ref="A1:U10195" xr:uid="{D49F79B1-ECFE-47B4-B8D9-A072BC8EACA9}"/>
  <tableColumns count="21">
    <tableColumn id="1" xr3:uid="{4AEAF1B9-2334-486F-B641-A30622D62F61}" name="Row ID"/>
    <tableColumn id="2" xr3:uid="{EF563CC2-AD62-405D-B1A8-C12ECB7A5525}" name="Order ID"/>
    <tableColumn id="3" xr3:uid="{B1598592-0496-4563-8ACB-DB51718EB221}" name="Order Date" dataDxfId="27"/>
    <tableColumn id="4" xr3:uid="{7CCDE354-3D75-4B4A-8B0F-673FB90F19BE}" name="Ship Date" dataDxfId="26"/>
    <tableColumn id="5" xr3:uid="{4FAC7462-F151-4654-AF47-A7BE40347204}" name="Ship Mode"/>
    <tableColumn id="6" xr3:uid="{3764CABF-CEBA-4075-87D4-53539C3689E5}" name="Customer ID"/>
    <tableColumn id="7" xr3:uid="{4287FB82-9A0D-45FE-8AD7-768E5A7099FC}" name="Customer Name"/>
    <tableColumn id="8" xr3:uid="{4DEA9A60-CF42-4660-BEB3-465B316C0EBE}" name="Segment"/>
    <tableColumn id="9" xr3:uid="{8F1F4F14-7682-4540-8DB5-F7F204E69C0A}" name="Country/Region"/>
    <tableColumn id="10" xr3:uid="{23C3271D-9847-4613-B094-2CAFBB7AFA81}" name="City"/>
    <tableColumn id="11" xr3:uid="{E68A6FE5-ED45-40EA-A12E-635891057935}" name="State/Province"/>
    <tableColumn id="12" xr3:uid="{86462C83-A67D-4CD0-87AD-9988B20FC7DE}" name="Postal Code"/>
    <tableColumn id="13" xr3:uid="{CD0F72E7-1ED5-4C1D-84FB-F57D231D07DC}" name="Region"/>
    <tableColumn id="14" xr3:uid="{11E48DDD-F0D6-4525-A255-6AC783F3070F}" name="Product ID"/>
    <tableColumn id="15" xr3:uid="{89E4C8D3-88CD-48E8-A70C-9B7DAA5C0B26}" name="Category"/>
    <tableColumn id="16" xr3:uid="{4915D20F-E3F6-4B90-9A8D-A280471BE92C}" name="Sub-Category"/>
    <tableColumn id="17" xr3:uid="{07CEBF98-3284-4A36-8D79-48A26A086695}" name="Product Name"/>
    <tableColumn id="18" xr3:uid="{EB5125C1-7685-4B2C-B4EE-EE3F084480B4}" name="Sales"/>
    <tableColumn id="19" xr3:uid="{A01E1893-2FCC-4F6E-92B5-113289B30BD8}" name="Quantity"/>
    <tableColumn id="20" xr3:uid="{B7F18FA4-F69A-44D3-975A-38D8C5FD9131}" name="Discount"/>
    <tableColumn id="21" xr3:uid="{5B29A006-7BBB-4D8A-8C89-1D59A5DBD7C3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51028-5542-4CE3-809B-653AD3819B5E}" name="Table2" displayName="Table2" ref="A1:G4" totalsRowShown="0" headerRowDxfId="18" dataDxfId="19">
  <autoFilter ref="A1:G4" xr:uid="{2D451028-5542-4CE3-809B-653AD3819B5E}"/>
  <tableColumns count="7">
    <tableColumn id="1" xr3:uid="{D56812EE-F235-4BC1-8387-A258FABDD69F}" name="Category" dataDxfId="25"/>
    <tableColumn id="2" xr3:uid="{05047642-EB72-4A61-A702-860E865E73AB}" name="Transactions" dataDxfId="24">
      <calculatedColumnFormula>COUNTIF(SalesData[Category],A2)</calculatedColumnFormula>
    </tableColumn>
    <tableColumn id="3" xr3:uid="{C5105EC7-2CE9-4C2C-B5F8-364ACCF8DFC0}" name="Total Sales" dataDxfId="23">
      <calculatedColumnFormula>SUMIF(SalesData[Category],A2,SalesData[Sales])</calculatedColumnFormula>
    </tableColumn>
    <tableColumn id="4" xr3:uid="{A0669C84-C5A1-402E-8331-BF4C4AAAA651}" name="Total Profit" dataDxfId="22">
      <calculatedColumnFormula>SUMIF(SalesData[Category],A2,SalesData[Profit])</calculatedColumnFormula>
    </tableColumn>
    <tableColumn id="5" xr3:uid="{6E105D63-038C-4BF7-9772-611ECCD2C5B1}" name="Average Sales">
      <calculatedColumnFormula>C2/B2</calculatedColumnFormula>
    </tableColumn>
    <tableColumn id="6" xr3:uid="{3A4A0067-D503-4020-9F95-F42E6C771823}" name="Average Profit" dataDxfId="21">
      <calculatedColumnFormula>D2/B2</calculatedColumnFormula>
    </tableColumn>
    <tableColumn id="7" xr3:uid="{335DC905-55C9-4C91-B5E2-C44434AF0E3C}" name="Profit Margin %" dataDxfId="20" dataCellStyle="Percent">
      <calculatedColumnFormula>D2/C2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6808D-FE0B-40C5-91AA-FA076776052C}" name="Table3" displayName="Table3" ref="A1:G11" totalsRowShown="0" headerRowDxfId="9" dataDxfId="10">
  <autoFilter ref="A1:G11" xr:uid="{16A6808D-FE0B-40C5-91AA-FA076776052C}"/>
  <tableColumns count="7">
    <tableColumn id="1" xr3:uid="{7B37A35D-C188-420A-9B47-FCA65E63D494}" name="State/Province" dataDxfId="17"/>
    <tableColumn id="2" xr3:uid="{DD87516B-80D5-495C-B50C-04DDC543489A}" name="Transactions" dataDxfId="16">
      <calculatedColumnFormula>COUNTIF(SalesData[State/Province],A2)</calculatedColumnFormula>
    </tableColumn>
    <tableColumn id="3" xr3:uid="{F53123EF-EF00-40C9-A3CB-DA1F32693ABC}" name="Total Sales" dataDxfId="15">
      <calculatedColumnFormula>SUMIF(SalesData[State/Province],A2,SalesData[Sales])</calculatedColumnFormula>
    </tableColumn>
    <tableColumn id="4" xr3:uid="{F579FE96-1212-46F1-B7FB-FAA5D89E0FBD}" name="Total Profit" dataDxfId="14">
      <calculatedColumnFormula>SUMIF(SalesData[State/Province],A2,SalesData[Profit])</calculatedColumnFormula>
    </tableColumn>
    <tableColumn id="5" xr3:uid="{F1105335-C994-4977-AB61-1652BD938AAD}" name="Average Sales" dataDxfId="13">
      <calculatedColumnFormula>C2/B2</calculatedColumnFormula>
    </tableColumn>
    <tableColumn id="6" xr3:uid="{ACEF47F8-AC28-49CF-B7C7-523EF09CC04D}" name="Average Profit" dataDxfId="12">
      <calculatedColumnFormula>D2/B2</calculatedColumnFormula>
    </tableColumn>
    <tableColumn id="7" xr3:uid="{63BA8595-1163-4416-9E7D-22731E961ADA}" name="Profit Margin %" dataDxfId="11">
      <calculatedColumnFormula>D2/C2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7060BF-B65E-4304-89DB-11F9293204BB}" name="Table4" displayName="Table4" ref="A1:G13" totalsRowShown="0" headerRowDxfId="0" dataDxfId="1">
  <autoFilter ref="A1:G13" xr:uid="{567060BF-B65E-4304-89DB-11F9293204BB}"/>
  <tableColumns count="7">
    <tableColumn id="1" xr3:uid="{6070AC33-7179-4016-8D52-E50173900A86}" name="Month" dataDxfId="8"/>
    <tableColumn id="2" xr3:uid="{8D99A55E-CFFD-425D-A5DB-1E23261DD90D}" name="Transactions" dataDxfId="7">
      <calculatedColumnFormula array="1">SUMPRODUCT(--(MONTH(SalesData[Order Date])=ROW(A1)))</calculatedColumnFormula>
    </tableColumn>
    <tableColumn id="3" xr3:uid="{E0307E6C-E16A-4C62-AF8C-D877ADFDF383}" name="Total Sales" dataDxfId="6">
      <calculatedColumnFormula array="1">SUMPRODUCT(--(MONTH(SalesData[Order Date])=ROW(A1)),SalesData[Sales])</calculatedColumnFormula>
    </tableColumn>
    <tableColumn id="4" xr3:uid="{A3DBDD73-84B8-499F-B1A3-9D1BB06E1DA3}" name="Total Profit" dataDxfId="5">
      <calculatedColumnFormula array="1">SUMPRODUCT(--(MONTH(SalesData[Order Date])=ROW(A1)),SalesData[Profit])</calculatedColumnFormula>
    </tableColumn>
    <tableColumn id="5" xr3:uid="{2E10F13B-2C6B-4D11-84F5-1B62231959B1}" name="Average Sales" dataDxfId="4">
      <calculatedColumnFormula>C2/B2</calculatedColumnFormula>
    </tableColumn>
    <tableColumn id="6" xr3:uid="{887616E4-C830-43CE-A741-B3C0A97D4D1C}" name="Average Profit" dataDxfId="3">
      <calculatedColumnFormula>D2/B2</calculatedColumnFormula>
    </tableColumn>
    <tableColumn id="7" xr3:uid="{3EF51AAB-E431-4803-A5D5-EE2B9D7E1A96}" name="Profit Margin %" dataDxfId="2">
      <calculatedColumnFormula>D2/C2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7332-68D0-4320-9A8D-BB5BC297549D}">
  <sheetPr codeName="Sheet1"/>
  <dimension ref="A1:U10195"/>
  <sheetViews>
    <sheetView zoomScale="91" workbookViewId="0">
      <selection activeCell="B6" sqref="B6"/>
    </sheetView>
  </sheetViews>
  <sheetFormatPr defaultRowHeight="14.5" x14ac:dyDescent="0.35"/>
  <cols>
    <col min="2" max="2" width="9.6328125" customWidth="1"/>
    <col min="3" max="3" width="11.72656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15.90625" customWidth="1"/>
    <col min="11" max="11" width="15.179687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5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5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5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5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5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5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5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5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5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5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5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5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5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5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5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5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5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5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5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5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5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35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5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5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5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5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5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5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5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5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5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5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5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5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5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5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5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5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5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5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5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5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5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5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5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5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5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5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5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5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5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5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5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5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5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5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5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5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5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5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5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5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5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5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5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5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5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5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5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5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5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5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5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5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5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5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5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5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5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5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5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5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5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35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5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5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5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5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5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5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5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5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5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5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5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5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5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5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5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5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5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5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35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5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5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5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5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5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5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5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5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5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35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5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5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5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5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5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5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5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5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5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5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5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5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5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5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5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5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5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5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5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5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5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5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5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5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5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35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5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5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5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5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5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5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35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5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5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5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5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5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5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5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5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5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5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5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5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5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5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5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5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5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5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5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5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5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35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35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5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35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5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5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5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5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5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5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5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5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5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5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5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5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5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5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5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5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5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5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5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5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5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35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5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5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5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5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5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5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5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5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5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5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5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5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5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5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5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5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5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5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5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5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5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5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5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5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5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5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5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5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5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5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5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5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5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5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5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5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5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5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5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5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5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5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5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5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5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5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5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5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5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5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5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5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5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5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5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5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5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5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5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5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5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5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5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5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5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5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5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5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5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5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5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5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5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5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5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5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5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5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5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5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5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5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5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5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35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5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5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35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5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5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5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5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5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5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5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5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5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5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5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5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5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5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5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5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5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5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5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5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5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5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5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5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5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5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5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35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5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5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5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5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5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5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5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5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5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5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5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5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35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5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5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5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5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5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5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5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5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5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5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5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5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5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5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5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5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5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5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5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5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5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5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5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5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5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5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5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5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5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5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5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5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5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35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5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5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5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5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5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5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35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5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5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5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5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35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5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5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5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5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5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5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5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5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5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5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5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5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5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5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5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5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5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5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5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5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5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5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5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5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5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5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5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5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5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5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5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35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5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5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5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5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5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5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5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5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5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5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5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5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5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5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5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35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5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5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5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35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5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5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5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5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5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5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5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5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5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5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5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5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5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5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5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35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5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5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5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5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5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5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5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5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5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5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5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5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5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5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5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5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5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5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5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5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5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5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5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5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5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5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5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5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5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5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5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5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35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5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5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5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5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35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35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5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5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5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5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5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5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5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5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5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5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5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5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5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5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5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5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5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5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5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5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5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5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5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5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5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5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5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5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5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5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5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5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5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5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5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5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5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5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5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5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5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5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5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5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5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5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5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5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5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5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5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5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5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5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5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5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5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35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5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5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5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5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5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5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5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35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5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5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5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5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5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5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5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5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5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5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5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5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5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5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5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5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5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5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5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5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5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5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5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5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5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5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5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5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5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5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5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5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5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5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5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5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5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5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5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5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5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5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5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5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5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5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5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5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5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5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5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5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5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5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5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35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5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5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35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5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5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5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5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5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5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5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5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5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5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5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5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5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5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5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5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5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5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5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5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35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5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5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5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5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5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5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5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5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5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5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5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5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5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5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5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5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5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5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5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5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5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5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5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5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5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5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5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5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5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5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5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5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5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5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5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5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5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5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35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5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5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35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5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5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5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5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5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5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5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35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5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5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5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5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5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5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5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5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5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5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5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5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5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5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5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5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5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5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5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5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5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5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5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5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5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5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5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5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5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5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5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5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5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5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5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5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5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5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5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5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5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5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5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5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5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5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5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5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5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5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5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5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5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5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5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5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5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5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5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5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5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5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5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5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5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5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5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35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35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5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5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5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5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5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5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5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5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5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35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5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5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5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5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5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5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5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5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5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5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5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5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5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5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5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5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5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5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5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5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5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5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5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5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5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5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5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5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5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5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5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5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5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5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5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5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5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5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5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5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5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5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5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5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5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5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5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5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5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5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5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5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35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5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5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5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35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5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5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5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5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5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5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5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5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5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5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5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5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5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5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5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5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5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5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5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5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5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5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5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5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5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5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5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5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5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5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5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5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5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5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5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5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5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5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5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5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5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5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5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5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5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5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5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5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5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35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5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5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5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5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5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5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5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5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5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5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5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35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5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5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5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5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35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35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5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5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5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5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5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5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5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5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5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5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5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5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5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5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5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5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5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5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5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5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5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5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5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5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5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5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5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5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5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5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5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5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5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5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5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5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5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5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5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5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5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5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5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5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5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5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5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5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5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5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5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5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5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5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5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5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5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5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5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5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5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5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5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35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5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5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5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5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5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5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5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5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5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5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5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5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5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5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5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5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5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5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5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5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5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5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5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5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5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5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5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5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5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5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5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5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5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5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5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5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5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5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5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5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5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5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5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5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5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5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5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5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5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5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5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5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5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5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5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5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5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5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5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35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5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5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5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5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5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5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5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5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5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5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5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5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5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5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5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5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5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5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5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5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5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5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5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5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5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5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5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5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5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5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5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5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5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5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5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5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5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5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5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5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35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5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5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5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5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5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5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5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5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5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5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5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5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5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5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5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5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5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5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5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5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35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5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5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5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35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5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5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5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5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5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5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5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5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5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5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5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5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5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5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5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5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5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5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5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5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5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5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5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5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5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5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5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35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5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5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5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35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5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5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5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5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5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5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5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5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35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5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5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5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5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5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5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5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5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5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5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5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5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5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5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5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5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5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5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5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5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35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5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5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5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5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5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5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5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5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5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5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5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5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5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5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5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5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5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5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5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5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5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5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5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5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5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5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35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35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5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5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5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35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5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5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5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5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5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5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5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5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5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5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5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5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5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5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5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5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5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5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5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5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5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5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5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5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5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5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5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5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5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5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5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5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5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5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5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5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5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5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5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35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5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5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5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5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5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5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5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5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5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5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5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5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5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35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5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5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5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5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5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5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5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5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5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5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5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5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5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5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5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5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5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5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5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5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5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5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5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5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5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5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5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5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5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5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5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5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5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5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5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5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5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5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5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5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5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5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5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5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5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5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5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5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5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5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5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5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5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5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5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5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5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5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35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5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5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5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5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5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35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5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5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5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5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5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5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5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5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5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35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5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5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5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5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5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5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5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5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5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5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5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5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5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5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5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5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5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5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5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5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5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5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5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5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5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5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5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5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5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5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5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5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35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5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5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5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5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5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5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5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5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5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5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5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5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5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5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5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5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5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5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5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35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5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5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5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5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5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5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5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5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5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5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5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5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5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5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5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5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5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5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5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5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5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5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5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5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5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5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5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5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5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5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5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5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5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5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5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5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5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5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5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5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5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5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5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5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35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5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5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5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5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5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5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5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35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5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5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5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5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5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5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5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35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5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5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5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5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5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5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5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5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35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5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5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5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5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5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35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5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5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5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5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5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5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5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5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5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5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5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5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5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5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5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35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5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5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5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5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5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5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5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5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5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5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5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5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5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5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5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5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5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5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5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5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5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5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5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5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5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5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5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5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5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35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5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5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5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5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5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5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5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5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5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5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5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5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5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5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5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5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5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5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5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5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5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5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5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5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5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5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5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5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5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5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5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5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5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5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5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5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5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5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5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5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5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5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5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5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5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5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5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5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5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5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5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5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5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5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5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5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5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5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5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5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35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35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5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5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5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5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5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5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5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5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5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5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5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5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5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35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5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5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5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5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5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5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5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5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5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5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5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5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5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5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5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5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5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5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5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5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5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5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5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5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5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5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5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5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35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5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5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5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5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5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5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5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5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5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5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5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5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5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5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5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5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5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5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5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5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5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5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5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5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5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5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5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5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5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5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5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5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35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5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5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5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5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5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5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5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5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5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5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5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35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5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5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5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5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5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5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5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5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5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5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5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5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5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5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5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5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5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5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5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5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5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5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5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5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5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5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5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5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5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5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5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5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5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5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5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5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5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5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5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5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5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5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35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5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5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5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5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5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5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5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5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5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5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5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5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5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5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5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5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5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5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5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5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5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5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5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5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5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5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5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5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5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5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5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5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5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5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5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5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5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35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35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5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5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5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5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5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5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5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5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5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5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5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5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5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5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5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5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5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5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5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5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5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5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5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5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5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5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5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5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5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5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5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5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5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5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5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5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5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35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5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5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5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5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5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5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5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5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5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5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5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5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5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5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5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5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5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5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5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5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5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35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5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5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5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5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5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5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5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5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5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35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5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5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5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5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5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5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5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5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5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5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5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5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5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5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5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5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5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5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5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5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5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5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5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5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5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5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5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5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5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5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5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5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5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5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5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5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5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5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5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5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5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5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5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5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5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5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5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5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5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5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5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5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5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5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5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5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5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5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5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5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5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5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5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5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5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5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5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5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5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5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5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5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5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5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5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35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5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5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5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5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5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5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5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5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5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35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5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5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35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5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5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5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5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5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5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5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5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5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5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5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5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5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5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5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5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5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5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5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5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5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5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5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5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5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5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5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5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5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5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5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5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5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5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5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5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5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35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5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35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5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5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5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5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5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5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5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5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5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5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5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35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5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5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5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5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5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5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5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5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5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5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5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5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5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5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5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5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5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5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5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5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5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5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5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5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5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5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5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5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5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5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5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5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5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5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5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5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5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5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5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5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5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5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5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5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35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5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5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5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5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5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5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5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35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5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5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5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5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5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35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5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5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5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5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5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5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5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5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5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5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5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5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5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5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5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5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5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5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5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5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5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5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5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5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5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5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5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5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5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5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5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5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5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35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5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5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5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5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5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5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5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5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5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5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5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5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5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5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5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5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5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5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5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5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5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5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5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5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5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5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5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5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5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5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5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5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5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5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5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5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5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5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5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5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5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5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5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5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5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5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5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5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5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5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5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5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5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5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5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5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5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35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5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5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5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5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5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5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5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5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5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5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5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5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5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5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5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5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5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5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5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5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5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5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5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5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5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5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5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5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5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5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5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5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5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5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5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5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5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5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5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5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5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5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5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5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5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5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5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5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5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5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5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5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5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5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5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5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5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5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5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5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5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5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5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5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5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5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5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5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5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5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5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5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5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5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5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5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5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5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5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5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5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5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5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5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5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5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5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5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5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35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5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5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5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5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5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5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5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5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5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5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5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5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5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35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5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5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5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5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5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5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5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5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5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5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5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5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5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5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5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5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5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5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35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5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5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5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5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5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5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5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5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5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5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35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5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5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5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5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5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5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5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5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5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5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5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5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5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5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5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5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5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5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5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5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5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5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5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5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5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5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5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5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5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5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5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5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5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5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5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5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5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5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5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5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5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5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5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5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5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5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5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5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5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5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5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5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5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5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5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5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5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5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5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5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5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5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5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5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5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5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5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5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5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5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5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5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5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5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5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5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5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5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5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5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5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5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5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5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5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5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5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5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5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5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5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5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5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5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5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5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5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5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35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5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5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5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5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5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5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5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5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5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5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5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5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5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5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5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5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5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5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5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5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5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5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5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5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5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5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5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35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5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5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5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5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35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5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5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5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5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5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5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5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5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5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5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5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35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5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5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5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35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5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5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5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5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5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5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5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5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5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5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5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5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5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5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5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5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5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5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5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5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5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5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5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5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5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5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5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5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5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5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5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5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5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35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5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5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5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5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5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5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5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5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5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5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5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5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5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5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5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5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5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5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5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5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5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5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5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5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5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5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5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5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5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5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5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5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5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5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5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5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5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5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5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5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5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5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35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5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5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5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5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5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5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5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5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35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5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5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35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5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5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5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5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5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5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5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5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5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5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5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5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5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5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5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5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5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5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5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5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5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5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5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5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35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5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5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5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5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5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5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5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5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5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5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5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5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5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5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5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5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5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5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5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5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5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5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5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5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5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5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5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5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5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5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5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5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35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5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5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5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5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5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5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5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5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5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5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5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5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5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5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5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35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5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5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5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5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5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5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5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5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5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5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5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5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5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5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5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35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5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5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5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35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5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5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5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5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5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5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5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5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5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5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5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5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5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5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5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5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5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35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5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35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5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5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5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5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5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5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5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5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5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5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5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5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5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5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5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5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5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5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5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5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5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5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5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5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5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5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5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5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5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5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5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5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5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5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5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35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5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5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5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5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5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35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5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5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5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5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5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5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5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5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5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5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5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5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5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5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5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5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5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5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5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5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5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5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5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5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5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5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5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5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35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5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5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5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5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5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5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5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5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5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5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5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5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5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5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5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5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5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5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5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5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5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5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5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5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5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5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5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5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5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5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5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5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5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5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5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5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5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5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5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5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5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5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5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35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5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5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5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5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5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5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35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35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5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5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5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35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5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5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5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5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5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5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5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5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5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5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5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5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5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5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5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5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5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5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5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5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5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5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5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5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5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5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5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5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5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35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5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5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5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5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5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5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5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5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5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5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5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5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5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5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5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5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5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5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5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5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5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5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5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5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5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5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5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5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5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5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5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5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5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5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5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5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5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5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5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5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35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5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5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5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5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5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5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5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5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5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35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5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5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5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5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5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5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5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5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5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5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5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5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5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5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5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5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5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5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5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35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5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5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5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5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5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5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5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5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35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5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35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5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5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5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5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5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5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5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5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35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35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5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5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5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5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5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5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5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5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5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5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5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5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5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5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5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35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5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5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5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5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5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5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5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5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5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5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5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5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5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5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5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5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5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5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5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5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5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5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5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5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35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5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5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5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5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5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5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5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5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5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5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5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5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5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5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5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5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5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5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5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5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5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5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5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5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5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5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5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5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5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5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5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5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5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35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5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5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5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5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5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5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5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5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5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5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5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5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5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5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5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5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5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5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5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5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5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5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5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5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5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5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5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5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5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5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5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5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5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5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5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5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5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5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5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5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5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5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5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5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5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5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5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5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5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5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5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5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5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35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5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5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35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5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5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5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5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5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5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5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5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5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5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5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5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5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5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5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5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5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5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5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5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5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5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5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5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5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5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5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5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5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5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5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5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5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5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35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5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5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5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5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5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5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5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5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5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5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5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5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5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5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5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5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5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5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5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5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5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5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5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5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5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5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5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5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5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5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5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5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5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5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5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5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5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5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5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5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5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5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5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5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5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5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5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5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5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5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5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5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5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5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35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5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5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5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5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5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5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5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5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5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5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5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5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5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5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5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35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5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5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5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5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5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5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35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5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5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5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5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5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5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5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5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5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5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5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5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5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5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5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5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5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5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5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5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5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5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5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5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5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5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5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5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5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5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5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5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5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5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5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5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5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5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5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5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5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5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5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5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5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5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5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5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5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5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5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5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5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5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5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5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5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5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5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5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35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5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35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5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5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5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5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5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5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5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5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5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5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5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5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5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5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5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5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5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5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5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5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5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5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5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5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5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5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35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5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5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5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5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5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5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5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35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5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5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35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5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5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5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5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5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5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5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5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5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5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5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5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5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5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5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5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5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5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35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5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5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5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5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5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5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5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5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5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5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5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5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5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5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5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5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5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5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5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5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5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5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5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5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35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5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5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5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5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35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5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5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5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5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35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5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5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5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5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5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5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5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5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5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5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5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35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5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5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5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5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5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5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5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35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5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5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5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5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5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5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5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5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5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5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5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5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35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5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5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5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5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5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5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5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5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5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5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5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5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5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5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5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5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5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5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5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5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5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5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5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5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5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5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5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5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5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5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5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5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5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5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5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5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5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5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5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5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5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5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5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5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5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5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5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5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5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5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5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5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5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5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5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5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5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5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35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35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5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5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5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5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5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5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5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5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5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5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5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5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5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5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5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5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5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5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5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5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5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5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5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5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5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5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5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5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5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5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5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5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5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5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5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5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5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5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5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5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5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5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5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5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5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5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5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5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5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5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5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35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5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5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5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5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5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5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5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5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5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5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5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5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5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5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5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5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5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5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5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5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5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5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5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5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5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5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5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5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5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5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5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5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35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5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5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5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5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5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5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5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5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5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5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5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5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5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5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5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5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5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5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5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5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5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35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5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5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5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5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5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5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5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5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5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5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5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5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5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5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5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5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5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5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5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5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5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5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5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5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5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5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5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5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5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5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5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5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5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5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5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5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5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5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5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5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5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5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5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5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5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5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5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5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5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5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5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5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5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5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5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5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5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35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5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5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5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5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5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5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5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5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5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5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5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5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5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5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5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5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5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5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5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5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5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5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5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5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5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5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5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5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5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5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5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5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5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5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35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5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5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5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5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5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5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5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5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5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5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5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5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5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5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5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5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5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35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5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5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5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5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5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5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5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5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5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5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5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5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5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5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5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5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5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5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5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5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5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5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5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5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5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5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5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5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5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5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5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5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5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5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5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5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5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5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5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5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5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5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5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5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5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5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5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5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5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5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5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5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5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5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5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5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5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5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5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5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5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5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5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5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5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5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5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5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5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5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5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5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5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5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5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5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35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5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5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5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5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5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5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5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5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5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5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5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5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5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5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5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5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5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5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5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5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5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5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5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5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5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5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5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5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5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5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5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5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5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5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5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5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5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5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5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5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5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35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5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5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5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5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5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5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5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5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5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5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5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5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5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5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5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5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5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5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5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5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5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5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5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5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35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35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5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5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5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35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5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5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5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5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5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5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5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5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5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5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35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5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5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5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5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5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35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5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5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5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5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5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5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35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5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5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5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5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5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5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5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5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5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5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5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5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5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5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5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5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5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5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5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5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5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5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5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5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35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5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5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5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5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5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5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5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35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5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5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5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5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5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5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5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35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5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5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5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5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5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35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5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5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5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5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5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5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5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5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5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5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5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5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5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5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5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5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5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5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5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35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5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5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5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5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5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35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5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5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5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5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5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5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5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5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5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5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5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5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5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5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5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5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5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5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5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5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5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5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5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5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5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5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5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5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5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5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5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5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5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5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5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5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5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5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5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5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5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5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5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5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5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5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5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5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5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5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5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5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5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5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5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5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5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5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5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5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5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5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5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5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5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5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35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5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5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5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5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5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5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5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5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5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5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5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5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5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5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5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5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5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5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5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5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5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5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5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5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5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35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5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5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5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5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35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5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5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5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5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5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5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5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5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5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5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5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5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5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5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5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5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5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5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5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5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5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5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5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5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5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5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5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5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5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5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5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5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5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5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5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5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5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5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35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35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5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5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5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5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5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5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5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5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5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5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5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5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5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5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5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5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5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5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5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5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5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5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5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5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5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5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5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5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35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5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5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5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5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5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35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5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5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5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5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5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5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5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5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5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5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5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5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5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35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5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5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35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5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5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5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5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5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5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5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5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5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5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5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5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5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5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5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5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5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5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5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5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5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5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5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5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5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5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5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5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5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5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5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5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5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5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5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5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5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5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5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5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5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5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5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5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5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5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5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5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5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5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5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5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5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5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5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5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5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5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5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5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5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5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5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5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5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5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35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5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5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5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5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5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5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5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5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5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5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5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5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5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5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5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5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5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5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5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5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5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5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5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5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5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5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5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5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5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5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5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5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5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5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5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5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5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5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5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5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5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5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5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5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5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5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5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5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5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5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5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5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5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5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5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5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5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5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5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5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5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5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5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5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5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5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5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5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5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5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5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5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5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5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5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5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35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5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5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5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5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5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5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5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5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5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5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5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5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5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5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5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5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5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5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5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35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5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5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5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5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5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5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5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5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5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5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5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5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5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5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5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5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5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5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5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5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35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5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5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5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5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5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5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5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5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5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5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5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5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5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5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5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5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5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5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5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5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5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5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5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5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5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5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5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5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5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5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5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5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5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5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5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5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5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35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5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5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5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35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5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5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5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5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5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5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5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5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5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5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5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5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5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5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5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5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5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5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5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5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5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5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35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5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5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5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5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35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5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5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5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5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5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5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5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5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5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5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5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5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5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5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5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5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5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5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5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5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5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5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5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5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5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5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5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5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5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5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5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5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5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5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5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5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5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5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35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5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5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5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5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5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5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5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5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5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5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5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5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5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5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5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5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5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5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5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5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5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35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5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5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5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5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5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5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5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5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5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5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5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5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5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5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5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5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5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5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5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5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5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5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5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5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5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5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5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5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5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5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5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5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5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5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5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5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5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5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5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5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5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5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35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5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5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5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5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5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5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5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5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5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5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5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5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5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5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35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5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5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5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5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5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5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5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5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5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5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5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5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5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5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5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5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5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5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5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5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5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5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35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5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5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5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5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5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5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5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5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5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5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35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35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5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5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5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5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5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5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5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5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5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5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5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5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5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5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5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5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5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5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5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5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5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5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5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5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5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5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5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5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5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5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5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5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5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5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5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5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5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5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5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5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5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5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5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5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5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5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5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35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5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5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5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5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5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5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5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5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5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5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5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5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5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5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5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5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5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5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5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5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5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5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5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5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5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5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5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5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5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5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5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5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5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5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5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35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35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5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5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5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5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5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5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5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5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5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5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5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5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5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5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5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35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5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5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5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5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5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5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5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5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5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5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5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5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5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5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5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5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5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5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5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5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5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5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5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5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5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5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5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35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5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5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5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5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5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5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5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5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5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5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35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5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5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35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5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5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5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5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5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5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5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5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5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5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5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5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5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5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5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5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5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5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5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5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5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35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5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5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5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5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5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5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5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5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5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5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5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5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5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5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5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5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5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5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5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5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5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5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5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5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5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35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5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5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5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5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5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5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5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5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5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5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5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5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5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5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35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5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5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5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5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5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5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5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5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5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5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5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5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5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5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5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5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5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5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5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5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5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5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5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5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5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5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5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5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35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5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5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5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5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5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5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5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5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5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35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5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5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5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5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5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5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5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5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5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5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5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5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5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5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5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5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5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5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5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5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5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5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5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35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5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5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5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5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5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5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35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5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5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5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5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5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5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5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5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5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5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5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5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5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5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5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5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5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5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5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5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5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5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5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5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5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5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5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5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5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5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5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35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5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5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5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5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5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5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5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5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35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5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5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5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5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5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5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5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5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5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5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5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5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5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5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5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5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5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5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5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5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5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5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5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5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5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5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5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5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5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5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5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5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5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5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5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5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5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5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5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5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5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5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35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5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5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5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5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5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5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5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5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5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5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5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5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5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5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5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5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5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5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5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35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5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5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5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5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5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5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5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5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5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5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5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5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5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5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5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5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5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5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5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5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5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5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5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5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5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5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5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5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5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5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35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35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5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5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35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5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5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5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5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5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5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5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5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5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5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5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5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5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5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5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5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5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5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5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5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5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5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5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5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5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5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5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5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5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5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5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5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5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5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5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5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5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5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5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5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5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5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5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5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5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5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5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5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5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5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5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5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5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5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5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5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5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5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5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5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5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5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5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5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5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5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5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5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5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5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5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5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5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5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5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5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5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5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5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5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5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5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5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5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5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5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5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5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5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5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5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5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5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35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5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5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5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5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5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5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5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5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5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5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5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5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5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5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5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5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5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5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5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5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5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5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5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5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5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5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5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5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5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5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5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5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5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5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5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5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5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5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5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5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5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5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5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5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5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5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5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5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5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5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5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5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5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5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5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5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5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5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5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5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35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5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35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5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5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5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5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5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5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5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5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5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5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5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5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5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5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5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5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5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5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5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5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5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5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5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5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5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5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5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5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5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5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5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5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5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5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5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5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5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5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5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5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5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5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5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5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5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5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5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5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5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5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5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5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5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5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5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5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5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5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5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5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5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35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5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5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5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5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5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5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5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5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5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5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5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5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5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5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5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5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5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5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5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5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5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5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5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5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5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5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5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5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5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5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5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5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5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5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5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5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5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35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5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5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5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5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5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5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5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5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5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5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5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5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35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35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5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5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5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5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5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5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5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5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5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5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5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35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5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5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5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5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5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5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5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5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5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5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5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5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5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5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5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5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5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5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5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5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5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35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5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5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5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5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5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5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5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5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5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5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5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5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5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5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5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5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5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5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35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5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5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5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5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5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5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35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5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5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5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5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5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5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5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5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5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5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5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5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5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5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5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5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5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5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5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5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5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35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5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5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5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5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5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5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5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5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5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5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5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5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5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5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35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5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5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5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5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5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5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5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5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5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5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5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5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5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35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5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5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5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5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5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5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35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5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35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5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35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5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5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5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5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5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5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5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5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5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5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5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5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5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5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5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5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5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5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5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5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35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5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5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5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5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5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5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5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5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5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5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5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5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5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5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5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35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5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5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5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5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5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5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5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5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5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5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5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5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5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5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5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5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5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5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5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5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5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5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5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5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5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5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5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5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5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5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5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5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5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5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5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5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5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5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5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5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5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5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5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5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35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35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5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5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5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5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35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5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5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5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5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5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5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5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5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5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5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5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5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5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5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5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35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5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5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5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5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5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5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5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5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5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5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5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35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5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5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5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5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5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5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5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5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5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5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5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5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5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5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5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5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5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5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5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5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5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5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5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5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5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5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5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5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5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5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5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5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5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5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5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5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5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5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5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35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5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5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5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5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5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5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5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5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5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5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5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5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5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5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5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5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5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5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5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5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35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5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5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5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5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5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5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35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5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5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5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5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5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5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5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5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5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5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5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5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5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5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5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5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5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5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5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5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5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5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5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5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5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5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5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5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35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5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5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5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5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5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5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5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35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5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5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5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5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5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5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5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5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5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5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5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5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5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5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5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5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5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5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5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5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5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5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5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5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5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5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5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5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5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35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5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35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5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5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5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5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5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5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5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5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5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5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5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5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5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5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5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5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5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5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5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5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5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5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5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5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5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5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35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35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5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5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5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5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5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5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5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5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5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5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5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5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5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5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5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5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5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5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35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5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5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35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5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35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5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5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5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5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5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5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5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5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5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5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5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5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5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5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5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5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5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5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5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5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5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5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5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5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5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5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5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5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35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5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5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5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5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5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5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5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5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5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5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5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5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5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5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5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5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5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5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5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5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5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5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5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5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5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5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5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5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5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5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5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5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5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5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5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5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5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5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5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5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5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5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5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5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5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35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5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5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5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35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5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35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5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5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5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5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5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5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5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5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5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5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5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35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5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5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5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5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5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35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5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5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5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5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5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5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5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5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5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5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5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5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5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5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5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5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5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35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5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5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5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5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5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5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5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5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5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5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5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5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5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5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5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5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5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5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5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5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5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5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5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5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5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35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5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5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5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5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5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5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5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5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5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5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5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5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5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5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5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5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5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5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5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5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5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5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5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35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5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5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35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5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5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5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5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35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5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5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5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5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5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5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5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5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5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5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5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5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5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5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5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5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5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5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5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5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35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5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5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5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5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5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5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35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5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5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5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5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5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5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5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5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5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5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5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5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5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5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5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5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5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5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5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5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5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5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5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5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5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5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5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5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5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5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5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5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5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5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5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5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5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5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35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5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35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5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5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5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5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5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35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5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5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5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5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5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5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5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5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5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5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5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5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5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5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5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5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5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5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5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5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5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5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5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5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5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5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5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5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5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5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5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5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5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5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5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35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35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5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5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5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5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5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5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5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5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5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5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5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5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5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5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5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5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5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5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5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5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5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5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5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5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5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5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5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5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5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5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5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5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5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5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5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5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5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35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5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5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35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35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5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5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5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5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5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5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5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5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5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5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5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5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5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5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5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5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5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5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5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5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5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5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5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5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5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5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5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5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5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5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5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5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5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5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35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5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35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5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5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5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5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5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5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5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5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5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5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5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5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5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5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5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5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5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5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5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5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35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5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5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5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5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5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5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5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5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5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5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5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5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5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5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5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5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5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5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5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5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5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5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5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5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5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5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5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5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5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5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35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5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5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5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5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5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5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5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5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5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5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5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5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5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5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5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5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5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5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5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5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5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5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5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5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5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5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5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5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5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5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5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5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5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5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35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5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5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35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5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5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35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5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5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5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5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5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5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5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5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5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5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5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5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5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5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5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5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5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5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5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5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5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5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5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5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5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5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5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5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5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5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5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5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5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5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5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5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5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5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5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5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5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5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5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5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5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5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5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5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5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5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5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5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5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5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5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5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5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5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5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5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5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5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5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5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5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5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5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5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5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5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5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35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5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5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5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5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5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5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5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5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5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5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5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5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5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5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5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5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5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5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5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5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5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5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5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35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5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35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5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5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5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5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5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5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5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5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5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5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5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5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5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5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5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5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5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5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5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5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5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5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5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5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5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5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5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5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5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5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5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5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5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5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5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5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5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5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5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5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5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5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5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5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35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5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5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5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5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35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5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5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5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5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5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5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5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5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5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35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5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5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5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35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5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5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5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5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5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5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5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5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5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5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5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5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5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5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5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5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5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5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5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5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5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5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5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5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5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5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35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5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5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5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5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5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5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5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5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5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5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5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5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5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5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5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5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5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5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35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5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5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5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5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5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5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5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5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5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5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5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5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5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5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5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5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5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5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5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5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5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5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5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5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5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5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5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5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5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5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5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5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5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5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35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5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5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5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5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35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5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5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5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5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5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5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5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5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5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5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5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5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5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5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5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5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5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5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5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5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5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5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5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5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5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5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5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5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5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5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5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5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5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5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5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5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5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5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5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5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5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5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5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35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5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5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5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5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5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5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5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5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5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5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5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5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5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5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5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35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5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5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5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5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35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5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35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5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5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5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5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5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5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5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5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5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5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5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5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5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5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5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5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5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5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5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5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5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5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5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5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5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5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5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35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5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5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5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5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5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5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5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5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5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5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5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5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5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5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5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5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5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5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5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5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5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5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5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5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5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5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5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5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5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5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5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5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5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5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5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5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5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5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5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5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5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5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5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5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5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5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5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5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5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5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5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5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5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5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5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5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5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5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5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5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5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5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5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5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5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5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5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5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5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5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5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5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5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5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5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5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5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5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5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5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5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5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5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5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35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5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5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5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5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5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5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5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5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5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5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5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5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5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5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5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35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5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5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5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5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5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5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5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5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5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5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5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5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5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5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5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5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5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5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5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35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5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5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5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5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5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5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5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5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5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5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5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5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5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5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5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5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5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5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5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5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5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5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5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5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5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5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5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5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5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5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5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5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5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5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5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5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5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5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5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5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5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5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5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5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5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5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5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5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5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5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5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5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5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5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5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5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5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5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5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5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5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5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5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5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35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5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5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5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5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5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5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5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5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5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5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5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5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5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5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5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5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5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5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5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5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5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5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5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5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5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5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5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5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5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5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5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5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5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5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5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5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5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5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5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35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5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5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5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5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5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5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5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5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5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35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5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5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5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5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5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5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5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5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5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5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5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5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5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5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5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5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5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5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5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5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5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5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5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5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5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5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5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5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5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5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5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5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5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5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5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5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35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5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5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5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5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5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5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5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5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5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5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5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5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5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5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5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5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5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5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5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5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5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5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5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5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5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5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5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5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5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5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5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35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5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5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5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5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5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5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5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35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5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5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5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5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5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5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5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5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5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5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5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5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5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5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5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5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5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5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5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5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5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5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5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5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5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35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5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5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5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5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5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5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5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5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5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35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5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5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5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5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5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5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5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5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5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5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5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5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5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5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5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5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5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5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5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5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5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5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5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5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5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5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5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5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5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5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5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5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5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5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5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5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5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5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5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5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5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5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5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5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5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5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5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5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5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5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5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35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5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5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5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5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5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35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5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5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5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5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5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5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5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5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5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5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35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5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5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5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5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5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5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5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5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5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5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5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5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5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5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5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5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5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5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5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5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5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5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5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5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5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5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5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5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5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5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5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5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5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5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5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5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5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5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5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5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5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5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5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5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5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5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5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5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5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5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5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5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5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35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5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5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5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5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5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5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5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5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5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5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5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5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5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5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5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5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5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5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5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5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5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5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5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5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5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5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5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5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5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5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5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5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5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35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5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35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5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5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5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5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5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5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5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5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5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5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5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35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5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5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5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5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5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5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5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5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5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5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5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5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5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5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5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5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5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5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5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5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5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5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5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5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5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5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5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5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5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5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5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5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5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5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5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5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5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5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5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5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5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5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5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5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5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5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5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5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5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5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5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5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5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5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5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5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5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5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35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5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5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5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5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5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5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5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5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5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5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5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35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5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5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5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5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5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5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5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5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5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5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5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5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5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5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5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35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35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5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35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5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5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5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5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5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5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5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5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5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35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5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5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5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5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5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5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5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5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5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5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5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5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35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5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5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5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5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5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5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5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5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5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5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5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5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5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35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5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5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5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5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5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5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5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5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5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5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35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5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5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5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5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5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5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5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5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5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5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5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5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5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5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5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5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5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5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5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5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5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5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5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5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5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5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5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5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5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5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5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5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5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5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5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5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5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5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5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5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5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5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5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5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5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5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5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5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5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5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5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35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5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5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5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5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5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5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5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5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5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5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5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5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5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5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5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5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5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5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5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5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5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5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5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5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5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5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5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5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5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5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5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5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5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5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5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5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5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5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5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5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35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5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5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5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5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5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5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5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5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5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5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35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5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5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5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5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35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5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5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5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35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5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5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5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5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5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5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5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5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5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5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5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5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5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5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5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5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5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35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5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5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5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5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5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5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5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5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5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5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5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5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5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5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5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5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5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5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5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5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5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5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5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5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5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5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5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5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5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5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5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5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5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5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5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5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5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5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5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5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5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5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5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5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5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35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5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5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5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5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5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5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5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5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5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5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5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5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5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5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5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5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5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5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5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5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5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5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5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5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5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5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5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5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5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5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5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5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5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5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5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5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5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5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5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5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5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5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5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35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5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5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5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5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5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5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5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5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5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5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5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5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35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5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5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5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5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5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5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5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5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5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5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5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5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5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5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5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5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35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5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5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5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5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5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5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5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35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5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5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5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5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5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5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5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5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5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5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5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5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5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5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5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5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5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5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5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5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5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5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5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5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5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5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5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5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5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5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5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5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5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5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5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5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5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5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5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5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35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5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5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5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5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5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5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5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5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5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5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5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5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5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5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5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5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5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5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5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5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5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5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5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35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5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5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35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5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5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5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5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5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5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5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5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5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5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35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5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5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35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5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5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5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5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5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5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5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5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5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5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5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5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5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5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5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5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5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5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5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5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5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5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5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5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5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35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5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35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5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5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5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5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5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5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5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5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35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5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5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5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5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5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5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5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5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35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5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5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5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5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5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5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5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5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5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5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5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5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5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5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5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5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5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5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5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5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5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5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5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5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5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5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5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5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5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5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5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5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5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5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5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5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5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5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5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5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5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5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35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5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5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5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5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5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5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5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5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5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5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35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5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5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5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5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5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5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5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5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5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5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5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5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5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5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5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5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5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5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5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5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5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5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5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5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5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5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5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5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5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5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5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5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5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5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5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5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5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5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5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5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5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5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5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5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5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35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5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5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5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5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5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5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5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5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5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5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5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5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5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5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5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5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5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5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5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5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35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5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5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5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5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5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5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5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5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5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5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5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5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5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5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5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5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5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5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5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5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5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5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5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5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35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5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5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5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5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5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5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5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5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5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5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35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5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5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5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5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5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5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5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5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5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5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5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5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5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5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5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5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5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5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5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5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5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5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5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5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5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5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5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5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5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5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5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5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5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5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5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5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5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5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5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5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5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5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5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5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5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35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5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35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5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5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5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35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5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5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5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5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5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5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5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5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5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5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5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5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5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5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5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5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5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5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5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5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5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5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5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5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5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5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5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5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5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5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5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5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5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5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35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5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5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5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5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5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5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5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5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5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5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5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5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5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5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5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5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5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5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5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5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5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5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5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5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5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5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5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5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5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5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5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35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5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5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5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5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5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5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5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5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5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5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5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5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5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5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5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5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5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5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5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5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35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5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5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5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5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5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5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5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5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5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5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5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5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5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5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5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5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35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5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5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5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5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5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5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5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5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5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5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5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5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35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5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5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5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5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5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5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5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5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5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5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5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5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5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5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5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5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5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5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5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5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5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5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5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5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5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5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5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5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5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5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5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5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5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5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5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5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5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5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5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5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35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5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5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5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35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5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5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5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5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5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5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5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5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5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5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5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5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5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5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5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5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5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5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5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5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5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35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5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5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5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5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5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5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5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5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5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5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5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35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5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5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5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5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5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5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5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5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5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5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5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35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5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5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5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5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5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5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5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5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5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5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5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5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5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5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5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5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5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5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5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5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5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35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5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5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5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5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5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5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5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5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5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5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5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5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5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5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5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5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5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5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5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5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5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5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5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5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35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5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5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5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5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5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5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5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5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5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5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5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5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5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5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5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5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5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5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5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5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5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5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5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5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5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5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5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5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5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5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5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5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5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5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35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35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35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35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5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5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5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5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5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5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5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5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5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5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5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5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5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5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5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5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5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5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5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5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5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5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5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5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5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5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5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5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5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5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5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5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5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5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5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5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5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5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5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5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35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5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5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5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5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5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5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5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5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5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5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5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5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5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5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5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5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5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5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5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5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5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5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5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5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5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5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5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35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5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5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5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5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35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35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5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5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5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5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5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5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5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5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5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5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5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5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5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5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5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5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5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5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5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5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5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5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5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5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5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5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5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5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5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5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5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5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5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5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5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35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5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35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5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5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5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5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5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5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5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5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5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5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5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5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5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5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35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5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5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5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5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35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5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5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5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5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5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5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5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5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5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5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5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5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5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5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5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5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5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5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5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5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5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5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5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5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5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5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5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5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5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35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5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35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5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5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5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5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5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5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5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5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5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5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5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5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5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5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5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5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5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5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5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5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5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5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5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5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5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5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5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5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5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5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5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5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5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5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5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5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5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5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5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35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5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5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5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5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5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5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5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5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5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5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5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5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5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5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5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5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5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5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5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5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5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5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5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5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5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35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5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5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5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5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5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5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5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5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5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5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5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5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5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5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5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5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5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5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5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5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5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5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5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5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5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5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5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5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5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5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5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5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35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5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5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5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5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5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5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5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5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5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5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5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5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5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5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5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5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5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5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5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5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5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5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5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5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5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5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5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5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5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5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5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5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5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5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5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5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5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5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5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5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5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5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5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5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5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5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5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5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5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5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5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5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5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5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5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5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5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5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5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5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5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5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5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5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5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5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5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5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5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5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5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5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5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5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5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5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5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5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5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5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5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5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5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5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5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5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5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5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5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5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5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5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5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5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5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5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5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5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5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5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5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5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5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5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5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5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5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5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5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5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5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5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5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5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5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5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5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5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5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5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5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5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5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5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5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5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5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5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5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5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5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5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5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5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5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35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5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5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5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5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35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5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5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5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35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5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5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5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5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5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5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5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5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5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5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5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5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5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5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5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5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5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5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5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5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5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5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5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5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5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5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5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5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5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5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5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5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5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5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5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5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5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5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5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5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5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5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5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5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5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5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5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5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5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5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5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5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5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5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5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5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5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5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5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5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5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5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5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5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5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5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5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5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5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5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5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5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5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5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5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5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5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5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5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5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5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5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5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5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5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5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5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5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5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5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5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5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5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5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5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5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5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5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5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5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5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5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5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5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5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5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5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5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35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5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5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5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5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5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5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5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5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5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5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5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5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5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5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5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5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5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35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5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5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35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5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5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5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5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5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5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5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5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5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5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5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5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5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35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5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5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5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5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5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5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5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5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5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5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5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5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5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5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5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5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5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5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5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5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5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5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5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5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5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5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5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5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5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5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5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5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5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5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5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5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35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5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5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5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5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5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5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5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5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5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5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5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5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5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5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5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5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35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5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5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5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5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5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5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5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5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5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5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5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5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5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5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5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5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5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5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5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5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5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5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5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5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5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5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5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5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5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5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5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5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5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5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5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5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5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5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5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5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5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5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5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5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5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5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5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5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5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5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35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5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5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5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5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5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35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5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35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5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5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5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5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5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5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5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5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5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35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5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5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5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5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5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35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5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5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5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5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5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5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5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5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5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5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5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5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5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5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5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5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5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5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5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5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5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5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5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5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5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5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5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5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5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5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5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35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5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5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5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5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5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5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5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5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5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5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5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5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5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35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35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5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5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5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5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5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5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5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5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5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5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5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5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5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5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5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35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5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5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5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5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5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5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5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5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5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5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5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35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5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5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5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5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5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5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5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5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5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5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5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5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5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5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5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5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5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5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5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5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5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5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5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5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5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5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5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5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5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5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35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5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5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5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5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5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5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5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5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5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5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5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35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5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5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5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5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5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5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5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5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5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5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5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5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5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5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35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5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5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5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5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5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5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5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5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5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5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5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5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5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5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5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5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5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5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5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5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5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5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5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5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5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5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5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5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35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5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5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5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5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5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5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5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5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5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5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5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5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5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5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5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5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5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5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5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5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5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5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5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5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5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5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5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5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5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35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5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5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5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5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5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5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5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5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5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5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5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35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5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5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5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5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5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5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5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5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5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5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5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5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5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5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5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5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5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5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5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5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5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5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5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5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5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5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5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5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5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5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5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5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5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5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5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5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5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5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5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5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5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5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5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35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5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5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5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5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5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5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5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5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5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5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5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5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5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5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5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35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5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5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35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5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5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5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5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5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5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5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5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5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5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5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5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5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5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35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5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5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5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5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5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5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5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5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5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5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5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5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35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5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35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5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5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5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35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5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5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5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5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5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5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5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5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5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5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5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5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5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5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5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5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5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5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5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5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5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5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5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5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5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5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5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5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5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5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5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5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5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5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5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5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5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5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5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5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5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5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5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5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5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5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5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5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5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5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5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5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5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5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5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5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5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5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5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5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5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35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5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5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5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5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5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5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5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5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5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5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5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5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5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5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5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5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5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5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5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5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5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5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5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35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5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5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5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5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5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5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5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5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5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5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5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5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5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5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5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5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5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5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5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5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5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5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5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5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5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5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5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5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5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5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5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5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5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5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5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5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5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5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5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5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5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5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5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5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5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5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5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5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5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5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5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5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5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5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5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5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5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5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5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5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5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5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5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5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35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5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5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5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5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5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5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5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5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5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5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5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5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5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5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5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5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5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5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5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5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5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5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5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5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5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5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5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5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5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5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5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5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5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5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5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5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5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5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35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5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5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5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5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5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5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5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5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5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35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5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35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5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5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5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5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5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5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5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5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5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5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35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35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5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5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5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5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5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5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5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5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5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5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5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5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5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5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5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5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5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5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5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5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5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5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5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35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5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5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5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5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35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5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35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5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5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5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5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5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5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5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5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5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5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5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5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5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5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5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5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5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5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5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5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5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5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5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5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5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5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5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5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35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5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5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5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5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5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5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5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5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5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5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5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5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5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5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5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5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5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5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5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5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5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5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5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5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5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5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5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35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5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5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5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5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5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5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5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5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5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5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5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5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5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5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5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5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5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5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5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5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5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5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5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5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5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5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5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5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5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5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5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5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5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5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5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5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35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5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5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5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5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5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5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5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5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5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5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5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35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5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5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5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35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5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5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5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5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5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5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5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5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5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5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5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35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5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5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5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35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5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5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5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5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5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5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5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5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5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35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5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5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5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5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5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5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5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5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5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5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5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5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5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5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5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5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5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5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5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5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5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5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5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5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5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5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5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5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5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5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5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35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35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35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5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5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5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5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5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5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5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5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5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5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5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5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5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5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5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5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5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5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5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5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35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5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35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5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5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35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5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5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5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5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5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5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5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5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5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5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5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35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5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35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5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35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5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5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5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5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5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5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5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5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5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5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5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5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5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5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5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5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5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5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5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5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5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5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5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5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5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5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5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5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5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5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5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5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5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35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5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5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5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5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5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5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5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5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5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5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5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5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5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5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5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35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5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5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5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5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5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5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5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5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5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5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5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5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5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5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5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5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5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5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5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5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5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5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5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5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5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5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5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5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5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5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5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5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5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5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5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5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35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35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35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5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5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5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5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5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5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5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5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5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5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5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5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5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5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5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5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5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5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5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5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5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5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5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5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5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5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5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5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5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5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5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5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5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5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5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5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5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5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35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5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5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5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5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5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5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5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5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5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5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5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5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5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5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5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5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5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5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5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5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5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5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5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5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5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5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5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5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5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5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5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5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5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5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5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5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5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5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5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5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5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5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5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5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5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5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5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5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5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5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5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5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5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5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5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5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5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5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5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5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5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5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5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5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5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5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35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5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5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5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35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5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5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5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5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5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5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5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5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5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5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5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5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5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5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5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5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5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5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5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5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5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5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5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5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5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5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5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5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5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5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5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5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5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5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5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5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5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5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5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5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35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5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5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5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5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35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5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35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35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5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5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35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5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5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5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5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5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5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5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5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5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5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5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5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5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5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5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5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5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5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5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5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5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5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5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5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5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5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5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5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5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5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5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5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5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5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5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5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5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5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5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5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35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5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5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5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5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5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5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5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5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5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5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5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5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5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5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5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5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5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5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5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5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5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5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5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5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5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5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5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5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5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5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5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5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5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5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5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5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5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5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5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5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5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5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5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5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5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5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5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5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5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5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5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5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5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5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5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5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5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5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5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5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5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5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5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5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5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5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5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5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35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5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5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5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5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5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5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5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5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5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5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5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5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5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5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5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5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5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5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5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5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5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5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5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5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5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5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5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5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5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5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5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5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35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5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5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5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5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5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5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5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5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5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5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5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5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5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5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5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5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5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5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5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5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5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5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5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5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5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5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5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5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5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5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5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5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5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5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5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5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5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5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5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5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5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5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5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5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5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5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5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5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5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5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5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5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35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5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5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5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35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5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5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5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5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35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5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5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5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5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35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5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5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5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5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5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5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5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5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5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5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5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5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5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5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5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5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5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5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5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5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5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5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35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5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35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35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35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5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35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5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5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5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5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5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5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5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5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35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5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5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5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5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5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5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5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5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5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5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5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5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5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5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5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5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5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5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5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5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5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5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5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35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5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35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5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5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5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5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5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5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5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5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5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5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5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5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5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5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5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5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5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5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5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5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5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5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35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5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5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5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5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35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5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5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5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5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5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5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5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5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5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5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5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5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5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5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5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5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5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5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5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5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5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5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5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5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5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5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5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5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5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5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5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5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5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5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5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5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5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5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5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5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5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5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5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5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5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5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5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5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5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5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5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5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5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5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5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5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5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5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5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5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5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5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5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5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5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5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5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5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5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5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5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5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5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5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5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5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5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5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5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5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5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5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5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5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5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5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5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5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5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5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5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5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5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5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5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5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5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5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5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5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5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5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5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5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5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5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35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5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5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5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5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5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5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5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5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5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5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5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5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5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5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5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5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5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5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5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5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5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5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5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5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5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35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5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5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5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5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5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5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5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5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5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5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5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5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5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5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5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5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5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5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5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5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5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5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5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5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35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5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5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5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5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5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5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5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5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5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5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5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5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5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5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5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35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5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5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35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5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5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5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5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5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5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5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5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5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5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5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5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5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5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5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5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5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5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5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5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5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5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5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5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5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5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35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5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5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5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5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5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5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5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5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5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5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5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5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5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5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5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5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5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5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5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5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5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5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5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5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5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5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5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5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5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5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5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5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5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5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5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5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5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5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5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5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5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5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5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5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5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5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5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5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5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5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5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5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5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5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5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5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5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5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5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5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5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5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5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5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5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5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5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5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5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5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5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5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5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5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5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5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5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5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5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5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35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5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5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5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5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5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5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5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5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5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5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5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5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5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5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5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5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5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5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5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5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5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5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5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5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5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5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5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5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5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5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5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5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5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5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35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5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5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5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5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5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5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5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5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5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5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5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5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5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5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5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5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35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5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5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5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5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5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5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5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5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5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5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5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5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5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35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5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5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5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5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5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5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5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5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5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5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5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5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5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5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5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5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5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5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5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5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5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5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5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5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5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5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5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5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5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5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5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5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5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5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5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5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5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5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7EE1-4392-4C41-A06F-BCF543BBC3AE}">
  <sheetPr codeName="Sheet2"/>
  <dimension ref="A1:K11"/>
  <sheetViews>
    <sheetView zoomScale="90" zoomScaleNormal="70" workbookViewId="0">
      <selection activeCell="D17" sqref="D17"/>
    </sheetView>
  </sheetViews>
  <sheetFormatPr defaultRowHeight="14.5" x14ac:dyDescent="0.35"/>
  <cols>
    <col min="1" max="1" width="8.7265625" customWidth="1"/>
    <col min="3" max="3" width="8.7265625" customWidth="1"/>
    <col min="5" max="5" width="8.7265625" customWidth="1"/>
    <col min="7" max="7" width="8.81640625" customWidth="1"/>
    <col min="9" max="9" width="8.81640625" customWidth="1"/>
    <col min="11" max="11" width="8.7265625" customWidth="1"/>
  </cols>
  <sheetData>
    <row r="1" spans="1:11" ht="26" x14ac:dyDescent="0.35">
      <c r="A1" s="12" t="s">
        <v>11101</v>
      </c>
      <c r="B1" s="12"/>
      <c r="C1" s="12"/>
      <c r="D1" s="12"/>
      <c r="E1" s="12"/>
      <c r="F1" s="12"/>
      <c r="G1" s="3"/>
      <c r="H1" s="3"/>
      <c r="I1" s="3"/>
      <c r="J1" s="3"/>
      <c r="K1" s="3"/>
    </row>
    <row r="2" spans="1:11" ht="18.5" x14ac:dyDescent="0.45">
      <c r="A2" s="14" t="s">
        <v>11102</v>
      </c>
      <c r="B2" s="14"/>
      <c r="C2" s="14"/>
      <c r="D2" s="14"/>
      <c r="E2" s="14"/>
      <c r="F2" s="14"/>
      <c r="G2" s="13"/>
      <c r="H2" s="13"/>
      <c r="I2" s="13"/>
      <c r="J2" s="13"/>
      <c r="K2" s="13"/>
    </row>
    <row r="4" spans="1:11" s="16" customFormat="1" x14ac:dyDescent="0.35">
      <c r="A4" s="15" t="s">
        <v>11103</v>
      </c>
      <c r="B4" s="15"/>
      <c r="C4" s="15" t="s">
        <v>11104</v>
      </c>
      <c r="D4" s="15"/>
      <c r="E4" s="15" t="s">
        <v>11105</v>
      </c>
      <c r="F4" s="15"/>
    </row>
    <row r="5" spans="1:11" s="18" customFormat="1" x14ac:dyDescent="0.35">
      <c r="A5" s="15"/>
      <c r="B5" s="15"/>
      <c r="C5" s="15"/>
      <c r="D5" s="15"/>
      <c r="E5" s="15"/>
      <c r="F5" s="15"/>
      <c r="G5" s="17"/>
      <c r="I5" s="19"/>
      <c r="K5" s="20"/>
    </row>
    <row r="6" spans="1:11" s="21" customFormat="1" x14ac:dyDescent="0.35">
      <c r="A6" s="15"/>
      <c r="B6" s="15"/>
      <c r="C6" s="15"/>
      <c r="D6" s="15"/>
      <c r="E6" s="15"/>
      <c r="F6" s="15"/>
    </row>
    <row r="7" spans="1:11" x14ac:dyDescent="0.35">
      <c r="A7" s="8" t="s">
        <v>11109</v>
      </c>
      <c r="B7" s="8"/>
      <c r="C7" s="6" t="s">
        <v>11110</v>
      </c>
      <c r="D7" s="6"/>
      <c r="E7" s="9">
        <v>10194</v>
      </c>
      <c r="F7" s="9"/>
    </row>
    <row r="8" spans="1:11" s="21" customFormat="1" x14ac:dyDescent="0.35">
      <c r="A8" s="15" t="s">
        <v>11106</v>
      </c>
      <c r="B8" s="15"/>
      <c r="C8" s="15" t="s">
        <v>11107</v>
      </c>
      <c r="D8" s="15"/>
      <c r="E8" s="15" t="s">
        <v>11108</v>
      </c>
      <c r="F8" s="15"/>
    </row>
    <row r="9" spans="1:11" s="21" customFormat="1" x14ac:dyDescent="0.35">
      <c r="A9" s="15"/>
      <c r="B9" s="15"/>
      <c r="C9" s="15"/>
      <c r="D9" s="15"/>
      <c r="E9" s="15"/>
      <c r="F9" s="15"/>
    </row>
    <row r="10" spans="1:11" s="21" customFormat="1" x14ac:dyDescent="0.35">
      <c r="A10" s="15"/>
      <c r="B10" s="15"/>
      <c r="C10" s="15"/>
      <c r="D10" s="15"/>
      <c r="E10" s="15"/>
      <c r="F10" s="15"/>
    </row>
    <row r="11" spans="1:11" s="7" customFormat="1" x14ac:dyDescent="0.35">
      <c r="A11" s="6" t="s">
        <v>11111</v>
      </c>
      <c r="B11" s="6"/>
      <c r="C11" s="6" t="s">
        <v>11112</v>
      </c>
      <c r="D11" s="6"/>
      <c r="E11" s="11">
        <v>0.12559999999999999</v>
      </c>
      <c r="F11" s="11"/>
    </row>
  </sheetData>
  <mergeCells count="14">
    <mergeCell ref="A11:B11"/>
    <mergeCell ref="C11:D11"/>
    <mergeCell ref="E11:F11"/>
    <mergeCell ref="A1:F1"/>
    <mergeCell ref="A2:F2"/>
    <mergeCell ref="A8:B10"/>
    <mergeCell ref="C8:D10"/>
    <mergeCell ref="E8:F10"/>
    <mergeCell ref="A7:B7"/>
    <mergeCell ref="C7:D7"/>
    <mergeCell ref="E7:F7"/>
    <mergeCell ref="A4:B6"/>
    <mergeCell ref="C4:D6"/>
    <mergeCell ref="E4:F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48C5-D797-4D86-9121-422FA6030FD7}">
  <sheetPr codeName="Sheet3"/>
  <dimension ref="A1:G4"/>
  <sheetViews>
    <sheetView zoomScale="47" zoomScaleNormal="78" workbookViewId="0">
      <selection activeCell="G17" sqref="G17"/>
    </sheetView>
  </sheetViews>
  <sheetFormatPr defaultRowHeight="14.5" x14ac:dyDescent="0.35"/>
  <cols>
    <col min="1" max="1" width="13.08984375" bestFit="1" customWidth="1"/>
    <col min="2" max="2" width="16.08984375" bestFit="1" customWidth="1"/>
    <col min="3" max="4" width="14.36328125" bestFit="1" customWidth="1"/>
    <col min="5" max="6" width="16.81640625" bestFit="1" customWidth="1"/>
    <col min="7" max="7" width="18.7265625" bestFit="1" customWidth="1"/>
  </cols>
  <sheetData>
    <row r="1" spans="1:7" x14ac:dyDescent="0.35">
      <c r="A1" s="7" t="s">
        <v>14</v>
      </c>
      <c r="B1" s="7" t="s">
        <v>11113</v>
      </c>
      <c r="C1" s="7" t="s">
        <v>11103</v>
      </c>
      <c r="D1" s="7" t="s">
        <v>11104</v>
      </c>
      <c r="E1" s="7" t="s">
        <v>11106</v>
      </c>
      <c r="F1" s="7" t="s">
        <v>11107</v>
      </c>
      <c r="G1" s="22" t="s">
        <v>11114</v>
      </c>
    </row>
    <row r="2" spans="1:7" s="2" customFormat="1" x14ac:dyDescent="0.35">
      <c r="A2" s="2" t="s">
        <v>65</v>
      </c>
      <c r="B2" s="2">
        <f>COUNTIF(SalesData[Category],A2)</f>
        <v>2201</v>
      </c>
      <c r="C2" s="5">
        <f>SUMIF(SalesData[Category],A2,SalesData[Sales])</f>
        <v>754747.76129999838</v>
      </c>
      <c r="D2" s="5">
        <f>SUMIF(SalesData[Category],A2,SalesData[Profit])</f>
        <v>19729.995600000064</v>
      </c>
      <c r="E2" s="23">
        <f>C2/B2</f>
        <v>342.91129545660988</v>
      </c>
      <c r="F2" s="5">
        <f>D2/B2</f>
        <v>8.9641052248978035</v>
      </c>
      <c r="G2" s="4">
        <f>D2/C2</f>
        <v>2.6141178035449318E-2</v>
      </c>
    </row>
    <row r="3" spans="1:7" s="2" customFormat="1" x14ac:dyDescent="0.35">
      <c r="A3" s="2" t="s">
        <v>31</v>
      </c>
      <c r="B3" s="2">
        <f>COUNTIF(SalesData[Category],A3)</f>
        <v>6128</v>
      </c>
      <c r="C3" s="5">
        <f>SUMIF(SalesData[Category],A3,SalesData[Sales])</f>
        <v>731893.31400000211</v>
      </c>
      <c r="D3" s="5">
        <f>SUMIF(SalesData[Category],A3,SalesData[Profit])</f>
        <v>126023.44340000044</v>
      </c>
      <c r="E3" s="5">
        <f t="shared" ref="E3:E4" si="0">C3/B3</f>
        <v>119.43428753263741</v>
      </c>
      <c r="F3" s="5">
        <f t="shared" ref="F3:F4" si="1">D3/B3</f>
        <v>20.565183322454381</v>
      </c>
      <c r="G3" s="4">
        <f t="shared" ref="G3:G4" si="2">D3/C3</f>
        <v>0.1721882697783465</v>
      </c>
    </row>
    <row r="4" spans="1:7" s="2" customFormat="1" x14ac:dyDescent="0.35">
      <c r="A4" s="2" t="s">
        <v>96</v>
      </c>
      <c r="B4" s="2">
        <f>COUNTIF(SalesData[Category],A4)</f>
        <v>1865</v>
      </c>
      <c r="C4" s="5">
        <f>SUMIF(SalesData[Category],A4,SalesData[Sales])</f>
        <v>839893.27899999672</v>
      </c>
      <c r="D4" s="5">
        <f>SUMIF(SalesData[Category],A4,SalesData[Profit])</f>
        <v>146543.37559999988</v>
      </c>
      <c r="E4" s="5">
        <f t="shared" si="0"/>
        <v>450.34492171581593</v>
      </c>
      <c r="F4" s="5">
        <f t="shared" si="1"/>
        <v>78.575536514745252</v>
      </c>
      <c r="G4" s="4">
        <f t="shared" si="2"/>
        <v>0.17447856681801172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C333-CE03-4E9A-A220-44D6E507FDF8}">
  <sheetPr codeName="Sheet4"/>
  <dimension ref="A1:G11"/>
  <sheetViews>
    <sheetView zoomScale="70" workbookViewId="0">
      <selection activeCell="D20" sqref="D20"/>
    </sheetView>
  </sheetViews>
  <sheetFormatPr defaultRowHeight="14.5" x14ac:dyDescent="0.35"/>
  <cols>
    <col min="1" max="1" width="17.81640625" bestFit="1" customWidth="1"/>
    <col min="2" max="2" width="16.08984375" bestFit="1" customWidth="1"/>
    <col min="3" max="4" width="14.36328125" bestFit="1" customWidth="1"/>
    <col min="5" max="6" width="16.81640625" bestFit="1" customWidth="1"/>
    <col min="7" max="7" width="17.90625" bestFit="1" customWidth="1"/>
  </cols>
  <sheetData>
    <row r="1" spans="1:7" s="7" customFormat="1" x14ac:dyDescent="0.35">
      <c r="A1" s="24" t="s">
        <v>10</v>
      </c>
      <c r="B1" s="7" t="s">
        <v>11113</v>
      </c>
      <c r="C1" s="7" t="s">
        <v>11103</v>
      </c>
      <c r="D1" s="7" t="s">
        <v>11104</v>
      </c>
      <c r="E1" s="7" t="s">
        <v>11106</v>
      </c>
      <c r="F1" s="7" t="s">
        <v>11107</v>
      </c>
      <c r="G1" s="7" t="s">
        <v>11114</v>
      </c>
    </row>
    <row r="2" spans="1:7" s="7" customFormat="1" x14ac:dyDescent="0.35">
      <c r="A2" s="7" t="s">
        <v>91</v>
      </c>
      <c r="B2" s="7">
        <f>COUNTIF(SalesData[State/Province],A2)</f>
        <v>2001</v>
      </c>
      <c r="C2" s="23">
        <f>SUMIF(SalesData[State/Province],A2,SalesData[Sales])</f>
        <v>457687.63150000188</v>
      </c>
      <c r="D2" s="23">
        <f>SUMIF(SalesData[State/Province],A2,SalesData[Profit])</f>
        <v>76381.38710000008</v>
      </c>
      <c r="E2" s="23">
        <f>C2/B2</f>
        <v>228.7294510244887</v>
      </c>
      <c r="F2" s="23">
        <f>D2/B2</f>
        <v>38.171607746126973</v>
      </c>
      <c r="G2" s="10">
        <f>D2/C2</f>
        <v>0.16688540795754445</v>
      </c>
    </row>
    <row r="3" spans="1:7" s="7" customFormat="1" x14ac:dyDescent="0.35">
      <c r="A3" s="7" t="s">
        <v>349</v>
      </c>
      <c r="B3" s="7">
        <f>COUNTIF(SalesData[State/Province],A3)</f>
        <v>1128</v>
      </c>
      <c r="C3" s="23">
        <f>SUMIF(SalesData[State/Province],A3,SalesData[Sales])</f>
        <v>310876.27100000082</v>
      </c>
      <c r="D3" s="23">
        <f>SUMIF(SalesData[State/Province],A3,SalesData[Profit])</f>
        <v>74038.548599999936</v>
      </c>
      <c r="E3" s="23">
        <f t="shared" ref="E3:E11" si="0">C3/B3</f>
        <v>275.59953102836954</v>
      </c>
      <c r="F3" s="23">
        <f t="shared" ref="F3:F11" si="1">D3/B3</f>
        <v>65.637011170212716</v>
      </c>
      <c r="G3" s="10">
        <f t="shared" ref="G3:G11" si="2">D3/C3</f>
        <v>0.23816082315269324</v>
      </c>
    </row>
    <row r="4" spans="1:7" s="7" customFormat="1" x14ac:dyDescent="0.35">
      <c r="A4" s="7" t="s">
        <v>388</v>
      </c>
      <c r="B4" s="7">
        <f>COUNTIF(SalesData[State/Province],A4)</f>
        <v>506</v>
      </c>
      <c r="C4" s="23">
        <f>SUMIF(SalesData[State/Province],A4,SalesData[Sales])</f>
        <v>138641.26999999999</v>
      </c>
      <c r="D4" s="23">
        <f>SUMIF(SalesData[State/Province],A4,SalesData[Profit])</f>
        <v>33402.651699999988</v>
      </c>
      <c r="E4" s="23">
        <f t="shared" si="0"/>
        <v>273.99460474308296</v>
      </c>
      <c r="F4" s="23">
        <f t="shared" si="1"/>
        <v>66.01314565217389</v>
      </c>
      <c r="G4" s="10">
        <f t="shared" si="2"/>
        <v>0.24092863329944966</v>
      </c>
    </row>
    <row r="5" spans="1:7" s="7" customFormat="1" x14ac:dyDescent="0.35">
      <c r="A5" s="7" t="s">
        <v>231</v>
      </c>
      <c r="B5" s="7">
        <f>COUNTIF(SalesData[State/Province],A5)</f>
        <v>255</v>
      </c>
      <c r="C5" s="23">
        <f>SUMIF(SalesData[State/Province],A5,SalesData[Sales])</f>
        <v>76269.614000000001</v>
      </c>
      <c r="D5" s="23">
        <f>SUMIF(SalesData[State/Province],A5,SalesData[Profit])</f>
        <v>24463.187600000016</v>
      </c>
      <c r="E5" s="23">
        <f t="shared" si="0"/>
        <v>299.09652549019609</v>
      </c>
      <c r="F5" s="23">
        <f t="shared" si="1"/>
        <v>95.934069019607904</v>
      </c>
      <c r="G5" s="10">
        <f t="shared" si="2"/>
        <v>0.32074618340142663</v>
      </c>
    </row>
    <row r="6" spans="1:7" s="7" customFormat="1" x14ac:dyDescent="0.35">
      <c r="A6" s="7" t="s">
        <v>123</v>
      </c>
      <c r="B6" s="7">
        <f>COUNTIF(SalesData[State/Province],A6)</f>
        <v>224</v>
      </c>
      <c r="C6" s="23">
        <f>SUMIF(SalesData[State/Province],A6,SalesData[Sales])</f>
        <v>70636.720000000045</v>
      </c>
      <c r="D6" s="23">
        <f>SUMIF(SalesData[State/Province],A6,SalesData[Profit])</f>
        <v>18597.950399999991</v>
      </c>
      <c r="E6" s="23">
        <f t="shared" si="0"/>
        <v>315.3425000000002</v>
      </c>
      <c r="F6" s="23">
        <f t="shared" si="1"/>
        <v>83.026564285714244</v>
      </c>
      <c r="G6" s="10">
        <f t="shared" si="2"/>
        <v>0.26329011879373759</v>
      </c>
    </row>
    <row r="7" spans="1:7" s="7" customFormat="1" x14ac:dyDescent="0.35">
      <c r="A7" s="7" t="s">
        <v>297</v>
      </c>
      <c r="B7" s="7">
        <f>COUNTIF(SalesData[State/Province],A7)</f>
        <v>149</v>
      </c>
      <c r="C7" s="23">
        <f>SUMIF(SalesData[State/Province],A7,SalesData[Sales])</f>
        <v>53555.360000000015</v>
      </c>
      <c r="D7" s="23">
        <f>SUMIF(SalesData[State/Province],A7,SalesData[Profit])</f>
        <v>18382.936300000001</v>
      </c>
      <c r="E7" s="23">
        <f t="shared" si="0"/>
        <v>359.43194630872495</v>
      </c>
      <c r="F7" s="23">
        <f t="shared" si="1"/>
        <v>123.37541140939598</v>
      </c>
      <c r="G7" s="10">
        <f t="shared" si="2"/>
        <v>0.34325110129032826</v>
      </c>
    </row>
    <row r="8" spans="1:7" s="7" customFormat="1" x14ac:dyDescent="0.35">
      <c r="A8" s="7" t="s">
        <v>76</v>
      </c>
      <c r="B8" s="7">
        <f>COUNTIF(SalesData[State/Province],A8)</f>
        <v>184</v>
      </c>
      <c r="C8" s="23">
        <f>SUMIF(SalesData[State/Province],A8,SalesData[Sales])</f>
        <v>49095.840000000011</v>
      </c>
      <c r="D8" s="23">
        <f>SUMIF(SalesData[State/Province],A8,SalesData[Profit])</f>
        <v>16250.043299999998</v>
      </c>
      <c r="E8" s="23">
        <f t="shared" si="0"/>
        <v>266.82521739130442</v>
      </c>
      <c r="F8" s="23">
        <f t="shared" si="1"/>
        <v>88.315452717391295</v>
      </c>
      <c r="G8" s="10">
        <f t="shared" si="2"/>
        <v>0.33098615483511423</v>
      </c>
    </row>
    <row r="9" spans="1:7" s="7" customFormat="1" x14ac:dyDescent="0.35">
      <c r="A9" s="7" t="s">
        <v>62</v>
      </c>
      <c r="B9" s="7">
        <f>COUNTIF(SalesData[State/Province],A9)</f>
        <v>139</v>
      </c>
      <c r="C9" s="23">
        <f>SUMIF(SalesData[State/Province],A9,SalesData[Sales])</f>
        <v>36591.749999999978</v>
      </c>
      <c r="D9" s="23">
        <f>SUMIF(SalesData[State/Province],A9,SalesData[Profit])</f>
        <v>11199.696599999999</v>
      </c>
      <c r="E9" s="23">
        <f t="shared" si="0"/>
        <v>263.24999999999983</v>
      </c>
      <c r="F9" s="23">
        <f t="shared" si="1"/>
        <v>80.573356834532376</v>
      </c>
      <c r="G9" s="10">
        <f t="shared" si="2"/>
        <v>0.30607163090040806</v>
      </c>
    </row>
    <row r="10" spans="1:7" s="7" customFormat="1" x14ac:dyDescent="0.35">
      <c r="A10" s="7" t="s">
        <v>787</v>
      </c>
      <c r="B10" s="7">
        <f>COUNTIF(SalesData[State/Province],A10)</f>
        <v>89</v>
      </c>
      <c r="C10" s="23">
        <f>SUMIF(SalesData[State/Province],A10,SalesData[Sales])</f>
        <v>29863.149999999994</v>
      </c>
      <c r="D10" s="23">
        <f>SUMIF(SalesData[State/Province],A10,SalesData[Profit])</f>
        <v>10823.187399999995</v>
      </c>
      <c r="E10" s="23">
        <f t="shared" si="0"/>
        <v>335.54101123595501</v>
      </c>
      <c r="F10" s="23">
        <f t="shared" si="1"/>
        <v>121.60884719101118</v>
      </c>
      <c r="G10" s="10">
        <f t="shared" si="2"/>
        <v>0.36242618076123911</v>
      </c>
    </row>
    <row r="11" spans="1:7" s="7" customFormat="1" x14ac:dyDescent="0.35">
      <c r="A11" s="7" t="s">
        <v>132</v>
      </c>
      <c r="B11" s="7">
        <f>COUNTIF(SalesData[State/Province],A11)</f>
        <v>96</v>
      </c>
      <c r="C11" s="23">
        <f>SUMIF(SalesData[State/Province],A11,SalesData[Sales])</f>
        <v>27451.069</v>
      </c>
      <c r="D11" s="23">
        <f>SUMIF(SalesData[State/Province],A11,SalesData[Profit])</f>
        <v>9977.374799999996</v>
      </c>
      <c r="E11" s="23">
        <f t="shared" si="0"/>
        <v>285.94863541666666</v>
      </c>
      <c r="F11" s="23">
        <f t="shared" si="1"/>
        <v>103.93098749999996</v>
      </c>
      <c r="G11" s="10">
        <f t="shared" si="2"/>
        <v>0.36346033737338229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5A60-C78C-4D32-83C2-A80A4D2B9B64}">
  <sheetPr codeName="Sheet5"/>
  <dimension ref="A1:G14"/>
  <sheetViews>
    <sheetView zoomScale="67" zoomScaleNormal="93" workbookViewId="0">
      <selection activeCell="J24" sqref="J24"/>
    </sheetView>
  </sheetViews>
  <sheetFormatPr defaultRowHeight="14.5" x14ac:dyDescent="0.35"/>
  <cols>
    <col min="1" max="7" width="20.6328125" customWidth="1"/>
  </cols>
  <sheetData>
    <row r="1" spans="1:7" s="7" customFormat="1" x14ac:dyDescent="0.35">
      <c r="A1" s="7" t="s">
        <v>11115</v>
      </c>
      <c r="B1" s="7" t="s">
        <v>11113</v>
      </c>
      <c r="C1" s="7" t="s">
        <v>11103</v>
      </c>
      <c r="D1" s="7" t="s">
        <v>11104</v>
      </c>
      <c r="E1" s="7" t="s">
        <v>11106</v>
      </c>
      <c r="F1" s="7" t="s">
        <v>11107</v>
      </c>
      <c r="G1" s="7" t="s">
        <v>11114</v>
      </c>
    </row>
    <row r="2" spans="1:7" s="7" customFormat="1" x14ac:dyDescent="0.35">
      <c r="A2" s="7" t="s">
        <v>11116</v>
      </c>
      <c r="B2" s="7" cm="1">
        <f t="array" ref="B2">SUMPRODUCT(--(MONTH(SalesData[Order Date])=ROW(A1)))</f>
        <v>404</v>
      </c>
      <c r="C2" s="23" cm="1">
        <f t="array" ref="C2">SUMPRODUCT(--(MONTH(SalesData[Order Date])=ROW(A1)),SalesData[Sales])</f>
        <v>96069.515599999955</v>
      </c>
      <c r="D2" s="23" cm="1">
        <f t="array" ref="D2">SUMPRODUCT(--(MONTH(SalesData[Order Date])=ROW(A1)),SalesData[Profit])</f>
        <v>9497.2501000000029</v>
      </c>
      <c r="E2" s="23">
        <f>C2/B2</f>
        <v>237.79583069306921</v>
      </c>
      <c r="F2" s="23">
        <f>D2/B2</f>
        <v>23.508044801980205</v>
      </c>
      <c r="G2" s="10">
        <f>D2/C2</f>
        <v>9.8858103329502026E-2</v>
      </c>
    </row>
    <row r="3" spans="1:7" s="7" customFormat="1" x14ac:dyDescent="0.35">
      <c r="A3" s="7" t="s">
        <v>11117</v>
      </c>
      <c r="B3" s="7" cm="1">
        <f t="array" ref="B3">SUMPRODUCT(--(MONTH(SalesData[Order Date])=ROW(A2)))</f>
        <v>300</v>
      </c>
      <c r="C3" s="23" cm="1">
        <f t="array" ref="C3">SUMPRODUCT(--(MONTH(SalesData[Order Date])=ROW(A2)),SalesData[Sales])</f>
        <v>59751.251399999986</v>
      </c>
      <c r="D3" s="23" cm="1">
        <f t="array" ref="D3">SUMPRODUCT(--(MONTH(SalesData[Order Date])=ROW(A2)),SalesData[Profit])</f>
        <v>10294.610699999994</v>
      </c>
      <c r="E3" s="23">
        <f t="shared" ref="E3:E14" si="0">C3/B3</f>
        <v>199.17083799999995</v>
      </c>
      <c r="F3" s="23">
        <f t="shared" ref="F3:F13" si="1">D3/B3</f>
        <v>34.315368999999983</v>
      </c>
      <c r="G3" s="10">
        <f t="shared" ref="G3:G13" si="2">D3/C3</f>
        <v>0.17229113129503421</v>
      </c>
    </row>
    <row r="4" spans="1:7" s="7" customFormat="1" x14ac:dyDescent="0.35">
      <c r="A4" s="7" t="s">
        <v>11118</v>
      </c>
      <c r="B4" s="7" cm="1">
        <f t="array" ref="B4">SUMPRODUCT(--(MONTH(SalesData[Order Date])=ROW(A3)))</f>
        <v>711</v>
      </c>
      <c r="C4" s="23" cm="1">
        <f t="array" ref="C4">SUMPRODUCT(--(MONTH(SalesData[Order Date])=ROW(A3)),SalesData[Sales])</f>
        <v>210672.08680000025</v>
      </c>
      <c r="D4" s="23" cm="1">
        <f t="array" ref="D4">SUMPRODUCT(--(MONTH(SalesData[Order Date])=ROW(A3)),SalesData[Profit])</f>
        <v>29345.040499999996</v>
      </c>
      <c r="E4" s="23">
        <f t="shared" si="0"/>
        <v>296.30391954993001</v>
      </c>
      <c r="F4" s="23">
        <f t="shared" si="1"/>
        <v>41.272912095639938</v>
      </c>
      <c r="G4" s="10">
        <f t="shared" si="2"/>
        <v>0.13929249453848369</v>
      </c>
    </row>
    <row r="5" spans="1:7" s="7" customFormat="1" x14ac:dyDescent="0.35">
      <c r="A5" s="7" t="s">
        <v>11119</v>
      </c>
      <c r="B5" s="7" cm="1">
        <f t="array" ref="B5">SUMPRODUCT(--(MONTH(SalesData[Order Date])=ROW(A4)))</f>
        <v>670</v>
      </c>
      <c r="C5" s="23" cm="1">
        <f t="array" ref="C5">SUMPRODUCT(--(MONTH(SalesData[Order Date])=ROW(A4)),SalesData[Sales])</f>
        <v>138098.74859999976</v>
      </c>
      <c r="D5" s="23" cm="1">
        <f t="array" ref="D5">SUMPRODUCT(--(MONTH(SalesData[Order Date])=ROW(A4)),SalesData[Profit])</f>
        <v>11625.522299999979</v>
      </c>
      <c r="E5" s="23">
        <f t="shared" si="0"/>
        <v>206.11753522388022</v>
      </c>
      <c r="F5" s="23">
        <f t="shared" si="1"/>
        <v>17.351525820895489</v>
      </c>
      <c r="G5" s="10">
        <f t="shared" si="2"/>
        <v>8.4182676656057692E-2</v>
      </c>
    </row>
    <row r="6" spans="1:7" s="7" customFormat="1" x14ac:dyDescent="0.35">
      <c r="A6" s="7" t="s">
        <v>11127</v>
      </c>
      <c r="B6" s="7" cm="1">
        <f t="array" ref="B6">SUMPRODUCT(--(MONTH(SalesData[Order Date])=ROW(A5)))</f>
        <v>758</v>
      </c>
      <c r="C6" s="23" cm="1">
        <f t="array" ref="C6">SUMPRODUCT(--(MONTH(SalesData[Order Date])=ROW(A5)),SalesData[Sales])</f>
        <v>158765.03370000009</v>
      </c>
      <c r="D6" s="23" cm="1">
        <f t="array" ref="D6">SUMPRODUCT(--(MONTH(SalesData[Order Date])=ROW(A5)),SalesData[Profit])</f>
        <v>22850.032400000011</v>
      </c>
      <c r="E6" s="23">
        <f t="shared" si="0"/>
        <v>209.45255105540909</v>
      </c>
      <c r="F6" s="23">
        <f t="shared" si="1"/>
        <v>30.145161477572575</v>
      </c>
      <c r="G6" s="10">
        <f t="shared" si="2"/>
        <v>0.14392358233726119</v>
      </c>
    </row>
    <row r="7" spans="1:7" s="7" customFormat="1" x14ac:dyDescent="0.35">
      <c r="A7" s="7" t="s">
        <v>11120</v>
      </c>
      <c r="B7" s="7" cm="1">
        <f t="array" ref="B7">SUMPRODUCT(--(MONTH(SalesData[Order Date])=ROW(A6)))</f>
        <v>725</v>
      </c>
      <c r="C7" s="23" cm="1">
        <f t="array" ref="C7">SUMPRODUCT(--(MONTH(SalesData[Order Date])=ROW(A6)),SalesData[Sales])</f>
        <v>153459.99730000013</v>
      </c>
      <c r="D7" s="23" cm="1">
        <f t="array" ref="D7">SUMPRODUCT(--(MONTH(SalesData[Order Date])=ROW(A6)),SalesData[Profit])</f>
        <v>21508.206700000002</v>
      </c>
      <c r="E7" s="23">
        <f t="shared" si="0"/>
        <v>211.66896179310362</v>
      </c>
      <c r="F7" s="23">
        <f t="shared" si="1"/>
        <v>29.666492000000002</v>
      </c>
      <c r="G7" s="10">
        <f t="shared" si="2"/>
        <v>0.14015513539957544</v>
      </c>
    </row>
    <row r="8" spans="1:7" s="7" customFormat="1" x14ac:dyDescent="0.35">
      <c r="A8" s="7" t="s">
        <v>11121</v>
      </c>
      <c r="B8" s="7" cm="1">
        <f t="array" ref="B8">SUMPRODUCT(--(MONTH(SalesData[Order Date])=ROW(A7)))</f>
        <v>718</v>
      </c>
      <c r="C8" s="23" cm="1">
        <f t="array" ref="C8">SUMPRODUCT(--(MONTH(SalesData[Order Date])=ROW(A7)),SalesData[Sales])</f>
        <v>149001.71300000005</v>
      </c>
      <c r="D8" s="23" cm="1">
        <f t="array" ref="D8">SUMPRODUCT(--(MONTH(SalesData[Order Date])=ROW(A7)),SalesData[Profit])</f>
        <v>14013.549599999993</v>
      </c>
      <c r="E8" s="23">
        <f t="shared" si="0"/>
        <v>207.52327715877445</v>
      </c>
      <c r="F8" s="23">
        <f t="shared" si="1"/>
        <v>19.517478551532022</v>
      </c>
      <c r="G8" s="10">
        <f t="shared" si="2"/>
        <v>9.4049587201725585E-2</v>
      </c>
    </row>
    <row r="9" spans="1:7" s="7" customFormat="1" x14ac:dyDescent="0.35">
      <c r="A9" s="7" t="s">
        <v>11122</v>
      </c>
      <c r="B9" s="7" cm="1">
        <f t="array" ref="B9">SUMPRODUCT(--(MONTH(SalesData[Order Date])=ROW(A8)))</f>
        <v>722</v>
      </c>
      <c r="C9" s="23" cm="1">
        <f t="array" ref="C9">SUMPRODUCT(--(MONTH(SalesData[Order Date])=ROW(A8)),SalesData[Sales])</f>
        <v>161821.91499999995</v>
      </c>
      <c r="D9" s="23" cm="1">
        <f t="array" ref="D9">SUMPRODUCT(--(MONTH(SalesData[Order Date])=ROW(A8)),SalesData[Profit])</f>
        <v>22942.423899999965</v>
      </c>
      <c r="E9" s="23">
        <f t="shared" si="0"/>
        <v>224.13007617728525</v>
      </c>
      <c r="F9" s="23">
        <f t="shared" si="1"/>
        <v>31.776210387811584</v>
      </c>
      <c r="G9" s="10">
        <f t="shared" si="2"/>
        <v>0.141775753302635</v>
      </c>
    </row>
    <row r="10" spans="1:7" s="7" customFormat="1" x14ac:dyDescent="0.35">
      <c r="A10" s="7" t="s">
        <v>11123</v>
      </c>
      <c r="B10" s="7" cm="1">
        <f t="array" ref="B10">SUMPRODUCT(--(MONTH(SalesData[Order Date])=ROW(A9)))</f>
        <v>1399</v>
      </c>
      <c r="C10" s="23" cm="1">
        <f t="array" ref="C10">SUMPRODUCT(--(MONTH(SalesData[Order Date])=ROW(A9)),SalesData[Sales])</f>
        <v>308883.66970000032</v>
      </c>
      <c r="D10" s="23" cm="1">
        <f t="array" ref="D10">SUMPRODUCT(--(MONTH(SalesData[Order Date])=ROW(A9)),SalesData[Profit])</f>
        <v>37234.560799999956</v>
      </c>
      <c r="E10" s="23">
        <f t="shared" si="0"/>
        <v>220.78889899928544</v>
      </c>
      <c r="F10" s="23">
        <f t="shared" si="1"/>
        <v>26.615125661186529</v>
      </c>
      <c r="G10" s="10">
        <f t="shared" si="2"/>
        <v>0.1205455789752938</v>
      </c>
    </row>
    <row r="11" spans="1:7" s="7" customFormat="1" x14ac:dyDescent="0.35">
      <c r="A11" s="7" t="s">
        <v>11124</v>
      </c>
      <c r="B11" s="7" cm="1">
        <f t="array" ref="B11">SUMPRODUCT(--(MONTH(SalesData[Order Date])=ROW(A10)))</f>
        <v>843</v>
      </c>
      <c r="C11" s="23" cm="1">
        <f t="array" ref="C11">SUMPRODUCT(--(MONTH(SalesData[Order Date])=ROW(A10)),SalesData[Sales])</f>
        <v>207126.25669999994</v>
      </c>
      <c r="D11" s="23" cm="1">
        <f t="array" ref="D11">SUMPRODUCT(--(MONTH(SalesData[Order Date])=ROW(A10)),SalesData[Profit])</f>
        <v>33214.514300000061</v>
      </c>
      <c r="E11" s="23">
        <f t="shared" si="0"/>
        <v>245.70137212336886</v>
      </c>
      <c r="F11" s="23">
        <f t="shared" si="1"/>
        <v>39.400372835112762</v>
      </c>
      <c r="G11" s="10">
        <f t="shared" si="2"/>
        <v>0.16035878226731876</v>
      </c>
    </row>
    <row r="12" spans="1:7" s="7" customFormat="1" x14ac:dyDescent="0.35">
      <c r="A12" s="7" t="s">
        <v>11125</v>
      </c>
      <c r="B12" s="7" cm="1">
        <f t="array" ref="B12">SUMPRODUCT(--(MONTH(SalesData[Order Date])=ROW(A11)))</f>
        <v>1474</v>
      </c>
      <c r="C12" s="23" cm="1">
        <f t="array" ref="C12">SUMPRODUCT(--(MONTH(SalesData[Order Date])=ROW(A11)),SalesData[Sales])</f>
        <v>352665.99100000039</v>
      </c>
      <c r="D12" s="23" cm="1">
        <f t="array" ref="D12">SUMPRODUCT(--(MONTH(SalesData[Order Date])=ROW(A11)),SalesData[Profit])</f>
        <v>35541.255299999983</v>
      </c>
      <c r="E12" s="23">
        <f t="shared" si="0"/>
        <v>239.25779579375873</v>
      </c>
      <c r="F12" s="23">
        <f t="shared" si="1"/>
        <v>24.112113500678415</v>
      </c>
      <c r="G12" s="10">
        <f t="shared" si="2"/>
        <v>0.10077879979076276</v>
      </c>
    </row>
    <row r="13" spans="1:7" s="7" customFormat="1" x14ac:dyDescent="0.35">
      <c r="A13" s="7" t="s">
        <v>11126</v>
      </c>
      <c r="B13" s="7" cm="1">
        <f t="array" ref="B13">SUMPRODUCT(--(MONTH(SalesData[Order Date])=ROW(A12)))</f>
        <v>1470</v>
      </c>
      <c r="C13" s="23" cm="1">
        <f t="array" ref="C13">SUMPRODUCT(--(MONTH(SalesData[Order Date])=ROW(A12)),SalesData[Sales])</f>
        <v>330218.1755000003</v>
      </c>
      <c r="D13" s="23" cm="1">
        <f t="array" ref="D13">SUMPRODUCT(--(MONTH(SalesData[Order Date])=ROW(A12)),SalesData[Profit])</f>
        <v>44229.847999999962</v>
      </c>
      <c r="E13" s="23">
        <f t="shared" si="0"/>
        <v>224.63821462585054</v>
      </c>
      <c r="F13" s="23">
        <f t="shared" si="1"/>
        <v>30.088331972789089</v>
      </c>
      <c r="G13" s="10">
        <f t="shared" si="2"/>
        <v>0.13394128876470618</v>
      </c>
    </row>
    <row r="14" spans="1:7" s="7" customFormat="1" x14ac:dyDescent="0.35"/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A9F3-D0B7-4B03-91DB-7D5064D70552}">
  <sheetPr codeName="Sheet6"/>
  <dimension ref="A1"/>
  <sheetViews>
    <sheetView tabSelected="1" topLeftCell="DD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Summary</vt:lpstr>
      <vt:lpstr>Category_Analysis</vt:lpstr>
      <vt:lpstr>Regional_Analysis</vt:lpstr>
      <vt:lpstr>Monthly_Analysis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Verma</dc:creator>
  <cp:lastModifiedBy>Kashish Verma</cp:lastModifiedBy>
  <dcterms:created xsi:type="dcterms:W3CDTF">2026-08-26T17:10:08Z</dcterms:created>
  <dcterms:modified xsi:type="dcterms:W3CDTF">2026-08-27T15:56:45Z</dcterms:modified>
</cp:coreProperties>
</file>