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iles\user\Desktop\Projects\Time Series Forecasting\"/>
    </mc:Choice>
  </mc:AlternateContent>
  <bookViews>
    <workbookView xWindow="0" yWindow="0" windowWidth="20490" windowHeight="7905"/>
  </bookViews>
  <sheets>
    <sheet name="EV Sa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E18" i="1" l="1"/>
  <c r="E7" i="1"/>
  <c r="E8" i="1"/>
  <c r="E9" i="1"/>
  <c r="F9" i="1" s="1"/>
  <c r="G9" i="1" s="1"/>
  <c r="E10" i="1"/>
  <c r="E11" i="1"/>
  <c r="E12" i="1"/>
  <c r="E13" i="1"/>
  <c r="F13" i="1" s="1"/>
  <c r="G13" i="1" s="1"/>
  <c r="E14" i="1"/>
  <c r="E15" i="1"/>
  <c r="E16" i="1"/>
  <c r="E17" i="1"/>
  <c r="E6" i="1"/>
  <c r="F16" i="1" l="1"/>
  <c r="G16" i="1" s="1"/>
  <c r="F12" i="1"/>
  <c r="G12" i="1" s="1"/>
  <c r="F8" i="1"/>
  <c r="G8" i="1" s="1"/>
  <c r="O22" i="1" s="1"/>
  <c r="H20" i="1" s="1"/>
  <c r="K20" i="1" s="1"/>
  <c r="F15" i="1"/>
  <c r="G15" i="1" s="1"/>
  <c r="F11" i="1"/>
  <c r="G11" i="1" s="1"/>
  <c r="F7" i="1"/>
  <c r="G7" i="1" s="1"/>
  <c r="F6" i="1"/>
  <c r="G6" i="1" s="1"/>
  <c r="O24" i="1" s="1"/>
  <c r="H22" i="1" s="1"/>
  <c r="K22" i="1" s="1"/>
  <c r="F14" i="1"/>
  <c r="G14" i="1" s="1"/>
  <c r="F10" i="1"/>
  <c r="G10" i="1" s="1"/>
  <c r="F17" i="1"/>
  <c r="G17" i="1" s="1"/>
  <c r="O23" i="1" s="1"/>
  <c r="O25" i="1"/>
  <c r="H23" i="1" s="1"/>
  <c r="K23" i="1" s="1"/>
  <c r="H6" i="1"/>
  <c r="H21" i="1" l="1"/>
  <c r="K21" i="1" s="1"/>
  <c r="H5" i="1"/>
  <c r="H9" i="1"/>
  <c r="H13" i="1"/>
  <c r="K13" i="1" s="1"/>
  <c r="H17" i="1"/>
  <c r="H18" i="1"/>
  <c r="I18" i="1" s="1"/>
  <c r="H10" i="1"/>
  <c r="H14" i="1"/>
  <c r="K14" i="1" s="1"/>
  <c r="K18" i="1"/>
  <c r="K10" i="1"/>
  <c r="I10" i="1"/>
  <c r="H8" i="1"/>
  <c r="H12" i="1"/>
  <c r="H16" i="1"/>
  <c r="H4" i="1"/>
  <c r="I5" i="1"/>
  <c r="K5" i="1"/>
  <c r="K9" i="1"/>
  <c r="I9" i="1"/>
  <c r="K6" i="1"/>
  <c r="I6" i="1"/>
  <c r="I17" i="1"/>
  <c r="K17" i="1"/>
  <c r="H11" i="1"/>
  <c r="H15" i="1"/>
  <c r="H7" i="1"/>
  <c r="H19" i="1"/>
  <c r="I13" i="1" l="1"/>
  <c r="I14" i="1"/>
  <c r="K15" i="1"/>
  <c r="I15" i="1"/>
  <c r="K4" i="1"/>
  <c r="I4" i="1"/>
  <c r="K19" i="1"/>
  <c r="I19" i="1"/>
  <c r="I12" i="1"/>
  <c r="K12" i="1"/>
  <c r="K7" i="1"/>
  <c r="I7" i="1"/>
  <c r="I8" i="1"/>
  <c r="K8" i="1"/>
  <c r="K11" i="1"/>
  <c r="I11" i="1"/>
  <c r="K16" i="1"/>
  <c r="I16" i="1"/>
</calcChain>
</file>

<file path=xl/sharedStrings.xml><?xml version="1.0" encoding="utf-8"?>
<sst xmlns="http://schemas.openxmlformats.org/spreadsheetml/2006/main" count="49" uniqueCount="45">
  <si>
    <t>Year</t>
  </si>
  <si>
    <t>Quarter</t>
  </si>
  <si>
    <t>Sales (1000s)</t>
  </si>
  <si>
    <t>Quarterly Data for Car Sales</t>
  </si>
  <si>
    <t>Year 1</t>
  </si>
  <si>
    <t>Year 2</t>
  </si>
  <si>
    <t>Year 3</t>
  </si>
  <si>
    <t>Year 4</t>
  </si>
  <si>
    <t>t</t>
  </si>
  <si>
    <t>MA(4)</t>
  </si>
  <si>
    <t>CMA(4)</t>
  </si>
  <si>
    <r>
      <t>St , I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</si>
  <si>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aka Y</t>
    </r>
    <r>
      <rPr>
        <vertAlign val="subscript"/>
        <sz val="11"/>
        <color theme="1"/>
        <rFont val="Calibri"/>
        <family val="2"/>
        <scheme val="minor"/>
      </rPr>
      <t>t</t>
    </r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</si>
  <si>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/CMA</t>
    </r>
  </si>
  <si>
    <t>baseline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</si>
  <si>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</t>
    </r>
  </si>
  <si>
    <t>Deseasonalize</t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</si>
  <si>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</si>
  <si>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</si>
  <si>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</si>
  <si>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</si>
  <si>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</si>
  <si>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</si>
  <si>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</si>
  <si>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</si>
  <si>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</si>
  <si>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</si>
  <si>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</si>
  <si>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</si>
  <si>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</si>
  <si>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</si>
  <si>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</si>
  <si>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</si>
  <si>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</si>
  <si>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</si>
  <si>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</si>
  <si>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</si>
  <si>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</si>
  <si>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</si>
  <si>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</si>
  <si>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</si>
  <si>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</si>
  <si>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</si>
  <si>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</si>
  <si>
    <t>Year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</si>
</sst>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</a:t>
            </a:r>
            <a:r>
              <a:rPr lang="en-US" b="1" baseline="0"/>
              <a:t> Series Plot of Car Sales</a:t>
            </a:r>
            <a:endParaRPr lang="en-US" b="1"/>
          </a:p>
        </c:rich>
      </c:tx>
      <c:layout>
        <c:manualLayout>
          <c:xMode val="edge"/>
          <c:yMode val="edge"/>
          <c:x val="0.32697586200041112"/>
          <c:y val="2.8037859353024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 Sales'!$D$3</c:f>
              <c:strCache>
                <c:ptCount val="1"/>
                <c:pt idx="0">
                  <c:v>Sales (1000s)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multiLvlStrRef>
              <c:f>'EV Sales'!$B$4:$C$23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'EV Sales'!$D$4:$D$19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 Sales'!$F$3</c:f>
              <c:strCache>
                <c:ptCount val="1"/>
                <c:pt idx="0">
                  <c:v>CMA(4)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'EV Sales'!$B$4:$C$23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'EV Sales'!$F$4:$F$19</c:f>
              <c:numCache>
                <c:formatCode>General</c:formatCode>
                <c:ptCount val="16"/>
                <c:pt idx="2" formatCode="0.0">
                  <c:v>5.4749999999999996</c:v>
                </c:pt>
                <c:pt idx="3" formatCode="0.0">
                  <c:v>5.7375000000000007</c:v>
                </c:pt>
                <c:pt idx="4" formatCode="0.0">
                  <c:v>5.9749999999999996</c:v>
                </c:pt>
                <c:pt idx="5" formatCode="0.0">
                  <c:v>6.1875</c:v>
                </c:pt>
                <c:pt idx="6" formatCode="0.0">
                  <c:v>6.3250000000000002</c:v>
                </c:pt>
                <c:pt idx="7" formatCode="0.0">
                  <c:v>6.3999999999999995</c:v>
                </c:pt>
                <c:pt idx="8" formatCode="0.0">
                  <c:v>6.5374999999999996</c:v>
                </c:pt>
                <c:pt idx="9" formatCode="0.0">
                  <c:v>6.6750000000000007</c:v>
                </c:pt>
                <c:pt idx="10" formatCode="0.0">
                  <c:v>6.7625000000000002</c:v>
                </c:pt>
                <c:pt idx="11" formatCode="0.0">
                  <c:v>6.8375000000000004</c:v>
                </c:pt>
                <c:pt idx="12" formatCode="0.0">
                  <c:v>6.9375</c:v>
                </c:pt>
                <c:pt idx="13" formatCode="0.0">
                  <c:v>7.0750000000000002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 Sales'!$K$3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'EV Sales'!$B$4:$C$23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'EV Sales'!$K$4:$K$23</c:f>
              <c:numCache>
                <c:formatCode>0.00</c:formatCode>
                <c:ptCount val="20"/>
                <c:pt idx="0">
                  <c:v>4.8910217457555092</c:v>
                </c:pt>
                <c:pt idx="1">
                  <c:v>4.5187789221218049</c:v>
                </c:pt>
                <c:pt idx="2">
                  <c:v>6.0582746266073508</c:v>
                </c:pt>
                <c:pt idx="3">
                  <c:v>6.5033082491849266</c:v>
                </c:pt>
                <c:pt idx="4">
                  <c:v>5.4396728703815658</c:v>
                </c:pt>
                <c:pt idx="5">
                  <c:v>5.0118461761752728</c:v>
                </c:pt>
                <c:pt idx="6">
                  <c:v>6.7017704050982871</c:v>
                </c:pt>
                <c:pt idx="7">
                  <c:v>7.176206051294848</c:v>
                </c:pt>
                <c:pt idx="8">
                  <c:v>5.9883239950076215</c:v>
                </c:pt>
                <c:pt idx="9">
                  <c:v>5.5049134302287399</c:v>
                </c:pt>
                <c:pt idx="10">
                  <c:v>7.3452661835892226</c:v>
                </c:pt>
                <c:pt idx="11">
                  <c:v>7.8491038534047686</c:v>
                </c:pt>
                <c:pt idx="12">
                  <c:v>6.5369751196336772</c:v>
                </c:pt>
                <c:pt idx="13">
                  <c:v>5.9979806842822079</c:v>
                </c:pt>
                <c:pt idx="14">
                  <c:v>7.988761962080158</c:v>
                </c:pt>
                <c:pt idx="15">
                  <c:v>8.5220016555146891</c:v>
                </c:pt>
                <c:pt idx="16">
                  <c:v>7.0856262442597329</c:v>
                </c:pt>
                <c:pt idx="17">
                  <c:v>6.4910479383356749</c:v>
                </c:pt>
                <c:pt idx="18">
                  <c:v>8.6322577405710952</c:v>
                </c:pt>
                <c:pt idx="19">
                  <c:v>9.1948994576246115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51441312"/>
        <c:axId val="-451459808"/>
      </c:lineChart>
      <c:catAx>
        <c:axId val="-45144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459808"/>
        <c:crosses val="autoZero"/>
        <c:auto val="1"/>
        <c:lblAlgn val="ctr"/>
        <c:lblOffset val="100"/>
        <c:noMultiLvlLbl val="0"/>
      </c:catAx>
      <c:valAx>
        <c:axId val="-451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4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05952434180762"/>
          <c:y val="0.36933965997797757"/>
          <c:w val="0.18259490112379226"/>
          <c:h val="0.20732286564750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0</xdr:row>
      <xdr:rowOff>123428</xdr:rowOff>
    </xdr:from>
    <xdr:to>
      <xdr:col>20</xdr:col>
      <xdr:colOff>180379</xdr:colOff>
      <xdr:row>18</xdr:row>
      <xdr:rowOff>179982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2" zoomScaleNormal="82" workbookViewId="0"/>
  </sheetViews>
  <sheetFormatPr defaultRowHeight="15" x14ac:dyDescent="0.25"/>
  <cols>
    <col min="1" max="1" width="4.7109375" style="1" customWidth="1"/>
    <col min="2" max="2" width="24.7109375" style="1" customWidth="1"/>
    <col min="3" max="3" width="19.28515625" style="1" customWidth="1"/>
    <col min="4" max="4" width="19" style="1" customWidth="1"/>
    <col min="5" max="5" width="9.85546875" style="1" customWidth="1"/>
    <col min="6" max="6" width="12.28515625" style="1" customWidth="1"/>
    <col min="7" max="7" width="13.5703125" style="1" customWidth="1"/>
    <col min="8" max="8" width="12.7109375" style="1" customWidth="1"/>
    <col min="9" max="9" width="20.85546875" style="1" customWidth="1"/>
    <col min="10" max="10" width="13.28515625" style="1" customWidth="1"/>
    <col min="11" max="11" width="13.140625" style="1" customWidth="1"/>
    <col min="12" max="1999" width="9.140625" style="1"/>
    <col min="2000" max="2001" width="2.7109375" style="1" customWidth="1"/>
    <col min="2002" max="16384" width="9.140625" style="1"/>
  </cols>
  <sheetData>
    <row r="1" spans="1:11" x14ac:dyDescent="0.25">
      <c r="B1" s="16" t="s">
        <v>3</v>
      </c>
      <c r="C1" s="17"/>
      <c r="D1" s="17"/>
    </row>
    <row r="2" spans="1:11" ht="18" x14ac:dyDescent="0.35">
      <c r="D2" s="1" t="s">
        <v>12</v>
      </c>
      <c r="F2" s="1" t="s">
        <v>14</v>
      </c>
      <c r="G2" s="1" t="s">
        <v>13</v>
      </c>
      <c r="I2" s="1" t="s">
        <v>17</v>
      </c>
    </row>
    <row r="3" spans="1:11" s="3" customFormat="1" ht="18.75" thickBot="1" x14ac:dyDescent="0.4">
      <c r="A3" s="3" t="s">
        <v>8</v>
      </c>
      <c r="B3" s="3" t="s">
        <v>0</v>
      </c>
      <c r="C3" s="3" t="s">
        <v>1</v>
      </c>
      <c r="D3" s="3" t="s">
        <v>2</v>
      </c>
      <c r="E3" s="3" t="s">
        <v>9</v>
      </c>
      <c r="F3" s="3" t="s">
        <v>10</v>
      </c>
      <c r="G3" s="3" t="s">
        <v>11</v>
      </c>
      <c r="H3" s="3" t="s">
        <v>15</v>
      </c>
      <c r="I3" s="3" t="s">
        <v>16</v>
      </c>
      <c r="J3" s="3" t="s">
        <v>18</v>
      </c>
      <c r="K3" s="3" t="s">
        <v>43</v>
      </c>
    </row>
    <row r="4" spans="1:11" x14ac:dyDescent="0.25">
      <c r="A4" s="1">
        <v>1</v>
      </c>
      <c r="B4" s="1" t="s">
        <v>4</v>
      </c>
      <c r="C4" s="1">
        <v>1</v>
      </c>
      <c r="D4" s="2">
        <v>4.8</v>
      </c>
      <c r="H4" s="4">
        <f>VLOOKUP(C4,$N$22:$O$25,2,)</f>
        <v>0.93220047731596012</v>
      </c>
      <c r="I4" s="4">
        <f>D4/H4</f>
        <v>5.1491069966198779</v>
      </c>
      <c r="J4" s="4">
        <f t="shared" ref="J4:J23" si="0">$C$41+$C$42*A4</f>
        <v>5.2467488107686799</v>
      </c>
      <c r="K4" s="4">
        <f>H4*J4</f>
        <v>4.8910217457555092</v>
      </c>
    </row>
    <row r="5" spans="1:11" x14ac:dyDescent="0.25">
      <c r="A5" s="1">
        <v>2</v>
      </c>
      <c r="C5" s="1">
        <v>2</v>
      </c>
      <c r="D5" s="2">
        <v>4.0999999999999996</v>
      </c>
      <c r="H5" s="4">
        <f t="shared" ref="H5:H23" si="1">VLOOKUP(C5,$N$22:$O$25,2,)</f>
        <v>0.83775920424985417</v>
      </c>
      <c r="I5" s="4">
        <f t="shared" ref="I5:I19" si="2">D5/H5</f>
        <v>4.8940077043632355</v>
      </c>
      <c r="J5" s="4">
        <f t="shared" si="0"/>
        <v>5.3938875266288564</v>
      </c>
      <c r="K5" s="4">
        <f t="shared" ref="K5:K23" si="3">H5*J5</f>
        <v>4.5187789221218049</v>
      </c>
    </row>
    <row r="6" spans="1:11" x14ac:dyDescent="0.25">
      <c r="A6" s="1">
        <v>3</v>
      </c>
      <c r="C6" s="1">
        <v>3</v>
      </c>
      <c r="D6" s="2">
        <v>6</v>
      </c>
      <c r="E6" s="2">
        <f>AVERAGE(D4:D7)</f>
        <v>5.35</v>
      </c>
      <c r="F6" s="2">
        <f>AVERAGE(E6:E7)</f>
        <v>5.4749999999999996</v>
      </c>
      <c r="G6" s="4">
        <f>D6/F6</f>
        <v>1.0958904109589043</v>
      </c>
      <c r="H6" s="4">
        <f t="shared" si="1"/>
        <v>1.0933488421606843</v>
      </c>
      <c r="I6" s="4">
        <f t="shared" si="2"/>
        <v>5.4877270351727399</v>
      </c>
      <c r="J6" s="4">
        <f t="shared" si="0"/>
        <v>5.5410262424890329</v>
      </c>
      <c r="K6" s="4">
        <f t="shared" si="3"/>
        <v>6.0582746266073508</v>
      </c>
    </row>
    <row r="7" spans="1:11" x14ac:dyDescent="0.25">
      <c r="A7" s="1">
        <v>4</v>
      </c>
      <c r="C7" s="1">
        <v>4</v>
      </c>
      <c r="D7" s="2">
        <v>6.5</v>
      </c>
      <c r="E7" s="2">
        <f t="shared" ref="E7:E17" si="4">AVERAGE(D5:D8)</f>
        <v>5.6000000000000005</v>
      </c>
      <c r="F7" s="2">
        <f t="shared" ref="F7:F16" si="5">AVERAGE(E7:E8)</f>
        <v>5.7375000000000007</v>
      </c>
      <c r="G7" s="4">
        <f t="shared" ref="G7:G17" si="6">D7/F7</f>
        <v>1.1328976034858387</v>
      </c>
      <c r="H7" s="4">
        <f t="shared" si="1"/>
        <v>1.1433051426610321</v>
      </c>
      <c r="I7" s="4">
        <f t="shared" si="2"/>
        <v>5.6852713745967334</v>
      </c>
      <c r="J7" s="4">
        <f t="shared" si="0"/>
        <v>5.6881649583492093</v>
      </c>
      <c r="K7" s="4">
        <f t="shared" si="3"/>
        <v>6.5033082491849266</v>
      </c>
    </row>
    <row r="8" spans="1:11" x14ac:dyDescent="0.25">
      <c r="A8" s="1">
        <v>5</v>
      </c>
      <c r="B8" s="1" t="s">
        <v>5</v>
      </c>
      <c r="C8" s="1">
        <v>1</v>
      </c>
      <c r="D8" s="2">
        <v>5.8</v>
      </c>
      <c r="E8" s="2">
        <f t="shared" si="4"/>
        <v>5.875</v>
      </c>
      <c r="F8" s="2">
        <f t="shared" si="5"/>
        <v>5.9749999999999996</v>
      </c>
      <c r="G8" s="4">
        <f t="shared" si="6"/>
        <v>0.97071129707112969</v>
      </c>
      <c r="H8" s="4">
        <f t="shared" si="1"/>
        <v>0.93220047731596012</v>
      </c>
      <c r="I8" s="4">
        <f t="shared" si="2"/>
        <v>6.2218376209156858</v>
      </c>
      <c r="J8" s="4">
        <f t="shared" si="0"/>
        <v>5.8353036742093867</v>
      </c>
      <c r="K8" s="4">
        <f t="shared" si="3"/>
        <v>5.4396728703815658</v>
      </c>
    </row>
    <row r="9" spans="1:11" x14ac:dyDescent="0.25">
      <c r="A9" s="1">
        <v>6</v>
      </c>
      <c r="C9" s="1">
        <v>2</v>
      </c>
      <c r="D9" s="2">
        <v>5.2</v>
      </c>
      <c r="E9" s="2">
        <f t="shared" si="4"/>
        <v>6.0750000000000002</v>
      </c>
      <c r="F9" s="2">
        <f t="shared" si="5"/>
        <v>6.1875</v>
      </c>
      <c r="G9" s="4">
        <f t="shared" si="6"/>
        <v>0.84040404040404049</v>
      </c>
      <c r="H9" s="4">
        <f t="shared" si="1"/>
        <v>0.83775920424985417</v>
      </c>
      <c r="I9" s="4">
        <f t="shared" si="2"/>
        <v>6.2070341616314213</v>
      </c>
      <c r="J9" s="4">
        <f t="shared" si="0"/>
        <v>5.9824423900695631</v>
      </c>
      <c r="K9" s="4">
        <f t="shared" si="3"/>
        <v>5.0118461761752728</v>
      </c>
    </row>
    <row r="10" spans="1:11" x14ac:dyDescent="0.25">
      <c r="A10" s="1">
        <v>7</v>
      </c>
      <c r="C10" s="1">
        <v>3</v>
      </c>
      <c r="D10" s="2">
        <v>6.8</v>
      </c>
      <c r="E10" s="2">
        <f t="shared" si="4"/>
        <v>6.3000000000000007</v>
      </c>
      <c r="F10" s="2">
        <f t="shared" si="5"/>
        <v>6.3250000000000002</v>
      </c>
      <c r="G10" s="4">
        <f t="shared" si="6"/>
        <v>1.075098814229249</v>
      </c>
      <c r="H10" s="4">
        <f t="shared" si="1"/>
        <v>1.0933488421606843</v>
      </c>
      <c r="I10" s="4">
        <f t="shared" si="2"/>
        <v>6.2194239731957719</v>
      </c>
      <c r="J10" s="4">
        <f t="shared" si="0"/>
        <v>6.1295811059297396</v>
      </c>
      <c r="K10" s="4">
        <f t="shared" si="3"/>
        <v>6.7017704050982871</v>
      </c>
    </row>
    <row r="11" spans="1:11" x14ac:dyDescent="0.25">
      <c r="A11" s="1">
        <v>8</v>
      </c>
      <c r="C11" s="1">
        <v>4</v>
      </c>
      <c r="D11" s="2">
        <v>7.4</v>
      </c>
      <c r="E11" s="2">
        <f t="shared" si="4"/>
        <v>6.35</v>
      </c>
      <c r="F11" s="2">
        <f t="shared" si="5"/>
        <v>6.3999999999999995</v>
      </c>
      <c r="G11" s="4">
        <f t="shared" si="6"/>
        <v>1.1562500000000002</v>
      </c>
      <c r="H11" s="4">
        <f t="shared" si="1"/>
        <v>1.1433051426610321</v>
      </c>
      <c r="I11" s="4">
        <f t="shared" si="2"/>
        <v>6.4724627956947423</v>
      </c>
      <c r="J11" s="4">
        <f t="shared" si="0"/>
        <v>6.2767198217899161</v>
      </c>
      <c r="K11" s="4">
        <f t="shared" si="3"/>
        <v>7.176206051294848</v>
      </c>
    </row>
    <row r="12" spans="1:11" x14ac:dyDescent="0.25">
      <c r="A12" s="1">
        <v>9</v>
      </c>
      <c r="B12" s="1" t="s">
        <v>6</v>
      </c>
      <c r="C12" s="1">
        <v>1</v>
      </c>
      <c r="D12" s="2">
        <v>6</v>
      </c>
      <c r="E12" s="2">
        <f t="shared" si="4"/>
        <v>6.4499999999999993</v>
      </c>
      <c r="F12" s="2">
        <f t="shared" si="5"/>
        <v>6.5374999999999996</v>
      </c>
      <c r="G12" s="4">
        <f t="shared" si="6"/>
        <v>0.91778202676864251</v>
      </c>
      <c r="H12" s="4">
        <f t="shared" si="1"/>
        <v>0.93220047731596012</v>
      </c>
      <c r="I12" s="4">
        <f t="shared" si="2"/>
        <v>6.4363837457748474</v>
      </c>
      <c r="J12" s="4">
        <f t="shared" si="0"/>
        <v>6.4238585376500925</v>
      </c>
      <c r="K12" s="4">
        <f t="shared" si="3"/>
        <v>5.9883239950076215</v>
      </c>
    </row>
    <row r="13" spans="1:11" x14ac:dyDescent="0.25">
      <c r="A13" s="1">
        <v>10</v>
      </c>
      <c r="C13" s="1">
        <v>2</v>
      </c>
      <c r="D13" s="2">
        <v>5.6</v>
      </c>
      <c r="E13" s="2">
        <f t="shared" si="4"/>
        <v>6.625</v>
      </c>
      <c r="F13" s="2">
        <f t="shared" si="5"/>
        <v>6.6750000000000007</v>
      </c>
      <c r="G13" s="4">
        <f t="shared" si="6"/>
        <v>0.83895131086142305</v>
      </c>
      <c r="H13" s="4">
        <f t="shared" si="1"/>
        <v>0.83775920424985417</v>
      </c>
      <c r="I13" s="4">
        <f t="shared" si="2"/>
        <v>6.6844983279107604</v>
      </c>
      <c r="J13" s="4">
        <f t="shared" si="0"/>
        <v>6.570997253510269</v>
      </c>
      <c r="K13" s="4">
        <f t="shared" si="3"/>
        <v>5.5049134302287399</v>
      </c>
    </row>
    <row r="14" spans="1:11" x14ac:dyDescent="0.25">
      <c r="A14" s="1">
        <v>11</v>
      </c>
      <c r="C14" s="1">
        <v>3</v>
      </c>
      <c r="D14" s="2">
        <v>7.5</v>
      </c>
      <c r="E14" s="2">
        <f t="shared" si="4"/>
        <v>6.7250000000000005</v>
      </c>
      <c r="F14" s="2">
        <f t="shared" si="5"/>
        <v>6.7625000000000002</v>
      </c>
      <c r="G14" s="4">
        <f t="shared" si="6"/>
        <v>1.1090573012939002</v>
      </c>
      <c r="H14" s="4">
        <f t="shared" si="1"/>
        <v>1.0933488421606843</v>
      </c>
      <c r="I14" s="4">
        <f t="shared" si="2"/>
        <v>6.8596587939659246</v>
      </c>
      <c r="J14" s="4">
        <f t="shared" si="0"/>
        <v>6.7181359693704454</v>
      </c>
      <c r="K14" s="4">
        <f t="shared" si="3"/>
        <v>7.3452661835892226</v>
      </c>
    </row>
    <row r="15" spans="1:11" x14ac:dyDescent="0.25">
      <c r="A15" s="1">
        <v>12</v>
      </c>
      <c r="C15" s="1">
        <v>4</v>
      </c>
      <c r="D15" s="2">
        <v>7.8</v>
      </c>
      <c r="E15" s="2">
        <f t="shared" si="4"/>
        <v>6.8</v>
      </c>
      <c r="F15" s="2">
        <f t="shared" si="5"/>
        <v>6.8375000000000004</v>
      </c>
      <c r="G15" s="4">
        <f t="shared" si="6"/>
        <v>1.1407678244972577</v>
      </c>
      <c r="H15" s="4">
        <f t="shared" si="1"/>
        <v>1.1433051426610321</v>
      </c>
      <c r="I15" s="4">
        <f t="shared" si="2"/>
        <v>6.8223256495160793</v>
      </c>
      <c r="J15" s="4">
        <f t="shared" si="0"/>
        <v>6.8652746852306219</v>
      </c>
      <c r="K15" s="4">
        <f t="shared" si="3"/>
        <v>7.8491038534047686</v>
      </c>
    </row>
    <row r="16" spans="1:11" x14ac:dyDescent="0.25">
      <c r="A16" s="1">
        <v>13</v>
      </c>
      <c r="B16" s="1" t="s">
        <v>7</v>
      </c>
      <c r="C16" s="1">
        <v>1</v>
      </c>
      <c r="D16" s="2">
        <v>6.3</v>
      </c>
      <c r="E16" s="2">
        <f t="shared" si="4"/>
        <v>6.875</v>
      </c>
      <c r="F16" s="2">
        <f t="shared" si="5"/>
        <v>6.9375</v>
      </c>
      <c r="G16" s="4">
        <f t="shared" si="6"/>
        <v>0.90810810810810805</v>
      </c>
      <c r="H16" s="4">
        <f>VLOOKUP(C16,$N$22:$O$25,2,)</f>
        <v>0.93220047731596012</v>
      </c>
      <c r="I16" s="4">
        <f t="shared" si="2"/>
        <v>6.7582029330635898</v>
      </c>
      <c r="J16" s="4">
        <f t="shared" si="0"/>
        <v>7.0124134010907984</v>
      </c>
      <c r="K16" s="4">
        <f t="shared" si="3"/>
        <v>6.5369751196336772</v>
      </c>
    </row>
    <row r="17" spans="1:15" x14ac:dyDescent="0.25">
      <c r="A17" s="1">
        <v>14</v>
      </c>
      <c r="C17" s="1">
        <v>2</v>
      </c>
      <c r="D17" s="2">
        <v>5.9</v>
      </c>
      <c r="E17" s="2">
        <f t="shared" si="4"/>
        <v>7</v>
      </c>
      <c r="F17" s="2">
        <f>AVERAGE(E17:E18)</f>
        <v>7.0750000000000002</v>
      </c>
      <c r="G17" s="4">
        <f t="shared" si="6"/>
        <v>0.83392226148409898</v>
      </c>
      <c r="H17" s="4">
        <f t="shared" si="1"/>
        <v>0.83775920424985417</v>
      </c>
      <c r="I17" s="4">
        <f t="shared" si="2"/>
        <v>7.0425964526202662</v>
      </c>
      <c r="J17" s="4">
        <f t="shared" si="0"/>
        <v>7.1595521169509748</v>
      </c>
      <c r="K17" s="4">
        <f t="shared" si="3"/>
        <v>5.9979806842822079</v>
      </c>
    </row>
    <row r="18" spans="1:15" x14ac:dyDescent="0.25">
      <c r="A18" s="1">
        <v>15</v>
      </c>
      <c r="C18" s="1">
        <v>3</v>
      </c>
      <c r="D18" s="2">
        <v>8</v>
      </c>
      <c r="E18" s="2">
        <f>AVERAGE(D16:D19)</f>
        <v>7.15</v>
      </c>
      <c r="H18" s="4">
        <f>VLOOKUP(C18,$N$22:$O$25,2,)</f>
        <v>1.0933488421606843</v>
      </c>
      <c r="I18" s="4">
        <f t="shared" si="2"/>
        <v>7.3169693802303195</v>
      </c>
      <c r="J18" s="4">
        <f t="shared" si="0"/>
        <v>7.3066908328111513</v>
      </c>
      <c r="K18" s="4">
        <f t="shared" si="3"/>
        <v>7.988761962080158</v>
      </c>
    </row>
    <row r="19" spans="1:15" x14ac:dyDescent="0.25">
      <c r="A19" s="1">
        <v>16</v>
      </c>
      <c r="C19" s="1">
        <v>4</v>
      </c>
      <c r="D19" s="2">
        <v>8.4</v>
      </c>
      <c r="H19" s="4">
        <f t="shared" si="1"/>
        <v>1.1433051426610321</v>
      </c>
      <c r="I19" s="4">
        <f t="shared" si="2"/>
        <v>7.3471199302480859</v>
      </c>
      <c r="J19" s="4">
        <f t="shared" si="0"/>
        <v>7.4538295486713277</v>
      </c>
      <c r="K19" s="4">
        <f t="shared" si="3"/>
        <v>8.5220016555146891</v>
      </c>
    </row>
    <row r="20" spans="1:15" x14ac:dyDescent="0.25">
      <c r="A20" s="1">
        <v>17</v>
      </c>
      <c r="B20" s="14" t="s">
        <v>44</v>
      </c>
      <c r="C20" s="14">
        <v>1</v>
      </c>
      <c r="D20" s="14"/>
      <c r="E20" s="14"/>
      <c r="F20" s="14"/>
      <c r="G20" s="14"/>
      <c r="H20" s="15">
        <f t="shared" si="1"/>
        <v>0.93220047731596012</v>
      </c>
      <c r="I20" s="14"/>
      <c r="J20" s="15">
        <f t="shared" si="0"/>
        <v>7.6009682645315042</v>
      </c>
      <c r="K20" s="15">
        <f t="shared" si="3"/>
        <v>7.0856262442597329</v>
      </c>
    </row>
    <row r="21" spans="1:15" ht="18" x14ac:dyDescent="0.35">
      <c r="A21" s="1">
        <v>18</v>
      </c>
      <c r="B21" s="14"/>
      <c r="C21" s="14">
        <v>2</v>
      </c>
      <c r="D21" s="14"/>
      <c r="E21" s="14"/>
      <c r="F21" s="14"/>
      <c r="G21" s="14"/>
      <c r="H21" s="15">
        <f t="shared" si="1"/>
        <v>0.83775920424985417</v>
      </c>
      <c r="I21" s="14"/>
      <c r="J21" s="15">
        <f t="shared" si="0"/>
        <v>7.7481069803916807</v>
      </c>
      <c r="K21" s="15">
        <f t="shared" si="3"/>
        <v>6.4910479383356749</v>
      </c>
      <c r="N21" s="5" t="s">
        <v>1</v>
      </c>
      <c r="O21" s="5" t="s">
        <v>15</v>
      </c>
    </row>
    <row r="22" spans="1:15" x14ac:dyDescent="0.25">
      <c r="A22" s="1">
        <v>19</v>
      </c>
      <c r="B22" s="14"/>
      <c r="C22" s="14">
        <v>3</v>
      </c>
      <c r="D22" s="14"/>
      <c r="E22" s="14"/>
      <c r="F22" s="14"/>
      <c r="G22" s="14"/>
      <c r="H22" s="15">
        <f t="shared" si="1"/>
        <v>1.0933488421606843</v>
      </c>
      <c r="I22" s="14"/>
      <c r="J22" s="15">
        <f t="shared" si="0"/>
        <v>7.895245696251858</v>
      </c>
      <c r="K22" s="15">
        <f t="shared" si="3"/>
        <v>8.6322577405710952</v>
      </c>
      <c r="N22" s="6">
        <v>1</v>
      </c>
      <c r="O22" s="7">
        <f>AVERAGE(G8,G12,G16)</f>
        <v>0.93220047731596012</v>
      </c>
    </row>
    <row r="23" spans="1:15" x14ac:dyDescent="0.25">
      <c r="A23" s="1">
        <v>20</v>
      </c>
      <c r="B23" s="14"/>
      <c r="C23" s="14">
        <v>4</v>
      </c>
      <c r="D23" s="14"/>
      <c r="E23" s="14"/>
      <c r="F23" s="14"/>
      <c r="G23" s="14"/>
      <c r="H23" s="15">
        <f t="shared" si="1"/>
        <v>1.1433051426610321</v>
      </c>
      <c r="I23" s="14"/>
      <c r="J23" s="15">
        <f t="shared" si="0"/>
        <v>8.0423844121120354</v>
      </c>
      <c r="K23" s="15">
        <f t="shared" si="3"/>
        <v>9.1948994576246115</v>
      </c>
      <c r="N23" s="6">
        <v>2</v>
      </c>
      <c r="O23" s="7">
        <f>AVERAGE(G9,G13,G17)</f>
        <v>0.83775920424985417</v>
      </c>
    </row>
    <row r="24" spans="1:15" x14ac:dyDescent="0.25">
      <c r="N24" s="6">
        <v>3</v>
      </c>
      <c r="O24" s="7">
        <f>AVERAGE(G6,G10,G14)</f>
        <v>1.0933488421606843</v>
      </c>
    </row>
    <row r="25" spans="1:15" x14ac:dyDescent="0.25">
      <c r="B25" s="13" t="s">
        <v>19</v>
      </c>
      <c r="N25" s="6">
        <v>4</v>
      </c>
      <c r="O25" s="7">
        <f>AVERAGE(G7,G11,G15)</f>
        <v>1.1433051426610321</v>
      </c>
    </row>
    <row r="26" spans="1:15" ht="15.75" thickBot="1" x14ac:dyDescent="0.3"/>
    <row r="27" spans="1:15" x14ac:dyDescent="0.25">
      <c r="B27" s="8" t="s">
        <v>20</v>
      </c>
      <c r="C27" s="8"/>
    </row>
    <row r="28" spans="1:15" x14ac:dyDescent="0.25">
      <c r="B28" s="9" t="s">
        <v>21</v>
      </c>
      <c r="C28" s="9">
        <v>0.95957861566189495</v>
      </c>
    </row>
    <row r="29" spans="1:15" x14ac:dyDescent="0.25">
      <c r="B29" s="9" t="s">
        <v>22</v>
      </c>
      <c r="C29" s="9">
        <v>0.92079111963559879</v>
      </c>
    </row>
    <row r="30" spans="1:15" x14ac:dyDescent="0.25">
      <c r="B30" s="9" t="s">
        <v>23</v>
      </c>
      <c r="C30" s="9">
        <v>0.91513334246671296</v>
      </c>
    </row>
    <row r="31" spans="1:15" x14ac:dyDescent="0.25">
      <c r="B31" s="9" t="s">
        <v>24</v>
      </c>
      <c r="C31" s="9">
        <v>0.21267124735157453</v>
      </c>
    </row>
    <row r="32" spans="1:15" ht="15.75" thickBot="1" x14ac:dyDescent="0.3">
      <c r="B32" s="10" t="s">
        <v>25</v>
      </c>
      <c r="C32" s="10">
        <v>16</v>
      </c>
    </row>
    <row r="34" spans="2:10" ht="15.75" thickBot="1" x14ac:dyDescent="0.3">
      <c r="B34" s="1" t="s">
        <v>26</v>
      </c>
    </row>
    <row r="35" spans="2:10" x14ac:dyDescent="0.25">
      <c r="B35" s="8"/>
      <c r="C35" s="8" t="s">
        <v>31</v>
      </c>
      <c r="D35" s="8" t="s">
        <v>32</v>
      </c>
      <c r="E35" s="8" t="s">
        <v>33</v>
      </c>
      <c r="F35" s="8" t="s">
        <v>34</v>
      </c>
      <c r="G35" s="8" t="s">
        <v>35</v>
      </c>
    </row>
    <row r="36" spans="2:10" x14ac:dyDescent="0.25">
      <c r="B36" s="9" t="s">
        <v>27</v>
      </c>
      <c r="C36" s="9">
        <v>1</v>
      </c>
      <c r="D36" s="9">
        <v>7.3609325796938014</v>
      </c>
      <c r="E36" s="9">
        <v>7.3609325796938014</v>
      </c>
      <c r="F36" s="9">
        <v>162.74785877029026</v>
      </c>
      <c r="G36" s="9">
        <v>4.2477172966675832E-9</v>
      </c>
    </row>
    <row r="37" spans="2:10" x14ac:dyDescent="0.25">
      <c r="B37" s="9" t="s">
        <v>28</v>
      </c>
      <c r="C37" s="9">
        <v>14</v>
      </c>
      <c r="D37" s="9">
        <v>0.63320683230104424</v>
      </c>
      <c r="E37" s="9">
        <v>4.5229059450074591E-2</v>
      </c>
      <c r="F37" s="9"/>
      <c r="G37" s="9"/>
    </row>
    <row r="38" spans="2:10" ht="15.75" thickBot="1" x14ac:dyDescent="0.3">
      <c r="B38" s="10" t="s">
        <v>29</v>
      </c>
      <c r="C38" s="10">
        <v>15</v>
      </c>
      <c r="D38" s="10">
        <v>7.9941394119948459</v>
      </c>
      <c r="E38" s="10"/>
      <c r="F38" s="10"/>
      <c r="G38" s="10"/>
    </row>
    <row r="39" spans="2:10" ht="15.75" thickBot="1" x14ac:dyDescent="0.3"/>
    <row r="40" spans="2:10" x14ac:dyDescent="0.25">
      <c r="B40" s="8"/>
      <c r="C40" s="8" t="s">
        <v>36</v>
      </c>
      <c r="D40" s="8" t="s">
        <v>24</v>
      </c>
      <c r="E40" s="8" t="s">
        <v>37</v>
      </c>
      <c r="F40" s="8" t="s">
        <v>38</v>
      </c>
      <c r="G40" s="8" t="s">
        <v>39</v>
      </c>
      <c r="H40" s="8" t="s">
        <v>40</v>
      </c>
      <c r="I40" s="8" t="s">
        <v>41</v>
      </c>
      <c r="J40" s="8" t="s">
        <v>42</v>
      </c>
    </row>
    <row r="41" spans="2:10" x14ac:dyDescent="0.25">
      <c r="B41" s="9" t="s">
        <v>30</v>
      </c>
      <c r="C41" s="11">
        <v>5.0996100949085035</v>
      </c>
      <c r="D41" s="9">
        <v>0.11152574298685712</v>
      </c>
      <c r="E41" s="9">
        <v>45.72585627615566</v>
      </c>
      <c r="F41" s="9">
        <v>1.2098663553872412E-16</v>
      </c>
      <c r="G41" s="9">
        <v>4.8604111659901497</v>
      </c>
      <c r="H41" s="9">
        <v>5.3388090238268573</v>
      </c>
      <c r="I41" s="9">
        <v>4.8604111659901497</v>
      </c>
      <c r="J41" s="9">
        <v>5.3388090238268573</v>
      </c>
    </row>
    <row r="42" spans="2:10" ht="15.75" thickBot="1" x14ac:dyDescent="0.3">
      <c r="B42" s="10" t="s">
        <v>8</v>
      </c>
      <c r="C42" s="12">
        <v>0.14713871586017654</v>
      </c>
      <c r="D42" s="10">
        <v>1.1533717763210431E-2</v>
      </c>
      <c r="E42" s="10">
        <v>12.75726690048814</v>
      </c>
      <c r="F42" s="10">
        <v>4.2477172966675832E-9</v>
      </c>
      <c r="G42" s="10">
        <v>0.12240135153944171</v>
      </c>
      <c r="H42" s="10">
        <v>0.17187608018091138</v>
      </c>
      <c r="I42" s="10">
        <v>0.12240135153944171</v>
      </c>
      <c r="J42" s="10">
        <v>0.17187608018091138</v>
      </c>
    </row>
    <row r="45" spans="2:10" x14ac:dyDescent="0.25">
      <c r="B45"/>
      <c r="C45"/>
      <c r="D45"/>
      <c r="E45"/>
      <c r="F45"/>
      <c r="G45"/>
      <c r="H45"/>
      <c r="I45"/>
      <c r="J45"/>
    </row>
  </sheetData>
  <sheetProtection algorithmName="SHA-512" hashValue="ZhS+gtddz7bZ7wz0z23P+4xD1QSaukpT7belNgIWu6xQA3CvceFaXfwv9t4Uo5gJhFD3V2EgTB1qgOCL5r+Txw==" saltValue="UhNwRlyD75wN6t2RN1uGMg==" spinCount="100000" sheet="1" objects="1" scenarios="1"/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 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2025-02-05T14:08:46Z</dcterms:created>
  <dcterms:modified xsi:type="dcterms:W3CDTF">2025-05-24T16:19:03Z</dcterms:modified>
</cp:coreProperties>
</file>