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Kasim\Desktop\PREWORK_KA\"/>
    </mc:Choice>
  </mc:AlternateContent>
  <xr:revisionPtr revIDLastSave="0" documentId="13_ncr:1_{65AF7C0E-E397-4895-8E7B-E8F8AF2898D4}" xr6:coauthVersionLast="45" xr6:coauthVersionMax="45" xr10:uidLastSave="{00000000-0000-0000-0000-000000000000}"/>
  <bookViews>
    <workbookView xWindow="11352" yWindow="2472" windowWidth="13080" windowHeight="8880" firstSheet="2" activeTab="5" xr2:uid="{00000000-000D-0000-FFFF-FFFF00000000}"/>
  </bookViews>
  <sheets>
    <sheet name="Source Data" sheetId="1" r:id="rId1"/>
    <sheet name="Pivot by Category" sheetId="2" r:id="rId2"/>
    <sheet name="Pivot by Sub-Category" sheetId="3" r:id="rId3"/>
    <sheet name="Pivot by Project Creation Date" sheetId="4" r:id="rId4"/>
    <sheet name="BONUS" sheetId="5" r:id="rId5"/>
    <sheet name="BONUS STATISTICS" sheetId="6" r:id="rId6"/>
  </sheets>
  <definedNames>
    <definedName name="_xlnm._FilterDatabase" localSheetId="4" hidden="1">BONUS!$A$1:$H$13</definedName>
    <definedName name="_xlnm._FilterDatabase" localSheetId="5" hidden="1">'BONUS STATISTICS'!$F$1:$F$2186</definedName>
    <definedName name="_xlnm._FilterDatabase" localSheetId="0" hidden="1">'Source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7" i="6" l="1"/>
  <c r="H6" i="6"/>
  <c r="H5" i="6"/>
  <c r="H4" i="6"/>
  <c r="H3" i="6"/>
  <c r="H2" i="6"/>
  <c r="D7" i="6"/>
  <c r="D6" i="6"/>
  <c r="D5" i="6"/>
  <c r="D4" i="6"/>
  <c r="D3" i="6"/>
  <c r="D2" i="6"/>
  <c r="D13" i="5" l="1"/>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5" i="5"/>
  <c r="B4" i="5"/>
  <c r="B3" i="5"/>
  <c r="B2" i="5"/>
  <c r="E12" i="5" l="1"/>
  <c r="F12" i="5" s="1"/>
  <c r="E11" i="5"/>
  <c r="G11" i="5" s="1"/>
  <c r="E10" i="5"/>
  <c r="H10" i="5" s="1"/>
  <c r="E9" i="5"/>
  <c r="G9" i="5" s="1"/>
  <c r="E7" i="5"/>
  <c r="H7" i="5" s="1"/>
  <c r="E2" i="5"/>
  <c r="E6" i="5"/>
  <c r="E5" i="5"/>
  <c r="E4" i="5"/>
  <c r="E3" i="5"/>
  <c r="E13" i="5"/>
  <c r="F13" i="5" s="1"/>
  <c r="E8" i="5"/>
  <c r="H11" i="5" l="1"/>
  <c r="F11" i="5"/>
  <c r="G12" i="5"/>
  <c r="H12" i="5"/>
  <c r="F10" i="5"/>
  <c r="G10" i="5"/>
  <c r="F9" i="5"/>
  <c r="H9" i="5"/>
  <c r="F7" i="5"/>
  <c r="G7" i="5"/>
  <c r="H2" i="5"/>
  <c r="G2" i="5"/>
  <c r="F2" i="5"/>
  <c r="H6" i="5"/>
  <c r="G6" i="5"/>
  <c r="F6" i="5"/>
  <c r="H3" i="5"/>
  <c r="G3" i="5"/>
  <c r="H5" i="5"/>
  <c r="G5" i="5"/>
  <c r="F5" i="5"/>
  <c r="H4" i="5"/>
  <c r="G4" i="5"/>
  <c r="F3" i="5"/>
  <c r="F4" i="5"/>
  <c r="H13" i="5"/>
  <c r="G13" i="5"/>
  <c r="H8" i="5"/>
  <c r="G8" i="5"/>
  <c r="F8"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4" i="1"/>
  <c r="R5"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<sst xmlns="http://schemas.openxmlformats.org/spreadsheetml/2006/main" count="24834" uniqueCount="8408">
  <si>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</si>
  <si>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</si>
  <si>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</si>
  <si>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</si>
  <si>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</si>
  <si>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</si>
  <si>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</si>
  <si>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</si>
  <si>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</si>
  <si>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</si>
  <si>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</si>
  <si>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</si>
  <si>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</si>
  <si>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</si>
  <si>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</si>
  <si>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</si>
  <si>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</si>
  <si>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</si>
  <si>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</si>
  <si>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</si>
  <si>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</si>
  <si>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</si>
  <si>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</si>
  <si>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</si>
  <si>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</si>
  <si>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</si>
  <si>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</si>
  <si>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</si>
  <si>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</si>
  <si>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</si>
  <si>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</si>
  <si>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</si>
  <si>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</si>
  <si>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</si>
  <si>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</si>
  <si>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</si>
  <si>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</si>
  <si>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</si>
  <si>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</si>
  <si>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</si>
  <si>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</si>
  <si>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</si>
  <si>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</si>
  <si>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</si>
  <si>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</si>
  <si>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</si>
  <si>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</si>
  <si>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</si>
  <si>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</si>
  <si>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</si>
  <si>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</si>
  <si>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</si>
  <si>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</si>
  <si>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</si>
  <si>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</si>
  <si>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</si>
  <si>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</si>
  <si>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</si>
  <si>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</si>
  <si>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</si>
  <si>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</si>
  <si>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</si>
  <si>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</si>
  <si>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</si>
  <si>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</si>
  <si>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</si>
  <si>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</si>
  <si>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</si>
  <si>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</si>
  <si>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</si>
  <si>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</si>
  <si>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</si>
  <si>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</si>
  <si>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</si>
  <si>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</si>
  <si>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</si>
  <si>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</si>
  <si>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</si>
  <si>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</si>
  <si>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</si>
  <si>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</si>
  <si>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</si>
  <si>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</si>
  <si>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</si>
  <si>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</si>
  <si>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</si>
  <si>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</si>
  <si>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</si>
  <si>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</si>
  <si>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</si>
  <si>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</si>
  <si>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</si>
  <si>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</si>
  <si>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</si>
  <si>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</si>
  <si>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</si>
  <si>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</si>
  <si>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</si>
  <si>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</si>
  <si>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</si>
  <si>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</si>
  <si>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</si>
  <si>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</si>
  <si>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</si>
  <si>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</si>
  <si>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</si>
  <si>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</si>
  <si>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</si>
  <si>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</si>
  <si>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</si>
  <si>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</si>
  <si>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</si>
  <si>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</si>
  <si>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</si>
  <si>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</si>
  <si>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</si>
  <si>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</si>
  <si>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</si>
  <si>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</si>
  <si>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</si>
  <si>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</si>
  <si>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</si>
  <si>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</si>
  <si>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</si>
  <si>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</si>
  <si>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</si>
  <si>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</si>
  <si>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</si>
  <si>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</si>
  <si>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</si>
  <si>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</si>
  <si>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</si>
  <si>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</si>
  <si>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</si>
  <si>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</si>
  <si>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</si>
  <si>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</si>
  <si>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</si>
  <si>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</si>
  <si>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</si>
  <si>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</si>
  <si>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</si>
  <si>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</si>
  <si>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</si>
  <si>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</si>
  <si>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</si>
  <si>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</si>
  <si>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</si>
  <si>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</si>
  <si>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</si>
  <si>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</si>
  <si>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</si>
  <si>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</si>
  <si>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</si>
  <si>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</si>
  <si>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</si>
  <si>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</si>
  <si>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</si>
  <si>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</si>
  <si>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</si>
  <si>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</si>
  <si>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</si>
  <si>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</si>
  <si>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</si>
  <si>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</si>
  <si>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</si>
  <si>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</si>
  <si>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</si>
  <si>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</si>
  <si>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</si>
  <si>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</si>
  <si>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</si>
  <si>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</si>
  <si>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</si>
  <si>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</si>
  <si>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</si>
  <si>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</si>
  <si>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</si>
  <si>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</si>
  <si>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</si>
  <si>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</si>
  <si>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</si>
  <si>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</si>
  <si>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</si>
  <si>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</si>
  <si>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</si>
  <si>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</si>
  <si>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</si>
  <si>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</si>
  <si>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</si>
  <si>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</si>
  <si>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</si>
  <si>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</si>
  <si>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</si>
  <si>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</si>
  <si>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</si>
  <si>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</si>
  <si>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</si>
  <si>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</si>
  <si>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</si>
  <si>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</si>
  <si>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</si>
  <si>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</si>
  <si>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</si>
  <si>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</si>
  <si>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</si>
  <si>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</si>
  <si>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</si>
  <si>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</si>
  <si>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</si>
  <si>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</si>
  <si>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</si>
  <si>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</si>
  <si>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</si>
  <si>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</si>
  <si>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</si>
  <si>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</si>
  <si>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</si>
  <si>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</si>
  <si>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</si>
  <si>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</si>
  <si>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</si>
  <si>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</si>
  <si>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</si>
  <si>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</si>
  <si>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</si>
  <si>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</si>
  <si>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</si>
  <si>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</si>
  <si>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</si>
  <si>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</si>
  <si>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</si>
  <si>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</si>
  <si>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</si>
  <si>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</si>
  <si>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</si>
  <si>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</si>
  <si>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</si>
  <si>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</si>
  <si>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</si>
  <si>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</si>
  <si>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</si>
  <si>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</si>
  <si>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</si>
  <si>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</si>
  <si>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</si>
  <si>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</si>
  <si>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</si>
  <si>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</si>
  <si>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</si>
  <si>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</si>
  <si>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</si>
  <si>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</si>
  <si>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</si>
  <si>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</si>
  <si>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</si>
  <si>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</si>
  <si>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</si>
  <si>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</si>
  <si>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</si>
  <si>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</si>
  <si>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</si>
  <si>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</si>
  <si>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</si>
  <si>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</si>
  <si>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</si>
  <si>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</si>
  <si>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</si>
  <si>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</si>
  <si>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</si>
  <si>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</si>
  <si>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</si>
  <si>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</si>
  <si>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</si>
  <si>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</si>
  <si>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</si>
  <si>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</si>
  <si>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</si>
  <si>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</si>
  <si>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</si>
  <si>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</si>
  <si>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</si>
  <si>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</si>
  <si>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</si>
  <si>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</si>
  <si>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</si>
  <si>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</si>
  <si>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</si>
  <si>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</si>
  <si>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</si>
  <si>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</si>
  <si>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</si>
  <si>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</si>
  <si>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</si>
  <si>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</si>
  <si>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</si>
  <si>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</si>
  <si>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</si>
  <si>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</si>
  <si>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</si>
  <si>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</si>
  <si>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</si>
  <si>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</si>
  <si>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</si>
  <si>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</si>
  <si>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</si>
  <si>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</si>
  <si>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</si>
  <si>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</si>
  <si>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</si>
  <si>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</si>
  <si>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</si>
  <si>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</si>
  <si>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</si>
  <si>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</si>
  <si>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</si>
  <si>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</si>
  <si>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</si>
  <si>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</si>
  <si>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</si>
  <si>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</si>
  <si>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</si>
  <si>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</si>
  <si>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</si>
  <si>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</si>
  <si>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</si>
  <si>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</si>
  <si>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</si>
  <si>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</si>
  <si>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</si>
  <si>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</si>
  <si>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</si>
  <si>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</si>
  <si>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</si>
  <si>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</si>
  <si>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</si>
  <si>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</si>
  <si>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</si>
  <si>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</si>
  <si>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</si>
  <si>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</si>
  <si>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</si>
  <si>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</si>
  <si>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</si>
  <si>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</si>
  <si>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</si>
  <si>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</si>
  <si>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</si>
  <si>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</si>
  <si>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</si>
  <si>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</si>
  <si>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</si>
  <si>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</si>
  <si>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</si>
  <si>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</si>
  <si>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</si>
  <si>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</si>
  <si>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</si>
  <si>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</si>
  <si>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</si>
  <si>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</si>
  <si>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</si>
  <si>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</si>
  <si>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</si>
  <si>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</si>
  <si>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</si>
  <si>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</si>
  <si>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</si>
  <si>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</si>
  <si>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</si>
  <si>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</si>
  <si>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</si>
  <si>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</si>
  <si>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</si>
  <si>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</si>
  <si>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</si>
  <si>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</si>
  <si>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</si>
  <si>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</si>
  <si>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</si>
  <si>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</si>
  <si>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</si>
  <si>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</si>
  <si>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</si>
  <si>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</si>
  <si>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</si>
  <si>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</si>
  <si>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</si>
  <si>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</si>
  <si>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</si>
  <si>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</si>
  <si>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</si>
  <si>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</si>
  <si>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</si>
  <si>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</si>
  <si>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</si>
  <si>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</si>
  <si>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</si>
  <si>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</si>
  <si>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</si>
  <si>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</si>
  <si>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</si>
  <si>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</si>
  <si>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</si>
  <si>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</si>
  <si>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</si>
  <si>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</si>
  <si>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</si>
  <si>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</si>
  <si>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</si>
  <si>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</si>
  <si>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</si>
  <si>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</si>
  <si>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</si>
  <si>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</si>
  <si>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</si>
  <si>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</si>
  <si>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</si>
  <si>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</si>
  <si>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</si>
  <si>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</si>
  <si>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</si>
  <si>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</si>
  <si>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</si>
  <si>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</si>
  <si>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</si>
  <si>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</si>
  <si>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</si>
  <si>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</si>
  <si>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</si>
  <si>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</si>
  <si>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</si>
  <si>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</si>
  <si>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</si>
  <si>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</si>
  <si>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</si>
  <si>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</si>
  <si>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</si>
  <si>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</si>
  <si>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</si>
  <si>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</si>
  <si>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</si>
  <si>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</si>
  <si>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</si>
  <si>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</si>
  <si>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</si>
  <si>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</si>
  <si>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</si>
  <si>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</si>
  <si>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</si>
  <si>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</si>
  <si>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</si>
  <si>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</si>
  <si>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</si>
  <si>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</si>
  <si>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</si>
  <si>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</si>
  <si>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</si>
  <si>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</si>
  <si>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</si>
  <si>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</si>
  <si>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</si>
  <si>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</si>
  <si>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</si>
  <si>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</si>
  <si>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</si>
  <si>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</si>
  <si>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</si>
  <si>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</si>
  <si>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</si>
  <si>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</si>
  <si>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</si>
  <si>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</si>
  <si>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</si>
  <si>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</si>
  <si>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</si>
  <si>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</si>
  <si>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</si>
  <si>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</si>
  <si>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</si>
  <si>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</si>
  <si>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</si>
  <si>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</si>
  <si>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</si>
  <si>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</si>
  <si>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</si>
  <si>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</si>
  <si>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</si>
  <si>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</si>
  <si>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</si>
  <si>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</si>
  <si>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</si>
  <si>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</si>
  <si>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</si>
  <si>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</si>
  <si>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</si>
  <si>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</si>
  <si>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</si>
  <si>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</si>
  <si>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</si>
  <si>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</si>
  <si>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</si>
  <si>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</si>
  <si>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</si>
  <si>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</si>
  <si>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</si>
  <si>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</si>
  <si>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</si>
  <si>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</si>
  <si>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</si>
  <si>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</si>
  <si>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</si>
  <si>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</si>
  <si>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</si>
  <si>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</si>
  <si>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</si>
  <si>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</si>
  <si>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</si>
  <si>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</si>
  <si>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</si>
  <si>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</si>
  <si>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</si>
  <si>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</si>
  <si>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</si>
  <si>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</si>
  <si>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</si>
  <si>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</si>
  <si>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</si>
  <si>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</si>
  <si>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</si>
  <si>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</si>
  <si>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</si>
  <si>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</si>
  <si>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</si>
  <si>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</si>
  <si>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</si>
  <si>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</si>
  <si>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</si>
  <si>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</si>
  <si>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</si>
  <si>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</si>
  <si>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</si>
  <si>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</si>
  <si>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</si>
  <si>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</si>
  <si>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</si>
  <si>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</si>
  <si>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</si>
  <si>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</si>
  <si>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</si>
  <si>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</si>
  <si>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</si>
  <si>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</si>
  <si>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</si>
  <si>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</si>
  <si>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</si>
  <si>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</si>
  <si>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</si>
  <si>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</si>
  <si>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</si>
  <si>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</si>
  <si>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</si>
  <si>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</si>
  <si>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</si>
  <si>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</si>
  <si>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</si>
  <si>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</si>
  <si>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</si>
  <si>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</si>
  <si>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</si>
  <si>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</si>
  <si>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</si>
  <si>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</si>
  <si>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</si>
  <si>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</si>
  <si>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</si>
  <si>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</si>
  <si>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</si>
  <si>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</si>
  <si>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</si>
  <si>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</si>
  <si>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</si>
  <si>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</si>
  <si>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</si>
  <si>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</si>
  <si>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</si>
  <si>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</si>
  <si>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</si>
  <si>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</si>
  <si>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</si>
  <si>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</si>
  <si>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</si>
  <si>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</si>
  <si>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</si>
  <si>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</si>
  <si>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</si>
  <si>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</si>
  <si>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</si>
  <si>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</si>
  <si>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</si>
  <si>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</si>
  <si>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</si>
  <si>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</si>
  <si>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</si>
  <si>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</si>
  <si>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</si>
  <si>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</si>
  <si>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</si>
  <si>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</si>
  <si>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</si>
  <si>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</si>
  <si>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</si>
  <si>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</si>
  <si>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</si>
  <si>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</si>
  <si>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</si>
  <si>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</si>
  <si>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</si>
  <si>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</si>
  <si>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</si>
  <si>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</si>
  <si>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</si>
  <si>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</si>
  <si>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</si>
  <si>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</si>
  <si>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</si>
  <si>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</si>
  <si>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</si>
  <si>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</si>
  <si>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</si>
  <si>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</si>
  <si>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</si>
  <si>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</si>
  <si>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</si>
  <si>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</si>
  <si>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</si>
  <si>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</si>
  <si>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</si>
  <si>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</si>
  <si>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</si>
  <si>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</si>
  <si>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</si>
  <si>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</si>
  <si>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</si>
  <si>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</si>
  <si>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</si>
  <si>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</si>
  <si>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</si>
  <si>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</si>
  <si>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</si>
  <si>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</si>
  <si>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</si>
  <si>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</si>
  <si>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</si>
  <si>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</si>
  <si>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</si>
  <si>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</si>
  <si>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</si>
  <si>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</si>
  <si>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</si>
  <si>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</si>
  <si>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</si>
  <si>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</si>
  <si>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</si>
  <si>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</si>
  <si>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</si>
  <si>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</si>
  <si>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</si>
  <si>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</si>
  <si>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</si>
  <si>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</si>
  <si>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</si>
  <si>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</si>
  <si>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</si>
  <si>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</si>
  <si>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</si>
  <si>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</si>
  <si>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</si>
  <si>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</si>
  <si>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</si>
  <si>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</si>
  <si>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</si>
  <si>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</si>
  <si>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</si>
  <si>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</si>
  <si>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</si>
  <si>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</si>
  <si>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</si>
  <si>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</si>
  <si>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</si>
  <si>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</si>
  <si>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</si>
  <si>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</si>
  <si>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</si>
  <si>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</si>
  <si>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</si>
  <si>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</si>
  <si>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</si>
  <si>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</si>
  <si>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</si>
  <si>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</si>
  <si>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</si>
  <si>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</si>
  <si>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</si>
  <si>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</si>
  <si>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</si>
  <si>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</si>
  <si>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</si>
  <si>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</si>
  <si>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</si>
  <si>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</si>
  <si>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</si>
  <si>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</si>
  <si>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</si>
  <si>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</si>
  <si>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</si>
  <si>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</si>
  <si>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</si>
  <si>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</si>
  <si>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</si>
  <si>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</si>
  <si>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</si>
  <si>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</si>
  <si>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</si>
  <si>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</si>
  <si>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</si>
  <si>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</si>
  <si>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</si>
  <si>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</si>
  <si>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</si>
  <si>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</si>
  <si>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</si>
  <si>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</si>
  <si>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</si>
  <si>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</si>
  <si>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</si>
  <si>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</si>
  <si>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</si>
  <si>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</si>
  <si>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</si>
  <si>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</si>
  <si>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</si>
  <si>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</si>
  <si>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</si>
  <si>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</si>
  <si>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</si>
  <si>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</si>
  <si>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</si>
  <si>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</si>
  <si>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</si>
  <si>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</si>
  <si>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</si>
  <si>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</si>
  <si>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</si>
  <si>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</si>
  <si>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</si>
  <si>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</si>
  <si>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</si>
  <si>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</si>
  <si>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</si>
  <si>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</si>
  <si>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</si>
  <si>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</si>
  <si>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</si>
  <si>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</si>
  <si>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</si>
  <si>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</si>
  <si>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</si>
  <si>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</si>
  <si>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</si>
  <si>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</si>
  <si>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</si>
  <si>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</si>
  <si>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</si>
  <si>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</si>
  <si>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</si>
  <si>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</si>
  <si>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</si>
  <si>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</si>
  <si>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</si>
  <si>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</si>
  <si>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</si>
  <si>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</si>
  <si>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</si>
  <si>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</si>
  <si>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</si>
  <si>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</si>
  <si>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</si>
  <si>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</si>
  <si>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</si>
  <si>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</si>
  <si>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</si>
  <si>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</si>
  <si>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</si>
  <si>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</si>
  <si>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</si>
  <si>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</si>
  <si>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</si>
  <si>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</si>
  <si>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</si>
  <si>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</si>
  <si>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</si>
  <si>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</si>
  <si>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</si>
  <si>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</si>
  <si>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</si>
  <si>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</si>
  <si>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</si>
  <si>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</si>
  <si>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</si>
  <si>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</si>
  <si>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</si>
  <si>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</si>
  <si>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</si>
  <si>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</si>
  <si>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</si>
  <si>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</si>
  <si>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</si>
  <si>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</si>
  <si>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</si>
  <si>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</si>
  <si>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</si>
  <si>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</si>
  <si>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</si>
  <si>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</si>
  <si>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</si>
  <si>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</si>
  <si>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</si>
  <si>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</si>
  <si>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</si>
  <si>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</si>
  <si>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</si>
  <si>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</si>
  <si>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</si>
  <si>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</si>
  <si>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</si>
  <si>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</si>
  <si>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</si>
  <si>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</si>
  <si>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</si>
  <si>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</si>
  <si>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</si>
  <si>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</si>
  <si>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</si>
  <si>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</si>
  <si>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</si>
  <si>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</si>
  <si>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</si>
  <si>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</si>
  <si>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</si>
  <si>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</si>
  <si>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</si>
  <si>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</si>
  <si>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</si>
  <si>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</si>
  <si>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</si>
  <si>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</si>
  <si>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</si>
  <si>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</si>
  <si>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</si>
  <si>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</si>
  <si>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</si>
  <si>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</si>
  <si>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</si>
  <si>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</si>
  <si>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</si>
  <si>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</si>
  <si>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</si>
  <si>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</si>
  <si>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</si>
  <si>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</si>
  <si>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</si>
  <si>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</si>
  <si>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</si>
  <si>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</si>
  <si>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</si>
  <si>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</si>
  <si>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</si>
  <si>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</si>
  <si>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</si>
  <si>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</si>
  <si>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</si>
  <si>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</si>
  <si>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</si>
  <si>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</si>
  <si>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</si>
  <si>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</si>
  <si>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</si>
  <si>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</si>
  <si>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</si>
  <si>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</si>
  <si>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</si>
  <si>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</si>
  <si>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</si>
  <si>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</si>
  <si>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</si>
  <si>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</si>
  <si>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</si>
  <si>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</si>
  <si>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</si>
  <si>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</si>
  <si>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</si>
  <si>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</si>
  <si>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</si>
  <si>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</si>
  <si>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</si>
  <si>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</si>
  <si>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</si>
  <si>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</si>
  <si>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</si>
  <si>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</si>
  <si>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</si>
  <si>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</si>
  <si>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</si>
  <si>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</si>
  <si>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</si>
  <si>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</si>
  <si>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</si>
  <si>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</si>
  <si>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</si>
  <si>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</si>
  <si>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</si>
  <si>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</si>
  <si>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</si>
  <si>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</si>
  <si>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</si>
  <si>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</si>
  <si>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</si>
  <si>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</si>
  <si>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</si>
  <si>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</si>
  <si>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</si>
  <si>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</si>
  <si>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</si>
  <si>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</si>
  <si>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</si>
  <si>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</si>
  <si>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</si>
  <si>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</si>
  <si>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</si>
  <si>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</si>
  <si>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</si>
  <si>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</si>
  <si>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</si>
  <si>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</si>
  <si>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</si>
  <si>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</si>
  <si>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</si>
  <si>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</si>
  <si>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</si>
  <si>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</si>
  <si>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</si>
  <si>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</si>
  <si>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</si>
  <si>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</si>
  <si>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</si>
  <si>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</si>
  <si>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</si>
  <si>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</si>
  <si>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</si>
  <si>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</si>
  <si>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</si>
  <si>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</si>
  <si>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</si>
  <si>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</si>
  <si>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</si>
  <si>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</si>
  <si>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</si>
  <si>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</si>
  <si>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</si>
  <si>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</si>
  <si>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</si>
  <si>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</si>
  <si>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</si>
  <si>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</si>
  <si>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</si>
  <si>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</si>
  <si>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</si>
  <si>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</si>
  <si>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</si>
  <si>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</si>
  <si>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</si>
  <si>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</si>
  <si>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</si>
  <si>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</si>
  <si>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</si>
  <si>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</si>
  <si>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</si>
  <si>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</si>
  <si>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</si>
  <si>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</si>
  <si>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</si>
  <si>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</si>
  <si>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</si>
  <si>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</si>
  <si>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</si>
  <si>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</si>
  <si>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</si>
  <si>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</si>
  <si>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</si>
  <si>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</si>
  <si>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</si>
  <si>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</si>
  <si>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</si>
  <si>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</si>
  <si>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</si>
  <si>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</si>
  <si>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</si>
  <si>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</si>
  <si>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</si>
  <si>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</si>
  <si>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</si>
  <si>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</si>
  <si>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</si>
  <si>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</si>
  <si>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</si>
  <si>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</si>
  <si>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</si>
  <si>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</si>
  <si>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</si>
  <si>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</si>
  <si>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</si>
  <si>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</si>
  <si>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</si>
  <si>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</si>
  <si>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</si>
  <si>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</si>
  <si>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</si>
  <si>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</si>
  <si>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</si>
  <si>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</si>
  <si>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</si>
  <si>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</si>
  <si>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</si>
  <si>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</si>
  <si>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</si>
  <si>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</si>
  <si>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</si>
  <si>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</si>
  <si>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</si>
  <si>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</si>
  <si>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</si>
  <si>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</si>
  <si>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</si>
  <si>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</si>
  <si>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</si>
  <si>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</si>
  <si>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</si>
  <si>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</si>
  <si>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</si>
  <si>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</si>
  <si>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</si>
  <si>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</si>
  <si>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</si>
  <si>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</si>
  <si>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</si>
  <si>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</si>
  <si>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</si>
  <si>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</si>
  <si>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</si>
  <si>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</si>
  <si>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</si>
  <si>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</si>
  <si>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</si>
  <si>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</si>
  <si>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</si>
  <si>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</si>
  <si>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</si>
  <si>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</si>
  <si>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</si>
  <si>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</si>
  <si>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</si>
  <si>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</si>
  <si>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</si>
  <si>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</si>
  <si>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</si>
  <si>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</si>
  <si>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</si>
  <si>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</si>
  <si>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</si>
  <si>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</si>
  <si>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</si>
  <si>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</si>
  <si>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</si>
  <si>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</si>
  <si>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</si>
  <si>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</si>
  <si>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</si>
  <si>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</si>
  <si>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</si>
  <si>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</si>
  <si>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</si>
  <si>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</si>
  <si>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</si>
  <si>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</si>
  <si>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</si>
  <si>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</si>
  <si>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</si>
  <si>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</si>
  <si>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</si>
  <si>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</si>
  <si>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</si>
  <si>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</si>
  <si>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</si>
  <si>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</si>
  <si>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</si>
  <si>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</si>
  <si>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</si>
  <si>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</si>
  <si>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</si>
  <si>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</si>
  <si>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</si>
  <si>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</si>
  <si>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</si>
  <si>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</si>
  <si>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</si>
  <si>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</si>
  <si>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</si>
  <si>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</si>
  <si>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</si>
  <si>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</si>
  <si>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</si>
  <si>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</si>
  <si>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</si>
  <si>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</si>
  <si>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</si>
  <si>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</si>
  <si>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</si>
  <si>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</si>
  <si>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</si>
  <si>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</si>
  <si>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</si>
  <si>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</si>
  <si>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</si>
  <si>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</si>
  <si>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</si>
  <si>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</si>
  <si>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</si>
  <si>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</si>
  <si>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</si>
  <si>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</si>
  <si>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</si>
  <si>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</si>
  <si>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</si>
  <si>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</si>
  <si>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</si>
  <si>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</si>
  <si>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</si>
  <si>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</si>
  <si>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</si>
  <si>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</si>
  <si>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</si>
  <si>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</si>
  <si>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</si>
  <si>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</si>
  <si>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</si>
  <si>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</si>
  <si>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</si>
  <si>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</si>
  <si>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</si>
  <si>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</si>
  <si>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</si>
  <si>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</si>
  <si>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</si>
  <si>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</si>
  <si>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</si>
  <si>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</si>
  <si>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</si>
  <si>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</si>
  <si>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</si>
  <si>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</si>
  <si>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</si>
  <si>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</si>
  <si>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</si>
  <si>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</si>
  <si>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</si>
  <si>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</si>
  <si>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</si>
  <si>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</si>
  <si>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</si>
  <si>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</si>
  <si>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</si>
  <si>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</si>
  <si>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</si>
  <si>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</si>
  <si>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</si>
  <si>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</si>
  <si>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</si>
  <si>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</si>
  <si>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</si>
  <si>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</si>
  <si>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</si>
  <si>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</si>
  <si>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</si>
  <si>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</si>
  <si>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</si>
  <si>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</si>
  <si>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</si>
  <si>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</si>
  <si>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</si>
  <si>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</si>
  <si>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</si>
  <si>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</si>
  <si>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</si>
  <si>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</si>
  <si>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</si>
  <si>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</si>
  <si>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</si>
  <si>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</si>
  <si>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</si>
  <si>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</si>
  <si>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</si>
  <si>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</si>
  <si>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</si>
  <si>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</si>
  <si>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</si>
  <si>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</si>
  <si>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</si>
  <si>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</si>
  <si>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</si>
  <si>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</si>
  <si>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</si>
  <si>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</si>
  <si>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</si>
  <si>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</si>
  <si>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</si>
  <si>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</si>
  <si>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</si>
  <si>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</si>
  <si>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</si>
  <si>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</si>
  <si>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</si>
  <si>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</si>
  <si>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</si>
  <si>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</si>
  <si>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</si>
  <si>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</si>
  <si>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</si>
  <si>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</si>
  <si>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</si>
  <si>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</si>
  <si>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</si>
  <si>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</si>
  <si>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</si>
  <si>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</si>
  <si>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</si>
  <si>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</si>
  <si>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</si>
  <si>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</si>
  <si>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</si>
  <si>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</si>
  <si>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</si>
  <si>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</si>
  <si>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</si>
  <si>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</si>
  <si>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</si>
  <si>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</si>
  <si>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</si>
  <si>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</si>
  <si>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</si>
  <si>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</si>
  <si>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</si>
  <si>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</si>
  <si>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</si>
  <si>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</si>
  <si>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</si>
  <si>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</si>
  <si>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</si>
  <si>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</si>
  <si>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</si>
  <si>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</si>
  <si>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</si>
  <si>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</si>
  <si>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</si>
  <si>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</si>
  <si>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</si>
  <si>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</si>
  <si>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</si>
  <si>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</si>
  <si>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</si>
  <si>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</si>
  <si>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</si>
  <si>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</si>
  <si>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</si>
  <si>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</si>
  <si>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</si>
  <si>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</si>
  <si>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</si>
  <si>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</si>
  <si>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</si>
  <si>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</si>
  <si>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</si>
  <si>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</si>
  <si>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</si>
  <si>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</si>
  <si>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</si>
  <si>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</si>
  <si>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</si>
  <si>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</si>
  <si>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</si>
  <si>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</si>
  <si>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</si>
  <si>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</si>
  <si>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</si>
  <si>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</si>
  <si>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</si>
  <si>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</si>
  <si>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</si>
  <si>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</si>
  <si>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</si>
  <si>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</si>
  <si>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</si>
  <si>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</si>
  <si>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</si>
  <si>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</si>
  <si>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</si>
  <si>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</si>
  <si>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</si>
  <si>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</si>
  <si>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</si>
  <si>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</si>
  <si>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</si>
  <si>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</si>
  <si>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</si>
  <si>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</si>
  <si>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</si>
  <si>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</si>
  <si>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</si>
  <si>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</si>
  <si>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</si>
  <si>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</si>
  <si>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</si>
  <si>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</si>
  <si>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</si>
  <si>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</si>
  <si>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</si>
  <si>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</si>
  <si>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</si>
  <si>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</si>
  <si>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</si>
  <si>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</si>
  <si>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</si>
  <si>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</si>
  <si>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</si>
  <si>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</si>
  <si>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</si>
  <si>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</si>
  <si>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</si>
  <si>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</si>
  <si>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</si>
  <si>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</si>
  <si>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</si>
  <si>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</si>
  <si>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</si>
  <si>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</si>
  <si>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</si>
  <si>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</si>
  <si>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</si>
  <si>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</si>
  <si>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</si>
  <si>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</si>
  <si>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</si>
  <si>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</si>
  <si>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</si>
  <si>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</si>
  <si>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</si>
  <si>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</si>
  <si>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</si>
  <si>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</si>
  <si>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</si>
  <si>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</si>
  <si>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</si>
  <si>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</si>
  <si>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</si>
  <si>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</si>
  <si>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</si>
  <si>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</si>
  <si>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</si>
  <si>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</si>
  <si>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</si>
  <si>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</si>
  <si>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</si>
  <si>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</si>
  <si>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</si>
  <si>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</si>
  <si>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</si>
  <si>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</si>
  <si>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</si>
  <si>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</si>
  <si>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</si>
  <si>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</si>
  <si>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</si>
  <si>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</si>
  <si>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</si>
  <si>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</si>
  <si>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</si>
  <si>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</si>
  <si>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</si>
  <si>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</si>
  <si>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</si>
  <si>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</si>
  <si>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</si>
  <si>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</si>
  <si>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</si>
  <si>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</si>
  <si>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</si>
  <si>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</si>
  <si>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</si>
  <si>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</si>
  <si>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</si>
  <si>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</si>
  <si>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</si>
  <si>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</si>
  <si>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</si>
  <si>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</si>
  <si>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</si>
  <si>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</si>
  <si>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</si>
  <si>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</si>
  <si>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</si>
  <si>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</si>
  <si>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</si>
  <si>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</si>
  <si>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</si>
  <si>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</si>
  <si>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</si>
  <si>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</si>
  <si>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</si>
  <si>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</si>
  <si>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</si>
  <si>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</si>
  <si>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</si>
  <si>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</si>
  <si>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</si>
  <si>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</si>
  <si>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</si>
  <si>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</si>
  <si>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</si>
  <si>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</si>
  <si>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</si>
  <si>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</si>
  <si>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</si>
  <si>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</si>
  <si>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</si>
  <si>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</si>
  <si>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</si>
  <si>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</si>
  <si>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</si>
  <si>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</si>
  <si>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</si>
  <si>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</si>
  <si>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</si>
  <si>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</si>
  <si>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</si>
  <si>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</si>
  <si>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</si>
  <si>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</si>
  <si>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</si>
  <si>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</si>
  <si>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</si>
  <si>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</si>
  <si>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</si>
  <si>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</si>
  <si>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</si>
  <si>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</si>
  <si>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</si>
  <si>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</si>
  <si>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</si>
  <si>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</si>
  <si>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</si>
  <si>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</si>
  <si>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</si>
  <si>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</si>
  <si>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</si>
  <si>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</si>
  <si>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</si>
  <si>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</si>
  <si>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</si>
  <si>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</si>
  <si>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</si>
  <si>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</si>
  <si>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</si>
  <si>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</si>
  <si>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</si>
  <si>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</si>
  <si>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</si>
  <si>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</si>
  <si>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</si>
  <si>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</si>
  <si>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</si>
  <si>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</si>
  <si>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</si>
  <si>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</si>
  <si>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</si>
  <si>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</si>
  <si>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</si>
  <si>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</si>
  <si>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</si>
  <si>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</si>
  <si>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</si>
  <si>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</si>
  <si>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</si>
  <si>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</si>
  <si>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</si>
  <si>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</si>
  <si>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</si>
  <si>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</si>
  <si>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</si>
  <si>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</si>
  <si>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</si>
  <si>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</si>
  <si>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</si>
  <si>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</si>
  <si>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</si>
  <si>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</si>
  <si>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</si>
  <si>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</si>
  <si>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</si>
  <si>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</si>
  <si>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</si>
  <si>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</si>
  <si>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</si>
  <si>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</si>
  <si>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</si>
  <si>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</si>
  <si>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</si>
  <si>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</si>
  <si>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</si>
  <si>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</si>
  <si>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</si>
  <si>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</si>
  <si>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</si>
  <si>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</si>
  <si>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</si>
  <si>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</si>
  <si>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</si>
  <si>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</si>
  <si>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</si>
  <si>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</si>
  <si>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</si>
  <si>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</si>
  <si>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</si>
  <si>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</si>
  <si>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</si>
  <si>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</si>
  <si>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</si>
  <si>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</si>
  <si>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</si>
  <si>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</si>
  <si>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</si>
  <si>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</si>
  <si>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</si>
  <si>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</si>
  <si>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</si>
  <si>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</si>
  <si>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</si>
  <si>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</si>
  <si>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</si>
  <si>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</si>
  <si>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</si>
  <si>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</si>
  <si>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</si>
  <si>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</si>
  <si>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</si>
  <si>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</si>
  <si>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</si>
  <si>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</si>
  <si>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</si>
  <si>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</si>
  <si>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</si>
  <si>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</si>
  <si>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</si>
  <si>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</si>
  <si>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</si>
  <si>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</si>
  <si>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</si>
  <si>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</si>
  <si>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</si>
  <si>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</si>
  <si>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</si>
  <si>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</si>
  <si>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</si>
  <si>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</si>
  <si>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</si>
  <si>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</si>
  <si>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</si>
  <si>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</si>
  <si>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</si>
  <si>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</si>
  <si>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</si>
  <si>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</si>
  <si>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</si>
  <si>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</si>
  <si>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</si>
  <si>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</si>
  <si>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</si>
  <si>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</si>
  <si>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</si>
  <si>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</si>
  <si>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</si>
  <si>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</si>
  <si>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</si>
  <si>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</si>
  <si>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</si>
  <si>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</si>
  <si>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</si>
  <si>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</si>
  <si>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</si>
  <si>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</si>
  <si>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</si>
  <si>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</si>
  <si>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</si>
  <si>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</si>
  <si>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</si>
  <si>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</si>
  <si>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</si>
  <si>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</si>
  <si>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</si>
  <si>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</si>
  <si>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</si>
  <si>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</si>
  <si>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</si>
  <si>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</si>
  <si>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</si>
  <si>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</si>
  <si>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</si>
  <si>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</si>
  <si>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</si>
  <si>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</si>
  <si>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</si>
  <si>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</si>
  <si>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</si>
  <si>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</si>
  <si>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</si>
  <si>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</si>
  <si>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</si>
  <si>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</si>
  <si>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</si>
  <si>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</si>
  <si>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</si>
  <si>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</si>
  <si>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</si>
  <si>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</si>
  <si>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</si>
  <si>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</si>
  <si>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</si>
  <si>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</si>
  <si>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</si>
  <si>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</si>
  <si>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</si>
  <si>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</si>
  <si>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</si>
  <si>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</si>
  <si>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</si>
  <si>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</si>
  <si>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</si>
  <si>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</si>
  <si>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</si>
  <si>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</si>
  <si>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</si>
  <si>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</si>
  <si>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</si>
  <si>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</si>
  <si>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</si>
  <si>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</si>
  <si>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</si>
  <si>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</si>
  <si>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</si>
  <si>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</si>
  <si>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</si>
  <si>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</si>
  <si>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</si>
  <si>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</si>
  <si>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</si>
  <si>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</si>
  <si>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</si>
  <si>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</si>
  <si>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</si>
  <si>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</si>
  <si>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</si>
  <si>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</si>
  <si>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</si>
  <si>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</si>
  <si>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</si>
  <si>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</si>
  <si>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</si>
  <si>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</si>
  <si>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</si>
  <si>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</si>
  <si>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</si>
  <si>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</si>
  <si>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</si>
  <si>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</si>
  <si>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</si>
  <si>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</si>
  <si>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</si>
  <si>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</si>
  <si>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</si>
  <si>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</si>
  <si>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</si>
  <si>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</si>
  <si>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</si>
  <si>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</si>
  <si>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</si>
  <si>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</si>
  <si>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</si>
  <si>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</si>
  <si>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</si>
  <si>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</si>
  <si>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</si>
  <si>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</si>
  <si>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</si>
  <si>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</si>
  <si>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</si>
  <si>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</si>
  <si>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</si>
  <si>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</si>
  <si>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</si>
  <si>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</si>
  <si>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</si>
  <si>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</si>
  <si>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</si>
  <si>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</si>
  <si>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</si>
  <si>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</si>
  <si>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</si>
  <si>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</si>
  <si>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</si>
  <si>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</si>
  <si>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</si>
  <si>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</si>
  <si>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</si>
  <si>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</si>
  <si>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</si>
  <si>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</si>
  <si>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</si>
  <si>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</si>
  <si>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</si>
  <si>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</si>
  <si>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</si>
  <si>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</si>
  <si>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</si>
  <si>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</si>
  <si>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</si>
  <si>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</si>
  <si>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</si>
  <si>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</si>
  <si>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</si>
  <si>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</si>
  <si>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</si>
  <si>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</si>
  <si>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</si>
  <si>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</si>
  <si>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</si>
  <si>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</si>
  <si>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</si>
  <si>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</si>
  <si>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</si>
  <si>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</si>
  <si>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</si>
  <si>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</si>
  <si>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</si>
  <si>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</si>
  <si>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</si>
  <si>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</si>
  <si>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</si>
  <si>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</si>
  <si>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</si>
  <si>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</si>
  <si>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</si>
  <si>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</si>
  <si>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</si>
  <si>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</si>
  <si>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</si>
  <si>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</si>
  <si>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</si>
  <si>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</si>
  <si>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</si>
  <si>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</si>
  <si>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</si>
  <si>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</si>
  <si>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</si>
  <si>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</si>
  <si>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</si>
  <si>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</si>
  <si>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</si>
  <si>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</si>
  <si>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</si>
  <si>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</si>
  <si>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</si>
  <si>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</si>
  <si>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</si>
  <si>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</si>
  <si>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</si>
  <si>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</si>
  <si>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</si>
  <si>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</si>
  <si>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</si>
  <si>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</si>
  <si>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</si>
  <si>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</si>
  <si>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</si>
  <si>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</si>
  <si>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</si>
  <si>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</si>
  <si>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</si>
  <si>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</si>
  <si>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</si>
  <si>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</si>
  <si>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</si>
  <si>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</si>
  <si>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</si>
  <si>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</si>
  <si>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</si>
  <si>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</si>
  <si>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</si>
  <si>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</si>
  <si>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</si>
  <si>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</si>
  <si>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</si>
  <si>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</si>
  <si>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</si>
  <si>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</si>
  <si>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</si>
  <si>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</si>
  <si>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</si>
  <si>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</si>
  <si>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</si>
  <si>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</si>
  <si>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</si>
  <si>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</si>
  <si>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</si>
  <si>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</si>
  <si>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</si>
  <si>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</si>
  <si>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</si>
  <si>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</si>
  <si>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</si>
  <si>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</si>
  <si>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</si>
  <si>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</si>
  <si>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</si>
  <si>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</si>
  <si>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</si>
  <si>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</si>
  <si>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</si>
  <si>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</si>
  <si>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</si>
  <si>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</si>
  <si>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</si>
  <si>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</si>
  <si>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</si>
  <si>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</si>
  <si>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</si>
  <si>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</si>
  <si>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</si>
  <si>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</si>
  <si>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</si>
  <si>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</si>
  <si>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</si>
  <si>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</si>
  <si>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</si>
  <si>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</si>
  <si>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</si>
  <si>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</si>
  <si>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</si>
  <si>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</si>
  <si>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</si>
  <si>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</si>
  <si>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</si>
  <si>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</si>
  <si>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</si>
  <si>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</si>
  <si>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</si>
  <si>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</si>
  <si>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</si>
  <si>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</si>
  <si>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</si>
  <si>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</si>
  <si>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</si>
  <si>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</si>
  <si>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</si>
  <si>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</si>
  <si>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</si>
  <si>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</si>
  <si>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</si>
  <si>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</si>
  <si>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</si>
  <si>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</si>
  <si>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</si>
  <si>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</si>
  <si>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</si>
  <si>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</si>
  <si>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</si>
  <si>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</si>
  <si>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</si>
  <si>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</si>
  <si>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</si>
  <si>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</si>
  <si>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</si>
  <si>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</si>
  <si>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</si>
  <si>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</si>
  <si>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</si>
  <si>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</si>
  <si>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</si>
  <si>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</si>
  <si>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</si>
  <si>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</si>
  <si>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</si>
  <si>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</si>
  <si>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</si>
  <si>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</si>
  <si>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</si>
  <si>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</si>
  <si>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</si>
  <si>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</si>
  <si>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</si>
  <si>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</si>
  <si>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</si>
  <si>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</si>
  <si>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</si>
  <si>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</si>
  <si>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</si>
  <si>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</si>
  <si>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</si>
  <si>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</si>
  <si>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</si>
  <si>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</si>
  <si>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</si>
  <si>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</si>
  <si>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</si>
  <si>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</si>
  <si>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</si>
  <si>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</si>
  <si>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</si>
  <si>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</si>
  <si>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</si>
  <si>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</si>
  <si>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</si>
  <si>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</si>
  <si>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</si>
  <si>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</si>
  <si>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</si>
  <si>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</si>
  <si>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</si>
  <si>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</si>
  <si>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</si>
  <si>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</si>
  <si>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</si>
  <si>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</si>
  <si>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</si>
  <si>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</si>
  <si>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</si>
  <si>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</si>
  <si>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</si>
  <si>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</si>
  <si>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</si>
  <si>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</si>
  <si>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</si>
  <si>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</si>
  <si>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</si>
  <si>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</si>
  <si>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</si>
  <si>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</si>
  <si>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</si>
  <si>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</si>
  <si>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</si>
  <si>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</si>
  <si>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</si>
  <si>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</si>
  <si>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</si>
  <si>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</si>
  <si>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</si>
  <si>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</si>
  <si>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</si>
  <si>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</si>
  <si>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</si>
  <si>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</si>
  <si>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</si>
  <si>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</si>
  <si>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</si>
  <si>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</si>
  <si>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</si>
  <si>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</si>
  <si>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</si>
  <si>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</si>
  <si>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</si>
  <si>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</si>
  <si>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</si>
  <si>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</si>
  <si>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</si>
  <si>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</si>
  <si>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</si>
  <si>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</si>
  <si>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</si>
  <si>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</si>
  <si>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</si>
  <si>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</si>
  <si>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</si>
  <si>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</si>
  <si>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</si>
  <si>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</si>
  <si>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</si>
  <si>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</si>
  <si>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</si>
  <si>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</si>
  <si>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</si>
  <si>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</si>
  <si>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</si>
  <si>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</si>
  <si>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</si>
  <si>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</si>
  <si>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</si>
  <si>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</si>
  <si>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</si>
  <si>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</si>
  <si>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</si>
  <si>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</si>
  <si>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</si>
  <si>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</si>
  <si>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</si>
  <si>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</si>
  <si>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</si>
  <si>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</si>
  <si>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</si>
  <si>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</si>
  <si>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</si>
  <si>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</si>
  <si>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</si>
  <si>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</si>
  <si>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</si>
  <si>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</si>
  <si>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</si>
  <si>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</si>
  <si>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</si>
  <si>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</si>
  <si>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</si>
  <si>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</si>
  <si>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</si>
  <si>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</si>
  <si>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</si>
  <si>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</si>
  <si>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</si>
  <si>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</si>
  <si>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</si>
  <si>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</si>
  <si>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</si>
  <si>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</si>
  <si>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</si>
  <si>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</si>
  <si>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</si>
  <si>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</si>
  <si>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</si>
  <si>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</si>
  <si>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</si>
  <si>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</si>
  <si>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</si>
  <si>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</si>
  <si>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</si>
  <si>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</si>
  <si>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</si>
  <si>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</si>
  <si>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</si>
  <si>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</si>
  <si>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</si>
  <si>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</si>
  <si>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</si>
  <si>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</si>
  <si>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</si>
  <si>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</si>
  <si>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</si>
  <si>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</si>
  <si>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</si>
  <si>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</si>
  <si>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</si>
  <si>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</si>
  <si>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</si>
  <si>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</si>
  <si>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</si>
  <si>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</si>
  <si>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</si>
  <si>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</si>
  <si>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</si>
  <si>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</si>
  <si>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</si>
  <si>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</si>
  <si>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</si>
  <si>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</si>
  <si>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</si>
  <si>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</si>
  <si>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</si>
  <si>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</si>
  <si>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</si>
  <si>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</si>
  <si>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</si>
  <si>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</si>
  <si>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</si>
  <si>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</si>
  <si>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</si>
  <si>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</si>
  <si>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</si>
  <si>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</si>
  <si>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</si>
  <si>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</si>
  <si>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</si>
  <si>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</si>
  <si>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</si>
  <si>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</si>
  <si>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</si>
  <si>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</si>
  <si>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</si>
  <si>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</si>
  <si>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</si>
  <si>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</si>
  <si>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</si>
  <si>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</si>
  <si>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</si>
  <si>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</si>
  <si>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</si>
  <si>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</si>
  <si>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</si>
  <si>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</si>
  <si>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</si>
  <si>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</si>
  <si>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</si>
  <si>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</si>
  <si>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</si>
  <si>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</si>
  <si>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</si>
  <si>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</si>
  <si>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</si>
  <si>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</si>
  <si>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</si>
  <si>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</si>
  <si>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</si>
  <si>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</si>
  <si>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</si>
  <si>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</si>
  <si>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</si>
  <si>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</si>
  <si>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</si>
  <si>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</si>
  <si>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</si>
  <si>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</si>
  <si>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</si>
  <si>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</si>
  <si>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</si>
  <si>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</si>
  <si>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</si>
  <si>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</si>
  <si>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</si>
  <si>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</si>
  <si>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</si>
  <si>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</si>
  <si>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</si>
  <si>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</si>
  <si>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</si>
  <si>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</si>
  <si>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</si>
  <si>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</si>
  <si>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</si>
  <si>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</si>
  <si>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</si>
  <si>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</si>
  <si>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</si>
  <si>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</si>
  <si>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</si>
  <si>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</si>
  <si>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</si>
  <si>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</si>
  <si>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</si>
  <si>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</si>
  <si>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</si>
  <si>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</si>
  <si>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</si>
  <si>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</si>
  <si>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</si>
  <si>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</si>
  <si>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</si>
  <si>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</si>
  <si>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</si>
  <si>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</si>
  <si>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</si>
  <si>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</si>
  <si>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</si>
  <si>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</si>
  <si>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</si>
  <si>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</si>
  <si>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</si>
  <si>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</si>
  <si>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</si>
  <si>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</si>
  <si>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</si>
  <si>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</si>
  <si>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</si>
  <si>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</si>
  <si>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</si>
  <si>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</si>
  <si>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</si>
  <si>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</si>
  <si>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</si>
  <si>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</si>
  <si>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</si>
  <si>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</si>
  <si>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</si>
  <si>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</si>
  <si>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</si>
  <si>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</si>
  <si>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</si>
  <si>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</si>
  <si>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</si>
  <si>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</si>
  <si>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</si>
  <si>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</si>
  <si>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</si>
  <si>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</si>
  <si>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</si>
  <si>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</si>
  <si>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</si>
  <si>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</si>
  <si>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</si>
  <si>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</si>
  <si>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</si>
  <si>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</si>
  <si>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</si>
  <si>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</si>
  <si>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</si>
  <si>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</si>
  <si>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</si>
  <si>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</si>
  <si>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</si>
  <si>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</si>
  <si>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</si>
  <si>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</si>
  <si>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</si>
  <si>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</si>
  <si>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</si>
  <si>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</si>
  <si>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</si>
  <si>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</si>
  <si>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</si>
  <si>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</si>
  <si>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</si>
  <si>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</si>
  <si>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</si>
  <si>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</si>
  <si>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</si>
  <si>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</si>
  <si>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</si>
  <si>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</si>
  <si>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</si>
  <si>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</si>
  <si>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</si>
  <si>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</si>
  <si>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</si>
  <si>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</si>
  <si>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</si>
  <si>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</si>
  <si>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</si>
  <si>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</si>
  <si>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</si>
  <si>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</si>
  <si>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</si>
  <si>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</si>
  <si>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</si>
  <si>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</si>
  <si>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</si>
  <si>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</si>
  <si>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</si>
  <si>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</si>
  <si>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</si>
  <si>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</si>
  <si>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</si>
  <si>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</si>
  <si>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</si>
  <si>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</si>
  <si>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</si>
  <si>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</si>
  <si>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</si>
  <si>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</si>
  <si>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</si>
  <si>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</si>
  <si>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</si>
  <si>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</si>
  <si>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</si>
  <si>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</si>
  <si>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</si>
  <si>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</si>
  <si>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</si>
  <si>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</si>
  <si>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</si>
  <si>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</si>
  <si>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</si>
  <si>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</si>
  <si>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</si>
  <si>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</si>
  <si>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</si>
  <si>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</si>
  <si>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</si>
  <si>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</si>
  <si>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</si>
  <si>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</si>
  <si>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</si>
  <si>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</si>
  <si>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</si>
  <si>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</si>
  <si>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</si>
  <si>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</si>
  <si>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</si>
  <si>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</si>
  <si>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</si>
  <si>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</si>
  <si>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</si>
  <si>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</si>
  <si>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</si>
  <si>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</si>
  <si>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</si>
  <si>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</si>
  <si>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</si>
  <si>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</si>
  <si>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</si>
  <si>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</si>
  <si>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</si>
  <si>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</si>
  <si>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</si>
  <si>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</si>
  <si>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</si>
  <si>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</si>
  <si>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</si>
  <si>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</si>
  <si>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</si>
  <si>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</si>
  <si>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</si>
  <si>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</si>
  <si>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</si>
  <si>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</si>
  <si>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</si>
  <si>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</si>
  <si>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</si>
  <si>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</si>
  <si>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</si>
  <si>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</si>
  <si>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</si>
  <si>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</si>
  <si>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</si>
  <si>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</si>
  <si>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</si>
  <si>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</si>
  <si>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</si>
  <si>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</si>
  <si>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</si>
  <si>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</si>
  <si>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</si>
  <si>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</si>
  <si>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</si>
  <si>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</si>
  <si>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</si>
  <si>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</si>
  <si>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</si>
  <si>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</si>
  <si>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</si>
  <si>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</si>
  <si>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</si>
  <si>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</si>
  <si>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</si>
  <si>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</si>
  <si>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</si>
  <si>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</si>
  <si>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</si>
  <si>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</si>
  <si>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</si>
  <si>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</si>
  <si>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</si>
  <si>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</si>
  <si>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</si>
  <si>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</si>
  <si>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</si>
  <si>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</si>
  <si>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</si>
  <si>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</si>
  <si>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</si>
  <si>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</si>
  <si>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</si>
  <si>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</si>
  <si>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</si>
  <si>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</si>
  <si>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</si>
  <si>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</si>
  <si>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</si>
  <si>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</si>
  <si>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</si>
  <si>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</si>
  <si>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</si>
  <si>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</si>
  <si>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</si>
  <si>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</si>
  <si>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</si>
  <si>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</si>
  <si>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</si>
  <si>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</si>
  <si>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</si>
  <si>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</si>
  <si>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</si>
  <si>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</si>
  <si>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</si>
  <si>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</si>
  <si>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</si>
  <si>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</si>
  <si>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</si>
  <si>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</si>
  <si>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</si>
  <si>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</si>
  <si>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</si>
  <si>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</si>
  <si>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</si>
  <si>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</si>
  <si>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</si>
  <si>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</si>
  <si>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</si>
  <si>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</si>
  <si>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</si>
  <si>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</si>
  <si>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</si>
  <si>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</si>
  <si>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</si>
  <si>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</si>
  <si>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</si>
  <si>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</si>
  <si>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</si>
  <si>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</si>
  <si>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</si>
  <si>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</si>
  <si>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</si>
  <si>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</si>
  <si>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</si>
  <si>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</si>
  <si>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</si>
  <si>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</si>
  <si>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</si>
  <si>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</si>
  <si>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</si>
  <si>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</si>
  <si>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</si>
  <si>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</si>
  <si>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</si>
  <si>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</si>
  <si>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</si>
  <si>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</si>
  <si>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</si>
  <si>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</si>
  <si>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</si>
  <si>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</si>
  <si>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</si>
  <si>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</si>
  <si>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</si>
  <si>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</si>
  <si>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</si>
  <si>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</si>
  <si>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</si>
  <si>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</si>
  <si>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</si>
  <si>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</si>
  <si>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</si>
  <si>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</si>
  <si>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</si>
  <si>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</si>
  <si>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</si>
  <si>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</si>
  <si>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</si>
  <si>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</si>
  <si>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</si>
  <si>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</si>
  <si>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</si>
  <si>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</si>
  <si>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</si>
  <si>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</si>
  <si>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</si>
  <si>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</si>
  <si>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</si>
  <si>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</si>
  <si>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</si>
  <si>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</si>
  <si>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</si>
  <si>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</si>
  <si>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</si>
  <si>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</si>
  <si>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</si>
  <si>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</si>
  <si>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</si>
  <si>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</si>
  <si>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</si>
  <si>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</si>
  <si>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</si>
  <si>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</si>
  <si>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</si>
  <si>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</si>
  <si>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</si>
  <si>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</si>
  <si>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</si>
  <si>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</si>
  <si>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</si>
  <si>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</si>
  <si>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</si>
  <si>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</si>
  <si>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</si>
  <si>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</si>
  <si>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</si>
  <si>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</si>
  <si>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</si>
  <si>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</si>
  <si>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</si>
  <si>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</si>
  <si>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</si>
  <si>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</si>
  <si>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</si>
  <si>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</si>
  <si>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</si>
  <si>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</si>
  <si>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</si>
  <si>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</si>
  <si>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</si>
  <si>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</si>
  <si>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</si>
  <si>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</si>
  <si>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</si>
  <si>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</si>
  <si>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</si>
  <si>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</si>
  <si>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</si>
  <si>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</si>
  <si>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</si>
  <si>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</si>
  <si>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</si>
  <si>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</si>
  <si>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</si>
  <si>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</si>
  <si>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</si>
  <si>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</si>
  <si>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</si>
  <si>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</si>
  <si>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</si>
  <si>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</si>
  <si>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</si>
  <si>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</si>
  <si>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</si>
  <si>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</si>
  <si>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</si>
  <si>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</si>
  <si>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</si>
  <si>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</si>
  <si>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</si>
  <si>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</si>
  <si>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</si>
  <si>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</si>
  <si>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</si>
  <si>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</si>
  <si>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</si>
  <si>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</si>
  <si>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</si>
  <si>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</si>
  <si>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</si>
  <si>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</si>
  <si>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</si>
  <si>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</si>
  <si>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</si>
  <si>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</si>
  <si>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</si>
  <si>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</si>
  <si>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</si>
  <si>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</si>
  <si>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</si>
  <si>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</si>
  <si>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</si>
  <si>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</si>
  <si>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</si>
  <si>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</si>
  <si>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</si>
  <si>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</si>
  <si>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</si>
  <si>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</si>
  <si>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</si>
  <si>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</si>
  <si>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</si>
  <si>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</si>
  <si>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</si>
  <si>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</si>
  <si>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</si>
  <si>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</si>
  <si>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</si>
  <si>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</si>
  <si>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</si>
  <si>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</si>
  <si>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</si>
  <si>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</si>
  <si>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</si>
  <si>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</si>
  <si>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</si>
  <si>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</si>
  <si>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</si>
  <si>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</si>
  <si>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</si>
  <si>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</si>
  <si>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</si>
  <si>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</si>
  <si>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</si>
  <si>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</si>
  <si>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</si>
  <si>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</si>
  <si>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</si>
  <si>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</si>
  <si>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</si>
  <si>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</si>
  <si>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</si>
  <si>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</si>
  <si>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</si>
  <si>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</si>
  <si>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</si>
  <si>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</si>
  <si>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</si>
  <si>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</si>
  <si>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</si>
  <si>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</si>
  <si>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</si>
  <si>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</si>
  <si>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</si>
  <si>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</si>
  <si>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</si>
  <si>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</si>
  <si>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</si>
  <si>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</si>
  <si>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</si>
  <si>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</si>
  <si>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</si>
  <si>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</si>
  <si>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</si>
  <si>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</si>
  <si>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</si>
  <si>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</si>
  <si>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</si>
  <si>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</si>
  <si>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</si>
  <si>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</si>
  <si>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</si>
  <si>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</si>
  <si>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</si>
  <si>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</si>
  <si>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</si>
  <si>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</si>
  <si>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</si>
  <si>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</si>
  <si>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</si>
  <si>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</si>
  <si>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</si>
  <si>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</si>
  <si>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</si>
  <si>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</si>
  <si>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</si>
  <si>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</si>
  <si>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</si>
  <si>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</si>
  <si>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</si>
  <si>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</si>
  <si>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</si>
  <si>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</si>
  <si>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</si>
  <si>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</si>
  <si>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</si>
  <si>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</si>
  <si>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</si>
  <si>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</si>
  <si>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</si>
  <si>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</si>
  <si>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</si>
  <si>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</si>
  <si>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</si>
  <si>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</si>
  <si>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</si>
  <si>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</si>
  <si>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</si>
  <si>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</si>
  <si>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</si>
  <si>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</si>
  <si>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</si>
  <si>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</si>
  <si>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</si>
  <si>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</si>
  <si>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</si>
  <si>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</si>
  <si>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</si>
  <si>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</si>
  <si>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</si>
  <si>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</si>
  <si>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</si>
  <si>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</si>
  <si>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</si>
  <si>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</si>
  <si>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</si>
  <si>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</si>
  <si>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</si>
  <si>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</si>
  <si>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</si>
  <si>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</si>
  <si>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</si>
  <si>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</si>
  <si>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</si>
  <si>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</si>
  <si>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</si>
  <si>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</si>
  <si>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</si>
  <si>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</si>
  <si>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</si>
  <si>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</si>
  <si>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</si>
  <si>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</si>
  <si>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</si>
  <si>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</si>
  <si>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</si>
  <si>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</si>
  <si>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</si>
  <si>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</si>
  <si>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</si>
  <si>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</si>
  <si>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</si>
  <si>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</si>
  <si>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</si>
  <si>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</si>
  <si>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</si>
  <si>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</si>
  <si>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</si>
  <si>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</si>
  <si>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</si>
  <si>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</si>
  <si>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</si>
  <si>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</si>
  <si>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</si>
  <si>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</si>
  <si>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</si>
  <si>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</si>
  <si>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</si>
  <si>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</si>
  <si>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</si>
  <si>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</si>
  <si>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</si>
  <si>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</si>
  <si>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</si>
  <si>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</si>
  <si>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</si>
  <si>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</si>
  <si>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</si>
  <si>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</si>
  <si>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</si>
  <si>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</si>
  <si>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</si>
  <si>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</si>
  <si>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</si>
  <si>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</si>
  <si>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</si>
  <si>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</si>
  <si>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</si>
  <si>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</si>
  <si>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</si>
  <si>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</si>
  <si>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</si>
  <si>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</si>
  <si>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</si>
  <si>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</si>
  <si>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</si>
  <si>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</si>
  <si>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</si>
  <si>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</si>
  <si>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</si>
  <si>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</si>
  <si>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</si>
  <si>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</si>
  <si>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</si>
  <si>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</si>
  <si>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</si>
  <si>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</si>
  <si>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</si>
  <si>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</si>
  <si>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</si>
  <si>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</si>
  <si>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</si>
  <si>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</si>
  <si>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</si>
  <si>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</si>
  <si>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</si>
  <si>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</si>
  <si>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</si>
  <si>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</si>
  <si>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</si>
  <si>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</si>
  <si>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</si>
  <si>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</si>
  <si>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</si>
  <si>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</si>
  <si>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</si>
  <si>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</si>
  <si>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</si>
  <si>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</si>
  <si>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</si>
  <si>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</si>
  <si>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</si>
  <si>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</si>
  <si>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</si>
  <si>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</si>
  <si>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</si>
  <si>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</si>
  <si>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</si>
  <si>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</si>
  <si>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</si>
  <si>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</si>
  <si>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</si>
  <si>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</si>
  <si>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</si>
  <si>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</si>
  <si>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</si>
  <si>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</si>
  <si>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</si>
  <si>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</si>
  <si>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</si>
  <si>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</si>
  <si>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</si>
  <si>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</si>
  <si>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</si>
  <si>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</si>
  <si>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</si>
  <si>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</si>
  <si>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</si>
  <si>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</si>
  <si>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</si>
  <si>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</si>
  <si>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</si>
  <si>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</si>
  <si>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</si>
  <si>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</si>
  <si>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</si>
  <si>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</si>
  <si>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</si>
  <si>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</si>
  <si>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</si>
  <si>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</si>
  <si>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</si>
  <si>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</si>
  <si>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</si>
  <si>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</si>
  <si>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</si>
  <si>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</si>
  <si>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</si>
  <si>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</si>
  <si>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</si>
  <si>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</si>
  <si>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</si>
  <si>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</si>
  <si>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</si>
  <si>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</si>
  <si>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</si>
  <si>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</si>
  <si>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</si>
  <si>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</si>
  <si>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</si>
  <si>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</si>
  <si>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</si>
  <si>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</si>
  <si>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</si>
  <si>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</si>
  <si>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</si>
  <si>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</si>
  <si>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</si>
  <si>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</si>
  <si>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</si>
  <si>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</si>
  <si>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</si>
  <si>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</si>
  <si>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</si>
  <si>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</si>
  <si>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</si>
  <si>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</si>
  <si>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</si>
  <si>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</si>
  <si>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</si>
  <si>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</si>
  <si>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</si>
  <si>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</si>
  <si>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</si>
  <si>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</si>
  <si>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</si>
  <si>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</si>
  <si>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</si>
  <si>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</si>
  <si>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</si>
  <si>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</si>
  <si>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</si>
  <si>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</si>
  <si>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</si>
  <si>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</si>
  <si>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</si>
  <si>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</si>
  <si>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</si>
  <si>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</si>
  <si>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</si>
  <si>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</si>
  <si>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</si>
  <si>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</si>
  <si>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</si>
  <si>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</si>
  <si>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</si>
  <si>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</si>
  <si>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</si>
  <si>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</si>
  <si>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</si>
  <si>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</si>
  <si>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</si>
  <si>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</si>
  <si>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</si>
  <si>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</si>
  <si>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</si>
  <si>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</si>
  <si>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</si>
  <si>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</si>
  <si>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</si>
  <si>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</si>
  <si>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</si>
  <si>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</si>
  <si>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</si>
  <si>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</si>
  <si>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</si>
  <si>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</si>
  <si>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</si>
  <si>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</si>
  <si>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</si>
  <si>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</si>
  <si>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</si>
  <si>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</si>
  <si>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</si>
  <si>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</si>
  <si>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</si>
  <si>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</si>
  <si>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</si>
  <si>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</si>
  <si>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</si>
  <si>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</si>
  <si>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</si>
  <si>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</si>
  <si>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</si>
  <si>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</si>
  <si>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</si>
  <si>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</si>
  <si>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</si>
  <si>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</si>
  <si>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</si>
  <si>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</si>
  <si>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</si>
  <si>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</si>
  <si>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</si>
  <si>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</si>
  <si>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</si>
  <si>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</si>
  <si>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</si>
  <si>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</si>
  <si>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</si>
  <si>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</si>
  <si>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</si>
  <si>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</si>
  <si>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</si>
  <si>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</si>
  <si>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</si>
  <si>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</si>
  <si>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</si>
  <si>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</si>
  <si>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</si>
  <si>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</si>
  <si>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</si>
  <si>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</si>
  <si>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</si>
  <si>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</si>
  <si>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</si>
  <si>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</si>
  <si>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</si>
  <si>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</si>
  <si>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</si>
  <si>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</si>
  <si>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</si>
  <si>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</si>
  <si>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</si>
  <si>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</si>
  <si>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</si>
  <si>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</si>
  <si>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</si>
  <si>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</si>
  <si>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</si>
  <si>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</si>
  <si>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</si>
  <si>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</si>
  <si>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</si>
  <si>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</si>
  <si>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</si>
  <si>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</si>
  <si>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</si>
  <si>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</si>
  <si>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</si>
  <si>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</si>
  <si>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</si>
  <si>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</si>
  <si>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</si>
  <si>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</si>
  <si>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</si>
  <si>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</si>
  <si>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</si>
  <si>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</si>
  <si>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</si>
  <si>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</si>
  <si>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</si>
  <si>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</si>
  <si>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</si>
  <si>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</si>
  <si>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</si>
  <si>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</si>
  <si>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</si>
  <si>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</si>
  <si>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</si>
  <si>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</si>
  <si>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</si>
  <si>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</si>
  <si>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</si>
  <si>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</si>
  <si>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</si>
  <si>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</si>
  <si>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</si>
  <si>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</si>
  <si>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</si>
  <si>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</si>
  <si>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</si>
  <si>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</si>
  <si>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</si>
  <si>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</si>
  <si>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</si>
  <si>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</si>
  <si>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</si>
  <si>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</si>
  <si>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</si>
  <si>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</si>
  <si>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</si>
  <si>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</si>
  <si>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</si>
  <si>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</si>
  <si>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</si>
  <si>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</si>
  <si>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</si>
  <si>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</si>
  <si>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</si>
  <si>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</si>
  <si>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</si>
  <si>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</si>
  <si>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</si>
  <si>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</si>
  <si>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</si>
  <si>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</si>
  <si>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</si>
  <si>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</si>
  <si>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</si>
  <si>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</si>
  <si>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</si>
  <si>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</si>
  <si>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</si>
  <si>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</si>
  <si>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</si>
  <si>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</si>
  <si>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</si>
  <si>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</si>
  <si>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</si>
  <si>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</si>
  <si>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</si>
  <si>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</si>
  <si>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</si>
  <si>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</si>
  <si>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</si>
  <si>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</si>
  <si>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</si>
  <si>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</si>
  <si>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</si>
  <si>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</si>
  <si>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</si>
  <si>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</si>
  <si>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</si>
  <si>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</si>
  <si>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</si>
  <si>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</si>
  <si>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</si>
  <si>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</si>
  <si>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</si>
  <si>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</si>
  <si>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</si>
  <si>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</si>
  <si>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</si>
  <si>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</si>
  <si>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</si>
  <si>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</si>
  <si>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</si>
  <si>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</si>
  <si>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</si>
  <si>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</si>
  <si>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</si>
  <si>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</si>
  <si>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</si>
  <si>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</si>
  <si>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</si>
  <si>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</si>
  <si>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</si>
  <si>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</si>
  <si>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</si>
  <si>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</si>
  <si>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</si>
  <si>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</si>
  <si>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</si>
  <si>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</si>
  <si>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</si>
  <si>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</si>
  <si>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</si>
  <si>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</si>
  <si>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</si>
  <si>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</si>
  <si>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</si>
  <si>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</si>
  <si>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</si>
  <si>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</si>
  <si>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</si>
  <si>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</si>
  <si>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</si>
  <si>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</si>
  <si>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</si>
  <si>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</si>
  <si>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</si>
  <si>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</si>
  <si>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</si>
  <si>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</si>
  <si>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</si>
  <si>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</si>
  <si>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</si>
  <si>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</si>
  <si>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</si>
  <si>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</si>
  <si>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</si>
  <si>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</si>
  <si>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</si>
  <si>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</si>
  <si>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</si>
  <si>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</si>
  <si>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</si>
  <si>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</si>
  <si>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</si>
  <si>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</si>
  <si>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</si>
  <si>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</si>
  <si>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</si>
  <si>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</si>
  <si>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</si>
  <si>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</si>
  <si>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</si>
  <si>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</si>
  <si>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</si>
  <si>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</si>
  <si>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</si>
  <si>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</si>
  <si>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</si>
  <si>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</si>
  <si>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</si>
  <si>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</si>
  <si>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</si>
  <si>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</si>
  <si>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</si>
  <si>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</si>
  <si>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</si>
  <si>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</si>
  <si>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</si>
  <si>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</si>
  <si>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</si>
  <si>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</si>
  <si>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</si>
  <si>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</si>
  <si>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</si>
  <si>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</si>
  <si>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</si>
  <si>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</si>
  <si>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</si>
  <si>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</si>
  <si>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</si>
  <si>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</si>
  <si>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</si>
  <si>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</si>
  <si>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</si>
  <si>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</si>
  <si>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</si>
  <si>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</si>
  <si>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</si>
  <si>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</si>
  <si>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</si>
  <si>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</si>
  <si>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</si>
  <si>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</si>
  <si>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</si>
  <si>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</si>
  <si>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</si>
  <si>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</si>
  <si>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</si>
  <si>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</si>
  <si>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</si>
  <si>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</si>
  <si>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</si>
  <si>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</si>
  <si>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</si>
  <si>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</si>
  <si>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</si>
  <si>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</si>
  <si>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</si>
  <si>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</si>
  <si>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</si>
  <si>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</si>
  <si>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</si>
  <si>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</si>
  <si>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</si>
  <si>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</si>
  <si>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</si>
  <si>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</si>
  <si>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</si>
  <si>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</si>
  <si>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</si>
  <si>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</si>
  <si>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</si>
  <si>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</si>
  <si>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</si>
  <si>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</si>
  <si>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</si>
  <si>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</si>
  <si>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</si>
  <si>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</si>
  <si>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</si>
  <si>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</si>
  <si>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</si>
  <si>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</si>
  <si>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</si>
  <si>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</si>
  <si>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</si>
  <si>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</si>
  <si>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</si>
  <si>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</si>
  <si>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</si>
  <si>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</si>
  <si>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</si>
  <si>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</si>
  <si>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</si>
  <si>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</si>
  <si>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</si>
  <si>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</si>
  <si>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</si>
  <si>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</si>
  <si>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</si>
  <si>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</si>
  <si>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</si>
  <si>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</si>
  <si>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</si>
  <si>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</si>
  <si>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</si>
  <si>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</si>
  <si>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</si>
  <si>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</si>
  <si>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</si>
  <si>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</si>
  <si>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</si>
  <si>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</si>
  <si>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</si>
  <si>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</si>
  <si>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</si>
  <si>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</si>
  <si>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</si>
  <si>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</si>
  <si>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</si>
  <si>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</si>
  <si>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</si>
  <si>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</si>
  <si>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</si>
  <si>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</si>
  <si>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</si>
  <si>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</si>
  <si>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</si>
  <si>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</si>
  <si>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</si>
  <si>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</si>
  <si>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</si>
  <si>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</si>
  <si>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</si>
  <si>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</si>
  <si>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</si>
  <si>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</si>
  <si>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</si>
  <si>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</si>
  <si>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</si>
  <si>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</si>
  <si>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</si>
  <si>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</si>
  <si>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</si>
  <si>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</si>
  <si>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</si>
  <si>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</si>
  <si>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</si>
  <si>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</si>
  <si>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</si>
  <si>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</si>
  <si>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</si>
  <si>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</si>
  <si>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</si>
  <si>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</si>
  <si>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</si>
  <si>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</si>
  <si>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</si>
  <si>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</si>
  <si>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</si>
  <si>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</si>
  <si>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</si>
  <si>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</si>
  <si>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</si>
  <si>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</si>
  <si>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</si>
  <si>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</si>
  <si>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</si>
  <si>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</si>
  <si>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</si>
  <si>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</si>
  <si>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</si>
  <si>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</si>
  <si>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</si>
  <si>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</si>
  <si>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</si>
  <si>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</si>
  <si>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</si>
  <si>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</si>
  <si>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</si>
  <si>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</si>
  <si>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</si>
  <si>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</si>
  <si>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</si>
  <si>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</si>
  <si>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</si>
  <si>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</si>
  <si>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</si>
  <si>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</si>
  <si>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</si>
  <si>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</si>
  <si>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</si>
  <si>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</si>
  <si>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</si>
  <si>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</si>
  <si>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</si>
  <si>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</si>
  <si>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</si>
  <si>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</si>
  <si>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</si>
  <si>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</si>
  <si>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</si>
  <si>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</si>
  <si>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</si>
  <si>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</si>
  <si>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</si>
  <si>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</si>
  <si>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</si>
  <si>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</si>
  <si>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</si>
  <si>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</si>
  <si>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</si>
  <si>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</si>
  <si>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</si>
  <si>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</si>
  <si>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</si>
  <si>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</si>
  <si>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</si>
  <si>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</si>
  <si>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</si>
  <si>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</si>
  <si>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</si>
  <si>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</si>
  <si>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</si>
  <si>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</si>
  <si>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</si>
  <si>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</si>
  <si>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</si>
  <si>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</si>
  <si>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</si>
  <si>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</si>
  <si>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</si>
  <si>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</si>
  <si>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</si>
  <si>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</si>
  <si>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</si>
  <si>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</si>
  <si>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</si>
  <si>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</si>
  <si>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</si>
  <si>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</si>
  <si>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</si>
  <si>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</si>
  <si>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</si>
  <si>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</si>
  <si>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</si>
  <si>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</si>
  <si>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</si>
  <si>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</si>
  <si>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</si>
  <si>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</si>
  <si>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</si>
  <si>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</si>
  <si>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</si>
  <si>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</si>
  <si>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</si>
  <si>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</si>
  <si>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</si>
  <si>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</si>
  <si>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</si>
  <si>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</si>
  <si>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</si>
  <si>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</si>
  <si>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</si>
  <si>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</si>
  <si>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</si>
  <si>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</si>
  <si>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</si>
  <si>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</si>
  <si>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</si>
  <si>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</si>
  <si>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</si>
  <si>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</si>
  <si>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</si>
  <si>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</si>
  <si>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</si>
  <si>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</si>
  <si>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</si>
  <si>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</si>
  <si>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</si>
  <si>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</si>
  <si>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</si>
  <si>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</si>
  <si>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</si>
  <si>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</si>
  <si>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</si>
  <si>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</si>
  <si>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</si>
  <si>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</si>
  <si>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</si>
  <si>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</si>
  <si>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</si>
  <si>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</si>
  <si>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</si>
  <si>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</si>
  <si>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</si>
  <si>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</si>
  <si>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</si>
  <si>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</si>
  <si>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</si>
  <si>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</si>
  <si>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</si>
  <si>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</si>
  <si>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</si>
  <si>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</si>
  <si>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</si>
  <si>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</si>
  <si>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</si>
  <si>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</si>
  <si>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</si>
  <si>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</si>
  <si>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</si>
  <si>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</si>
  <si>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</si>
  <si>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</si>
  <si>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</si>
  <si>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</si>
  <si>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</si>
  <si>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</si>
  <si>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</si>
  <si>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</si>
  <si>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</si>
  <si>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</si>
  <si>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</si>
  <si>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</si>
  <si>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</si>
  <si>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</si>
  <si>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</si>
  <si>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</si>
  <si>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</si>
  <si>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</si>
  <si>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</si>
  <si>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</si>
  <si>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</si>
  <si>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</si>
  <si>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</si>
  <si>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</si>
  <si>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</si>
  <si>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</si>
  <si>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</si>
  <si>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</si>
  <si>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</si>
  <si>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</si>
  <si>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</si>
  <si>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</si>
  <si>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</si>
  <si>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</si>
  <si>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</si>
  <si>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</si>
  <si>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</si>
  <si>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</si>
  <si>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</si>
  <si>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</si>
  <si>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</si>
  <si>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</si>
  <si>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</si>
  <si>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</si>
  <si>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</si>
  <si>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</si>
  <si>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</si>
  <si>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</si>
  <si>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</si>
  <si>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</si>
  <si>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</si>
  <si>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</si>
  <si>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</si>
  <si>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</si>
  <si>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</si>
  <si>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</si>
  <si>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</si>
  <si>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</si>
  <si>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</si>
  <si>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</si>
  <si>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</si>
  <si>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</si>
  <si>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</si>
  <si>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</si>
  <si>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</si>
  <si>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</si>
  <si>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</si>
  <si>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</si>
  <si>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</si>
  <si>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</si>
  <si>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</si>
  <si>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</si>
  <si>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</si>
  <si>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</si>
  <si>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</si>
  <si>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</si>
  <si>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</si>
  <si>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</si>
  <si>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</si>
  <si>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</si>
  <si>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</si>
  <si>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</si>
  <si>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</si>
  <si>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</si>
  <si>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</si>
  <si>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</si>
  <si>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</si>
  <si>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</si>
  <si>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</si>
  <si>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</si>
  <si>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</si>
  <si>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</si>
  <si>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</si>
  <si>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</si>
  <si>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</si>
  <si>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</si>
  <si>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</si>
  <si>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</si>
  <si>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</si>
  <si>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</si>
  <si>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</si>
  <si>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</si>
  <si>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</si>
  <si>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</si>
  <si>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</si>
  <si>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</si>
  <si>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</si>
  <si>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</si>
  <si>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</si>
  <si>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</si>
  <si>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</si>
  <si>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</si>
  <si>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</si>
  <si>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</si>
  <si>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</si>
  <si>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</si>
  <si>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</si>
  <si>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</si>
  <si>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</si>
  <si>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</si>
  <si>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</si>
  <si>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</si>
  <si>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</si>
  <si>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</si>
  <si>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</si>
  <si>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</si>
  <si>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</si>
  <si>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</si>
  <si>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</si>
  <si>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</si>
  <si>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</si>
  <si>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</si>
  <si>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</si>
  <si>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</si>
  <si>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</si>
  <si>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</si>
  <si>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</si>
  <si>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</si>
  <si>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</si>
  <si>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</si>
  <si>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</si>
  <si>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</si>
  <si>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</si>
  <si>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</si>
  <si>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</si>
  <si>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</si>
  <si>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</si>
  <si>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</si>
  <si>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</si>
  <si>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</si>
  <si>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</si>
  <si>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</si>
  <si>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</si>
  <si>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</si>
  <si>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</si>
  <si>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</si>
  <si>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</si>
  <si>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</si>
  <si>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</si>
  <si>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</si>
  <si>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</si>
  <si>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</si>
  <si>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</si>
  <si>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</si>
  <si>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</si>
  <si>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</si>
  <si>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</si>
  <si>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</si>
  <si>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</si>
  <si>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</si>
  <si>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</si>
  <si>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</si>
  <si>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</si>
  <si>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</si>
  <si>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</si>
  <si>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</si>
  <si>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</si>
  <si>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</si>
  <si>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</si>
  <si>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</si>
  <si>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</si>
  <si>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</si>
  <si>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</si>
  <si>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</si>
  <si>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</si>
  <si>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</si>
  <si>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</si>
  <si>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</si>
  <si>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</si>
  <si>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</si>
  <si>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</si>
  <si>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</si>
  <si>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</si>
  <si>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</si>
  <si>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</si>
  <si>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</si>
  <si>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</si>
  <si>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</si>
  <si>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</si>
  <si>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</si>
  <si>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</si>
  <si>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</si>
  <si>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</si>
  <si>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</si>
  <si>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</si>
  <si>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</si>
  <si>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</si>
  <si>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</si>
  <si>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</si>
  <si>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</si>
  <si>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</si>
  <si>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</si>
  <si>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</si>
  <si>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</si>
  <si>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</si>
  <si>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</si>
  <si>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</si>
  <si>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</si>
  <si>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</si>
  <si>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</si>
  <si>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</si>
  <si>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</si>
  <si>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</si>
  <si>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</si>
  <si>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</si>
  <si>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</si>
  <si>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</si>
  <si>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</si>
  <si>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</si>
  <si>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</si>
  <si>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</si>
  <si>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</si>
  <si>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</si>
  <si>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</si>
  <si>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</si>
  <si>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</si>
  <si>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</si>
  <si>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</si>
  <si>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</si>
  <si>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</si>
  <si>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</si>
  <si>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</si>
  <si>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</si>
  <si>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</si>
  <si>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</si>
  <si>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</si>
  <si>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</si>
  <si>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</si>
  <si>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</si>
  <si>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</si>
  <si>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</si>
  <si>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</si>
  <si>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</si>
  <si>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</si>
  <si>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</si>
  <si>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</si>
  <si>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</si>
  <si>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</si>
  <si>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</si>
  <si>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</si>
  <si>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</si>
  <si>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</si>
  <si>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</si>
  <si>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</si>
  <si>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</si>
  <si>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</si>
  <si>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</si>
  <si>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</si>
  <si>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</si>
  <si>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</si>
  <si>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</si>
  <si>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</si>
  <si>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</si>
  <si>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</si>
  <si>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</si>
  <si>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</si>
  <si>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</si>
  <si>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</si>
  <si>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</si>
  <si>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</si>
  <si>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</si>
  <si>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</si>
  <si>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</si>
  <si>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</si>
  <si>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</si>
  <si>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</si>
  <si>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</si>
  <si>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</si>
  <si>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</si>
  <si>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</si>
  <si>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</si>
  <si>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</si>
  <si>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</si>
  <si>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</si>
  <si>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</si>
  <si>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</si>
  <si>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</si>
  <si>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</si>
  <si>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</si>
  <si>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</si>
  <si>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</si>
  <si>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</si>
  <si>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</si>
  <si>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</si>
  <si>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</si>
  <si>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</si>
  <si>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</si>
  <si>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</si>
  <si>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</si>
  <si>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</si>
  <si>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</si>
  <si>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</si>
  <si>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</si>
  <si>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</si>
  <si>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</si>
  <si>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</si>
  <si>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</si>
  <si>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</si>
  <si>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</si>
  <si>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</si>
  <si>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</si>
  <si>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</si>
  <si>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</si>
  <si>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</si>
  <si>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</si>
  <si>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</si>
  <si>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</si>
  <si>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</si>
  <si>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</si>
  <si>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</si>
  <si>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</si>
  <si>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</si>
  <si>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</si>
  <si>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</si>
  <si>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</si>
  <si>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</si>
  <si>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</si>
  <si>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</si>
  <si>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</si>
  <si>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</si>
  <si>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</si>
  <si>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</si>
  <si>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</si>
  <si>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</si>
  <si>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</si>
  <si>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</si>
  <si>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</si>
  <si>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</si>
  <si>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</si>
  <si>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</si>
  <si>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</si>
  <si>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</si>
  <si>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</si>
  <si>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</si>
  <si>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</si>
  <si>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</si>
  <si>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</si>
  <si>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</si>
  <si>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</si>
  <si>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</si>
  <si>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</si>
  <si>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</si>
  <si>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</si>
  <si>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</si>
  <si>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</si>
  <si>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</si>
  <si>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</si>
  <si>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</si>
  <si>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</si>
  <si>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</si>
  <si>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</si>
  <si>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</si>
  <si>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</si>
  <si>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</si>
  <si>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</si>
  <si>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</si>
  <si>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</si>
  <si>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</si>
  <si>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</si>
  <si>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</si>
  <si>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</si>
  <si>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</si>
  <si>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</si>
  <si>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</si>
  <si>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</si>
  <si>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</si>
  <si>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</si>
  <si>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</si>
  <si>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</si>
  <si>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</si>
  <si>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</si>
  <si>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</si>
  <si>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</si>
  <si>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</si>
  <si>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</si>
  <si>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</si>
  <si>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</si>
  <si>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</si>
  <si>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</si>
  <si>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</si>
  <si>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</si>
  <si>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</si>
  <si>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</si>
  <si>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</si>
  <si>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</si>
  <si>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</si>
  <si>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</si>
  <si>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</si>
  <si>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</si>
  <si>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</si>
  <si>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</si>
  <si>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</si>
  <si>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</si>
  <si>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</si>
  <si>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</si>
  <si>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</si>
  <si>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</si>
  <si>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</si>
  <si>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</si>
  <si>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</si>
  <si>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</si>
  <si>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</si>
  <si>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</si>
  <si>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</si>
  <si>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</si>
  <si>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</si>
  <si>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</si>
  <si>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</si>
  <si>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</si>
  <si>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</si>
  <si>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</si>
  <si>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</si>
  <si>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</si>
  <si>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</si>
  <si>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</si>
  <si>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</si>
  <si>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</si>
  <si>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</si>
  <si>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</si>
  <si>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</si>
  <si>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</si>
  <si>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</si>
  <si>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</si>
  <si>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</si>
  <si>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</si>
  <si>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</si>
  <si>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</si>
  <si>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</si>
  <si>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</si>
  <si>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</si>
  <si>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</si>
  <si>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</si>
  <si>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</si>
  <si>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</si>
  <si>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</si>
  <si>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</si>
  <si>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</si>
  <si>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</si>
  <si>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</si>
  <si>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</si>
  <si>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</si>
  <si>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</si>
  <si>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</si>
  <si>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</si>
  <si>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</si>
  <si>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</si>
  <si>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</si>
  <si>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</si>
  <si>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</si>
  <si>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</si>
  <si>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</si>
  <si>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</si>
  <si>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</si>
  <si>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</si>
  <si>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</si>
  <si>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</si>
  <si>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</si>
  <si>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</si>
  <si>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</si>
  <si>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</si>
  <si>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</si>
  <si>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</si>
  <si>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</si>
  <si>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</si>
  <si>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</si>
  <si>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</si>
  <si>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</si>
  <si>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</si>
  <si>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</si>
  <si>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</si>
  <si>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</si>
  <si>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</si>
  <si>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</si>
  <si>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</si>
  <si>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</si>
  <si>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</si>
  <si>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</si>
  <si>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</si>
  <si>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</si>
  <si>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</si>
  <si>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</si>
  <si>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</si>
  <si>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</si>
  <si>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</si>
  <si>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</si>
  <si>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</si>
  <si>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</si>
  <si>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</si>
  <si>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</si>
  <si>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</si>
  <si>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</si>
  <si>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</si>
  <si>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</si>
  <si>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</si>
  <si>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</si>
  <si>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</si>
  <si>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</si>
  <si>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</si>
  <si>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</si>
  <si>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</si>
  <si>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</si>
  <si>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</si>
  <si>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</si>
  <si>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</si>
  <si>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</si>
  <si>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</si>
  <si>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</si>
  <si>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</si>
  <si>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</si>
  <si>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</si>
  <si>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</si>
  <si>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</si>
  <si>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</si>
  <si>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</si>
  <si>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</si>
  <si>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</si>
  <si>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</si>
  <si>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</si>
  <si>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</si>
  <si>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</si>
  <si>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</si>
  <si>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</si>
  <si>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</si>
  <si>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</si>
  <si>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</si>
  <si>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</si>
  <si>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</si>
  <si>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</si>
  <si>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</si>
  <si>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</si>
  <si>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</si>
  <si>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</si>
  <si>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</si>
  <si>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</si>
  <si>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</si>
  <si>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</si>
  <si>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</si>
  <si>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</si>
  <si>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</si>
  <si>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</si>
  <si>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</si>
  <si>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</si>
  <si>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</si>
  <si>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</si>
  <si>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</si>
  <si>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</si>
  <si>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</si>
  <si>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</si>
  <si>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</si>
  <si>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</si>
  <si>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</si>
  <si>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</si>
  <si>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</si>
  <si>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</si>
  <si>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</si>
  <si>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</si>
  <si>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</si>
  <si>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</si>
  <si>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</si>
  <si>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</si>
  <si>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</si>
  <si>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</si>
  <si>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</si>
  <si>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</si>
  <si>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</si>
  <si>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</si>
  <si>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</si>
  <si>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</si>
  <si>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</si>
  <si>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</si>
  <si>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</si>
  <si>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</si>
  <si>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</si>
  <si>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</si>
  <si>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</si>
  <si>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</si>
  <si>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</si>
  <si>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</si>
  <si>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</si>
  <si>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</si>
  <si>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</si>
  <si>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</si>
  <si>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</si>
  <si>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</si>
  <si>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</si>
  <si>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</si>
  <si>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</si>
  <si>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</si>
  <si>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</si>
  <si>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</si>
  <si>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</si>
  <si>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</si>
  <si>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</si>
  <si>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</si>
  <si>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</si>
  <si>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</si>
  <si>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</si>
  <si>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</si>
  <si>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</si>
  <si>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</si>
  <si>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</si>
  <si>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</si>
  <si>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</si>
  <si>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</si>
  <si>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</si>
  <si>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</si>
  <si>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</si>
  <si>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</si>
  <si>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</si>
  <si>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</si>
  <si>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</si>
  <si>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</si>
  <si>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</si>
  <si>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</si>
  <si>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</si>
  <si>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</si>
  <si>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</si>
  <si>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</si>
  <si>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</si>
  <si>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</si>
  <si>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</si>
  <si>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</si>
  <si>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</si>
  <si>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</si>
  <si>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</si>
  <si>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</si>
  <si>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</si>
  <si>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</si>
  <si>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</si>
  <si>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</si>
  <si>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</si>
  <si>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</si>
  <si>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</si>
  <si>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</si>
  <si>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</si>
  <si>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</si>
  <si>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</si>
  <si>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</si>
  <si>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</si>
  <si>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</si>
  <si>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</si>
  <si>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</si>
  <si>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</si>
  <si>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</si>
  <si>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</si>
  <si>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</si>
  <si>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</si>
  <si>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</si>
  <si>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</si>
  <si>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</si>
  <si>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</si>
  <si>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</si>
  <si>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</si>
  <si>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</si>
  <si>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</si>
  <si>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</si>
  <si>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</si>
  <si>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</si>
  <si>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</si>
  <si>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</si>
  <si>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</si>
  <si>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</si>
  <si>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</si>
  <si>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</si>
  <si>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</si>
  <si>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</si>
  <si>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</si>
  <si>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</si>
  <si>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</si>
  <si>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</si>
  <si>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</si>
  <si>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</si>
  <si>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</si>
  <si>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</si>
  <si>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</si>
  <si>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</si>
  <si>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</si>
  <si>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</si>
  <si>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</si>
  <si>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</si>
  <si>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</si>
  <si>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</si>
  <si>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</si>
  <si>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</si>
  <si>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</si>
  <si>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</si>
  <si>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</si>
  <si>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</si>
  <si>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</si>
  <si>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</si>
  <si>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</si>
  <si>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</si>
  <si>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</si>
  <si>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</si>
  <si>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</si>
  <si>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</si>
  <si>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</si>
  <si>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</si>
  <si>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</si>
  <si>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</si>
  <si>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</si>
  <si>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</si>
  <si>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</si>
  <si>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</si>
  <si>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</si>
  <si>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</si>
  <si>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</si>
  <si>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</si>
  <si>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</si>
  <si>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</si>
  <si>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</si>
  <si>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</si>
  <si>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</si>
  <si>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</si>
  <si>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</si>
  <si>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</si>
  <si>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</si>
  <si>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</si>
  <si>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</si>
  <si>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</si>
  <si>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</si>
  <si>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</si>
  <si>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</si>
  <si>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</si>
  <si>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</si>
  <si>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</si>
  <si>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</si>
  <si>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</si>
  <si>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</si>
  <si>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</si>
  <si>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</si>
  <si>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</si>
  <si>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</si>
  <si>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</si>
  <si>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</si>
  <si>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</si>
  <si>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</si>
  <si>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</si>
  <si>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</si>
  <si>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</si>
  <si>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</si>
  <si>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</si>
  <si>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</si>
  <si>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</si>
  <si>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</si>
  <si>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</si>
  <si>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</si>
  <si>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</si>
  <si>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</si>
  <si>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</si>
  <si>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</si>
  <si>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</si>
  <si>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</si>
  <si>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</si>
  <si>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</si>
  <si>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</si>
  <si>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</si>
  <si>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</si>
  <si>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</si>
  <si>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</si>
  <si>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</si>
  <si>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</si>
  <si>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</si>
  <si>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</si>
  <si>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</si>
  <si>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</si>
  <si>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</si>
  <si>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</si>
  <si>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</si>
  <si>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</si>
  <si>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</si>
  <si>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</si>
  <si>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</si>
  <si>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</si>
  <si>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</si>
  <si>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</si>
  <si>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</si>
  <si>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</si>
  <si>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</si>
  <si>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</si>
  <si>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</si>
  <si>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</si>
  <si>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</si>
  <si>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</si>
  <si>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</si>
  <si>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</si>
  <si>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</si>
  <si>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</si>
  <si>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</si>
  <si>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</si>
  <si>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</si>
  <si>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</si>
  <si>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</si>
  <si>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</si>
  <si>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</si>
  <si>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</si>
  <si>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</si>
  <si>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</si>
  <si>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</si>
  <si>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</si>
  <si>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</si>
  <si>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</si>
  <si>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</si>
  <si>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</si>
  <si>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</si>
  <si>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</si>
  <si>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</si>
  <si>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</si>
  <si>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</si>
  <si>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</si>
  <si>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</si>
  <si>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</si>
  <si>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</si>
  <si>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</si>
  <si>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</si>
  <si>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</si>
  <si>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</si>
  <si>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</si>
  <si>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</si>
  <si>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</si>
  <si>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</si>
  <si>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</si>
  <si>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</si>
  <si>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</si>
  <si>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</si>
  <si>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</si>
  <si>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</si>
  <si>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</si>
  <si>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</si>
  <si>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</si>
  <si>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</si>
  <si>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</si>
  <si>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</si>
  <si>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</si>
  <si>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</si>
  <si>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</si>
  <si>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</si>
  <si>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</si>
  <si>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</si>
  <si>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</si>
  <si>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</si>
  <si>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</si>
  <si>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</si>
  <si>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</si>
  <si>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</si>
  <si>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</si>
  <si>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</si>
  <si>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</si>
  <si>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</si>
  <si>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</si>
  <si>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</si>
  <si>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</si>
  <si>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</si>
  <si>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</si>
  <si>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</si>
  <si>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</si>
  <si>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</si>
  <si>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</si>
  <si>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</si>
  <si>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</si>
  <si>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</si>
  <si>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</si>
  <si>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</si>
  <si>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</si>
  <si>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</si>
  <si>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</si>
  <si>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</si>
  <si>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</si>
  <si>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</si>
  <si>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</si>
  <si>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</si>
  <si>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</si>
  <si>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</si>
  <si>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</si>
  <si>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</si>
  <si>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</si>
  <si>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</si>
  <si>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</si>
  <si>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</si>
  <si>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</si>
  <si>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</si>
  <si>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</si>
  <si>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</si>
  <si>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</si>
  <si>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</si>
  <si>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</si>
  <si>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</si>
  <si>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</si>
  <si>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</si>
  <si>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</si>
  <si>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</si>
  <si>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</si>
  <si>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</si>
  <si>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</si>
  <si>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</si>
  <si>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</si>
  <si>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</si>
  <si>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</si>
  <si>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</si>
  <si>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</si>
  <si>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</si>
  <si>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</si>
  <si>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</si>
  <si>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</si>
  <si>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</si>
  <si>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</si>
  <si>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</si>
  <si>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</si>
  <si>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</si>
  <si>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</si>
  <si>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</si>
  <si>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</si>
  <si>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</si>
  <si>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</si>
  <si>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</si>
  <si>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</si>
  <si>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</si>
  <si>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</si>
  <si>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</si>
  <si>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</si>
  <si>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</si>
  <si>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</si>
  <si>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</si>
  <si>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</si>
  <si>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</si>
  <si>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</si>
  <si>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</si>
  <si>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</si>
  <si>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</si>
  <si>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</si>
  <si>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</si>
  <si>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</si>
  <si>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</si>
  <si>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</si>
  <si>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</si>
  <si>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</si>
  <si>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</si>
  <si>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</si>
  <si>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</si>
  <si>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</si>
  <si>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</si>
  <si>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</si>
  <si>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</si>
  <si>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</si>
  <si>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</si>
  <si>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</si>
  <si>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</si>
  <si>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</si>
  <si>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</si>
  <si>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</si>
  <si>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</si>
  <si>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</si>
  <si>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</si>
  <si>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</si>
  <si>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</si>
  <si>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</si>
  <si>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</si>
  <si>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</si>
  <si>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</si>
  <si>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</si>
  <si>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</si>
  <si>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</si>
  <si>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</si>
  <si>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</si>
  <si>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</si>
  <si>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</si>
  <si>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</si>
  <si>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</si>
  <si>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</si>
  <si>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</si>
  <si>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</si>
  <si>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</si>
  <si>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</si>
  <si>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</si>
  <si>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</si>
  <si>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</si>
  <si>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</si>
  <si>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</si>
  <si>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</si>
  <si>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</si>
  <si>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</si>
  <si>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</si>
  <si>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</si>
  <si>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</si>
  <si>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</si>
  <si>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</si>
  <si>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</si>
  <si>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</si>
  <si>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</si>
  <si>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</si>
  <si>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</si>
  <si>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</si>
  <si>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</si>
  <si>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</si>
  <si>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</si>
  <si>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</si>
  <si>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</si>
  <si>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</si>
  <si>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</si>
  <si>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</si>
  <si>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</si>
  <si>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</si>
  <si>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</si>
  <si>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</si>
  <si>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</si>
  <si>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</si>
  <si>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</si>
  <si>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</si>
  <si>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</si>
  <si>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</si>
  <si>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</si>
  <si>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</si>
  <si>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</si>
  <si>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</si>
  <si>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</si>
  <si>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</si>
  <si>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</si>
  <si>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</si>
  <si>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</si>
  <si>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</si>
  <si>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</si>
  <si>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</si>
  <si>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</si>
  <si>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</si>
  <si>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</si>
  <si>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</si>
  <si>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</si>
  <si>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</si>
  <si>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</si>
  <si>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</si>
  <si>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</si>
  <si>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</si>
  <si>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</si>
  <si>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</si>
  <si>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</si>
  <si>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</si>
  <si>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</si>
  <si>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</si>
  <si>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</si>
  <si>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</si>
  <si>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</si>
  <si>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</si>
  <si>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</si>
  <si>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</si>
  <si>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</si>
  <si>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</si>
  <si>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</si>
  <si>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</si>
  <si>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</si>
  <si>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</si>
  <si>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</si>
  <si>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</si>
  <si>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</si>
  <si>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</si>
  <si>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</si>
  <si>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</si>
  <si>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</si>
  <si>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</si>
  <si>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</si>
  <si>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</si>
  <si>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</si>
  <si>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</si>
  <si>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</si>
  <si>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</si>
  <si>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</si>
  <si>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</si>
  <si>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</si>
  <si>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</si>
  <si>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</si>
  <si>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</si>
  <si>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</si>
  <si>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</si>
  <si>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</si>
  <si>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</si>
  <si>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</si>
  <si>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</si>
  <si>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</si>
  <si>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</si>
  <si>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</si>
  <si>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</si>
  <si>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</si>
  <si>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</si>
  <si>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</si>
  <si>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</si>
  <si>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</si>
  <si>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</si>
  <si>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</si>
  <si>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</si>
  <si>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</si>
  <si>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</si>
  <si>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</si>
  <si>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</si>
  <si>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</si>
  <si>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</si>
  <si>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</si>
  <si>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</si>
  <si>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</si>
  <si>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</si>
  <si>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</si>
  <si>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</si>
  <si>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</si>
  <si>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</si>
  <si>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</si>
  <si>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</si>
  <si>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</si>
  <si>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</si>
  <si>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</si>
  <si>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</si>
  <si>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</si>
  <si>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</si>
  <si>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</si>
  <si>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</si>
  <si>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</si>
  <si>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</si>
  <si>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</si>
  <si>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</si>
  <si>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</si>
  <si>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</si>
  <si>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</si>
  <si>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</si>
  <si>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</si>
  <si>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</si>
  <si>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</si>
  <si>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</si>
  <si>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</si>
  <si>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</si>
  <si>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</si>
  <si>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</si>
  <si>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</si>
  <si>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</si>
  <si>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</si>
  <si>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</si>
  <si>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</si>
  <si>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</si>
  <si>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</si>
  <si>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</si>
  <si>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</si>
  <si>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</si>
  <si>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</si>
  <si>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</si>
  <si>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</si>
  <si>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</si>
  <si>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</si>
  <si>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</si>
  <si>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</si>
  <si>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</si>
  <si>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</si>
  <si>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</si>
  <si>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</si>
  <si>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</si>
  <si>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</si>
  <si>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</si>
  <si>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</si>
  <si>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</si>
  <si>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</si>
  <si>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</si>
  <si>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</si>
  <si>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</si>
  <si>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</si>
  <si>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</si>
  <si>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</si>
  <si>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</si>
  <si>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</si>
  <si>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</si>
  <si>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</si>
  <si>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</si>
  <si>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</si>
  <si>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</si>
  <si>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</si>
  <si>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</si>
  <si>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</si>
  <si>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</si>
  <si>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</si>
  <si>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</si>
  <si>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</si>
  <si>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</si>
  <si>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</si>
  <si>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</si>
  <si>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</si>
  <si>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</si>
  <si>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</si>
  <si>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</si>
  <si>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</si>
  <si>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</si>
  <si>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</si>
  <si>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</si>
  <si>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</si>
  <si>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</si>
  <si>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</si>
  <si>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</si>
  <si>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</si>
  <si>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</si>
  <si>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</si>
  <si>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</si>
  <si>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</si>
  <si>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</si>
  <si>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</si>
  <si>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</si>
  <si>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</si>
  <si>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</si>
  <si>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</si>
  <si>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</si>
  <si>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</si>
  <si>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</si>
  <si>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</si>
  <si>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</si>
  <si>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</si>
  <si>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</si>
  <si>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</si>
  <si>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</si>
  <si>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</si>
  <si>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</si>
  <si>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</si>
  <si>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</si>
  <si>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</si>
  <si>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</si>
  <si>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</si>
  <si>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</si>
  <si>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</si>
  <si>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</si>
  <si>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</si>
  <si>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</si>
  <si>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</si>
  <si>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</si>
  <si>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</si>
  <si>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</si>
  <si>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</si>
  <si>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</si>
  <si>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</si>
  <si>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</si>
  <si>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</si>
  <si>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</si>
  <si>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</si>
  <si>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</si>
  <si>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</si>
  <si>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</si>
  <si>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</si>
  <si>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</si>
  <si>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</si>
  <si>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</si>
  <si>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</si>
  <si>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</si>
  <si>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</si>
  <si>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</si>
  <si>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</si>
  <si>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</si>
  <si>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</si>
  <si>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</si>
  <si>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</si>
  <si>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</si>
  <si>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</si>
  <si>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</si>
  <si>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</si>
  <si>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</si>
  <si>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</si>
  <si>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</si>
  <si>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</si>
  <si>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</si>
  <si>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</si>
  <si>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</si>
  <si>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</si>
  <si>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</si>
  <si>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</si>
  <si>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</si>
  <si>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</si>
  <si>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</si>
  <si>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</si>
  <si>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</si>
  <si>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</si>
  <si>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</si>
  <si>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</si>
  <si>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</si>
  <si>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</si>
  <si>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</si>
  <si>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</si>
  <si>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</si>
  <si>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</si>
  <si>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</si>
  <si>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</si>
  <si>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</si>
  <si>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</si>
  <si>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</si>
  <si>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</si>
  <si>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</si>
  <si>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</si>
  <si>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</si>
  <si>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</si>
  <si>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</si>
  <si>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</si>
  <si>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</si>
  <si>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</si>
  <si>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</si>
  <si>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</si>
  <si>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</si>
  <si>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</si>
  <si>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</si>
  <si>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</si>
  <si>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</si>
  <si>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</si>
  <si>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</si>
  <si>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</si>
  <si>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</si>
  <si>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</si>
  <si>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</si>
  <si>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</si>
  <si>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</si>
  <si>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</si>
  <si>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</si>
  <si>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</si>
  <si>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</si>
  <si>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</si>
  <si>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</si>
  <si>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</si>
  <si>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</si>
  <si>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</si>
  <si>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</si>
  <si>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</si>
  <si>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</si>
  <si>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</si>
  <si>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</si>
  <si>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</si>
  <si>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</si>
  <si>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</si>
  <si>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</si>
  <si>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</si>
  <si>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</si>
  <si>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</si>
  <si>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</si>
  <si>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</si>
  <si>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</si>
  <si>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</si>
  <si>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</si>
  <si>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</si>
  <si>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</si>
  <si>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</si>
  <si>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</si>
  <si>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</si>
  <si>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</si>
  <si>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</si>
  <si>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</si>
  <si>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</si>
  <si>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</si>
  <si>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</si>
  <si>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</si>
  <si>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</si>
  <si>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</si>
  <si>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</si>
  <si>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</si>
  <si>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</si>
  <si>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</si>
  <si>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</si>
  <si>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</si>
  <si>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</si>
  <si>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</si>
  <si>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</si>
  <si>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</si>
  <si>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</si>
  <si>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</si>
  <si>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</si>
  <si>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</si>
  <si>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</si>
  <si>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</si>
  <si>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</si>
  <si>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</si>
  <si>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</si>
  <si>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</si>
  <si>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</si>
  <si>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</si>
  <si>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</si>
  <si>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</si>
  <si>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</si>
  <si>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</si>
  <si>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</si>
  <si>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</si>
  <si>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</si>
  <si>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</si>
  <si>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</si>
  <si>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</si>
  <si>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</si>
  <si>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</si>
  <si>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</si>
  <si>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</si>
  <si>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</si>
  <si>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</si>
  <si>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</si>
  <si>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</si>
  <si>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</si>
  <si>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</si>
  <si>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</si>
  <si>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</si>
  <si>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</si>
  <si>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</si>
  <si>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</si>
  <si>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</si>
  <si>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</si>
  <si>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</si>
  <si>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</si>
  <si>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</si>
  <si>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</si>
  <si>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</si>
  <si>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</si>
  <si>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</si>
  <si>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</si>
  <si>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</si>
  <si>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</si>
  <si>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</si>
  <si>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</si>
  <si>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</si>
  <si>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</si>
  <si>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</si>
  <si>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</si>
  <si>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</si>
  <si>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</si>
  <si>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</si>
  <si>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</si>
  <si>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</si>
  <si>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</si>
  <si>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</si>
  <si>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</si>
  <si>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</si>
  <si>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</si>
  <si>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</si>
  <si>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</si>
  <si>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</si>
  <si>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</si>
  <si>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</si>
  <si>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</si>
  <si>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</si>
  <si>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</si>
  <si>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</si>
  <si>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</si>
  <si>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</si>
  <si>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</si>
  <si>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</si>
  <si>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</si>
  <si>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</si>
  <si>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</si>
  <si>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</si>
  <si>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</si>
  <si>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</si>
  <si>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</si>
  <si>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</si>
  <si>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</si>
  <si>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</si>
  <si>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</si>
  <si>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</si>
  <si>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</si>
  <si>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</si>
  <si>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</si>
  <si>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</si>
  <si>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</si>
  <si>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</si>
  <si>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</si>
  <si>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</si>
  <si>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</si>
  <si>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</si>
  <si>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</si>
  <si>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</si>
  <si>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</si>
  <si>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</si>
  <si>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</si>
  <si>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</si>
  <si>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</si>
  <si>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</si>
  <si>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</si>
  <si>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</si>
  <si>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</si>
  <si>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</si>
  <si>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</si>
  <si>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</si>
  <si>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</si>
  <si>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</si>
  <si>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</si>
  <si>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</si>
  <si>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</si>
  <si>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</si>
  <si>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</si>
  <si>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</si>
  <si>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</si>
  <si>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</si>
  <si>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</si>
  <si>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</si>
  <si>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</si>
  <si>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</si>
  <si>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</si>
  <si>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</si>
  <si>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</si>
  <si>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</si>
  <si>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</si>
  <si>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</si>
  <si>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</si>
  <si>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</si>
  <si>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</si>
  <si>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</si>
  <si>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</si>
  <si>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</si>
  <si>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</si>
  <si>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</si>
  <si>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</si>
  <si>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</si>
  <si>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</si>
  <si>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</si>
  <si>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</si>
  <si>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</si>
  <si>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</si>
  <si>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</si>
  <si>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</si>
  <si>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</si>
  <si>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</si>
  <si>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</si>
  <si>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</si>
  <si>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</si>
  <si>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</si>
  <si>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</si>
  <si>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</si>
  <si>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</si>
  <si>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</si>
  <si>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</si>
  <si>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</si>
  <si>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</si>
  <si>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</si>
  <si>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</si>
  <si>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</si>
  <si>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</si>
  <si>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</si>
  <si>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</si>
  <si>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</si>
  <si>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</si>
  <si>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</si>
  <si>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</si>
  <si>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</si>
  <si>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</si>
  <si>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</si>
  <si>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</si>
  <si>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</si>
  <si>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</si>
  <si>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</si>
  <si>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</si>
  <si>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</si>
  <si>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</si>
  <si>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</si>
  <si>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</si>
  <si>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</si>
  <si>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</si>
  <si>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</si>
  <si>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</si>
  <si>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</si>
  <si>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</si>
  <si>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</si>
  <si>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</si>
  <si>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</si>
  <si>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</si>
  <si>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</si>
  <si>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</si>
  <si>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</si>
  <si>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</si>
  <si>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</si>
  <si>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</si>
  <si>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</si>
  <si>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</si>
  <si>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</si>
  <si>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</si>
  <si>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</si>
  <si>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</si>
  <si>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</si>
  <si>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</si>
  <si>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</si>
  <si>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</si>
  <si>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</si>
  <si>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</si>
  <si>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</si>
  <si>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</si>
  <si>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</si>
  <si>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</si>
  <si>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</si>
  <si>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</si>
  <si>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</si>
  <si>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</si>
  <si>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</si>
  <si>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</si>
  <si>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</si>
  <si>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</si>
  <si>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</si>
  <si>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</si>
  <si>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</si>
  <si>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</si>
  <si>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</si>
  <si>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</si>
  <si>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</si>
  <si>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</si>
  <si>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</si>
  <si>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</si>
  <si>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</si>
  <si>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</si>
  <si>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</si>
  <si>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</si>
  <si>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</si>
  <si>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</si>
  <si>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</si>
  <si>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</si>
  <si>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</si>
  <si>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</si>
  <si>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</si>
  <si>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</si>
  <si>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</si>
  <si>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</si>
  <si>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</si>
  <si>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</si>
  <si>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</si>
  <si>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</si>
  <si>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</si>
  <si>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</si>
  <si>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</si>
  <si>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</si>
  <si>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</si>
  <si>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</si>
  <si>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</si>
  <si>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</si>
  <si>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</si>
  <si>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</si>
  <si>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</si>
  <si>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</si>
  <si>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</si>
  <si>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</si>
  <si>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</si>
  <si>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</si>
  <si>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</si>
  <si>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</si>
  <si>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</si>
  <si>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</si>
  <si>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</si>
  <si>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</si>
  <si>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</si>
  <si>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</si>
  <si>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</si>
  <si>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</si>
  <si>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</si>
  <si>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</si>
  <si>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</si>
  <si>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</si>
  <si>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</si>
  <si>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</si>
  <si>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</si>
  <si>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</si>
  <si>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</si>
  <si>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</si>
  <si>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</si>
  <si>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</si>
  <si>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</si>
  <si>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</si>
  <si>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</si>
  <si>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</si>
  <si>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</si>
  <si>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</si>
  <si>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</si>
  <si>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</si>
  <si>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</si>
  <si>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</si>
  <si>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</si>
  <si>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</si>
  <si>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</si>
  <si>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</si>
  <si>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</si>
  <si>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</si>
  <si>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</si>
  <si>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</si>
  <si>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</si>
  <si>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</si>
  <si>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</si>
  <si>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</si>
  <si>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</si>
  <si>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</si>
  <si>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</si>
  <si>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</si>
  <si>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</si>
  <si>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</si>
  <si>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</si>
  <si>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</si>
  <si>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</si>
  <si>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</si>
  <si>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</si>
  <si>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</si>
  <si>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</si>
  <si>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</si>
  <si>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</si>
  <si>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</si>
  <si>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</si>
  <si>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</si>
  <si>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</si>
  <si>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</si>
  <si>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</si>
  <si>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</si>
  <si>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</si>
  <si>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</si>
  <si>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</si>
  <si>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</si>
  <si>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</si>
  <si>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</si>
  <si>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</si>
  <si>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</si>
  <si>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</si>
  <si>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</si>
  <si>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</si>
  <si>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</si>
  <si>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</si>
  <si>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</si>
  <si>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</si>
  <si>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</si>
  <si>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</si>
  <si>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</si>
  <si>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</si>
  <si>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</si>
  <si>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</si>
  <si>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</si>
  <si>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</si>
  <si>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</si>
  <si>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</si>
  <si>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</si>
  <si>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</si>
  <si>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</si>
  <si>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</si>
  <si>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</si>
  <si>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</si>
  <si>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</si>
  <si>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</si>
  <si>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</si>
  <si>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</si>
  <si>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</si>
  <si>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</si>
  <si>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</si>
  <si>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</si>
  <si>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</si>
  <si>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</si>
  <si>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</si>
  <si>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</si>
  <si>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</si>
  <si>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</si>
  <si>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</si>
  <si>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</si>
  <si>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</si>
  <si>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</si>
  <si>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</si>
  <si>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</si>
  <si>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</si>
  <si>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</si>
  <si>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</si>
  <si>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</si>
  <si>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</si>
  <si>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</si>
  <si>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</si>
  <si>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</si>
  <si>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</si>
  <si>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</si>
  <si>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</si>
  <si>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</si>
  <si>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</si>
  <si>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</si>
  <si>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</si>
  <si>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</si>
  <si>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</si>
  <si>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</si>
  <si>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</si>
  <si>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</si>
  <si>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</si>
  <si>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</si>
  <si>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</si>
  <si>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</si>
  <si>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</si>
  <si>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</si>
  <si>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</si>
  <si>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</si>
  <si>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</si>
  <si>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</si>
  <si>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</si>
  <si>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</si>
  <si>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</si>
  <si>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</si>
  <si>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</si>
  <si>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</si>
  <si>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</si>
  <si>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</si>
  <si>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</si>
  <si>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</si>
  <si>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</si>
  <si>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</si>
  <si>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</si>
  <si>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</si>
  <si>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</si>
  <si>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</si>
  <si>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</si>
  <si>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</si>
  <si>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</si>
  <si>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</si>
  <si>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</si>
  <si>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</si>
  <si>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</si>
  <si>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</si>
  <si>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</si>
  <si>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</si>
  <si>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</si>
  <si>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</si>
  <si>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</si>
  <si>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</si>
  <si>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</si>
  <si>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</si>
  <si>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</si>
  <si>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</si>
  <si>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</si>
  <si>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</si>
  <si>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</si>
  <si>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</si>
  <si>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</si>
  <si>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</si>
  <si>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</si>
  <si>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</si>
  <si>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</si>
  <si>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</si>
  <si>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</si>
  <si>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</si>
  <si>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</si>
  <si>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</si>
  <si>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</si>
  <si>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</si>
  <si>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</si>
  <si>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</si>
  <si>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</si>
  <si>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</si>
  <si>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</si>
  <si>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</si>
  <si>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</si>
  <si>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</si>
  <si>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</si>
  <si>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</si>
  <si>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</si>
  <si>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</si>
  <si>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</si>
  <si>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</si>
  <si>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</si>
  <si>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</si>
  <si>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</si>
  <si>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</si>
  <si>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</si>
  <si>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</si>
  <si>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</si>
  <si>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</si>
  <si>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</si>
  <si>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</si>
  <si>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</si>
  <si>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</si>
  <si>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</si>
  <si>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</si>
  <si>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</si>
  <si>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</si>
  <si>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</si>
  <si>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</si>
  <si>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</si>
  <si>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</si>
  <si>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</si>
  <si>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</si>
  <si>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</si>
  <si>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</si>
  <si>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</si>
  <si>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</si>
  <si>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</si>
  <si>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</si>
  <si>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</si>
  <si>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</si>
  <si>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</si>
  <si>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</si>
  <si>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</si>
  <si>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</si>
  <si>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</si>
  <si>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</si>
  <si>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</si>
  <si>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</si>
  <si>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</si>
  <si>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</si>
  <si>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</si>
  <si>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</si>
  <si>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</si>
  <si>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</si>
  <si>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</si>
  <si>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</si>
  <si>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</si>
  <si>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</si>
  <si>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</si>
  <si>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</si>
  <si>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</si>
  <si>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</si>
  <si>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</si>
  <si>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</si>
  <si>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</si>
  <si>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</si>
  <si>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</si>
  <si>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</si>
  <si>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</si>
  <si>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</si>
  <si>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</si>
  <si>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</si>
  <si>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</si>
  <si>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</si>
  <si>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</si>
  <si>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</si>
  <si>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</si>
  <si>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</si>
  <si>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</si>
  <si>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</si>
  <si>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</si>
  <si>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</si>
  <si>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</si>
  <si>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</si>
  <si>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</si>
  <si>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</si>
  <si>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</si>
  <si>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</si>
  <si>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</si>
  <si>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</si>
  <si>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</si>
  <si>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</si>
  <si>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</si>
  <si>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</si>
  <si>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</si>
  <si>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</si>
  <si>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</si>
  <si>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</si>
  <si>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</si>
  <si>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</si>
  <si>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</si>
  <si>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</si>
  <si>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</si>
  <si>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</si>
  <si>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</si>
  <si>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</si>
  <si>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</si>
  <si>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</si>
  <si>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</si>
  <si>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</si>
  <si>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</si>
  <si>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</si>
  <si>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</si>
  <si>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</si>
  <si>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</si>
  <si>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</si>
  <si>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</si>
  <si>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</si>
  <si>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</si>
  <si>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</si>
  <si>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</si>
  <si>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</si>
  <si>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</si>
  <si>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</si>
  <si>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</si>
  <si>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</si>
  <si>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</si>
  <si>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</si>
  <si>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</si>
  <si>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</si>
  <si>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</si>
  <si>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</si>
  <si>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</si>
  <si>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</si>
  <si>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</si>
  <si>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</si>
  <si>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</si>
  <si>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</si>
  <si>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</si>
  <si>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</si>
  <si>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</si>
  <si>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</si>
  <si>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</si>
  <si>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</si>
  <si>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</si>
  <si>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</si>
  <si>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</si>
  <si>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</si>
  <si>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</si>
  <si>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</si>
  <si>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</si>
  <si>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</si>
  <si>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</si>
  <si>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</si>
  <si>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</si>
  <si>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</si>
  <si>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</si>
  <si>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</si>
  <si>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</si>
  <si>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</si>
  <si>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</si>
  <si>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</si>
  <si>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</si>
  <si>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</si>
  <si>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</si>
  <si>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</si>
  <si>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</si>
  <si>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</si>
  <si>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</si>
  <si>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</si>
  <si>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</si>
  <si>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</si>
  <si>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</si>
  <si>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</si>
  <si>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</si>
  <si>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</si>
  <si>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</si>
  <si>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</si>
  <si>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</si>
  <si>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</si>
  <si>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</si>
  <si>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</si>
  <si>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</si>
  <si>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</si>
  <si>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</si>
  <si>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</si>
  <si>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</si>
  <si>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</si>
  <si>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</si>
  <si>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</si>
  <si>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</si>
  <si>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</si>
  <si>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</si>
  <si>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</si>
  <si>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</si>
  <si>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</si>
  <si>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</si>
  <si>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</si>
  <si>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</si>
  <si>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</si>
  <si>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</si>
  <si>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</si>
  <si>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</si>
  <si>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</si>
  <si>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</si>
  <si>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</si>
  <si>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</si>
  <si>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</si>
  <si>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</si>
  <si>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</si>
  <si>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</si>
  <si>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</si>
  <si>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</si>
  <si>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</si>
  <si>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</si>
  <si>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</si>
  <si>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</si>
  <si>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</si>
  <si>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</si>
  <si>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</si>
  <si>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</si>
  <si>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</si>
  <si>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</si>
  <si>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</si>
  <si>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</si>
  <si>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</si>
  <si>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</si>
  <si>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</si>
  <si>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</si>
  <si>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</si>
  <si>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</si>
  <si>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</si>
  <si>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</si>
  <si>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</si>
  <si>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</si>
  <si>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</si>
  <si>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</si>
  <si>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</si>
  <si>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</si>
  <si>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</si>
  <si>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</si>
  <si>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</si>
  <si>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</si>
  <si>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</si>
  <si>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</si>
  <si>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</si>
  <si>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</si>
  <si>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</si>
  <si>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</si>
  <si>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</si>
  <si>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</si>
  <si>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</si>
  <si>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</si>
  <si>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</si>
  <si>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</si>
  <si>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</si>
  <si>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</si>
  <si>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</si>
  <si>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</si>
  <si>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</si>
  <si>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</si>
  <si>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</si>
  <si>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</si>
  <si>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</si>
  <si>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</si>
  <si>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</si>
  <si>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</si>
  <si>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</si>
  <si>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</si>
  <si>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</si>
  <si>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</si>
  <si>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</si>
  <si>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</si>
  <si>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</si>
  <si>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</si>
  <si>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</si>
  <si>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</si>
  <si>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</si>
  <si>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</si>
  <si>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</si>
  <si>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</si>
  <si>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</si>
  <si>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</si>
  <si>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</si>
  <si>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</si>
  <si>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</si>
  <si>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</si>
  <si>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</si>
  <si>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</si>
  <si>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</si>
  <si>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</si>
  <si>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</si>
  <si>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</si>
  <si>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</si>
  <si>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</si>
  <si>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</si>
  <si>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</si>
  <si>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</si>
  <si>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</si>
  <si>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</si>
  <si>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</si>
  <si>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</si>
  <si>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</si>
  <si>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</si>
  <si>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</si>
  <si>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</si>
  <si>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</si>
  <si>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</si>
  <si>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</si>
  <si>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</si>
  <si>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</si>
  <si>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</si>
  <si>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</si>
  <si>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</si>
  <si>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</si>
  <si>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</si>
  <si>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</si>
  <si>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</si>
  <si>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</si>
  <si>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</si>
  <si>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</si>
  <si>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</si>
  <si>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</si>
  <si>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</si>
  <si>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</si>
  <si>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</si>
  <si>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</si>
  <si>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</si>
  <si>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</si>
  <si>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</si>
  <si>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</si>
  <si>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</si>
  <si>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</si>
  <si>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</si>
  <si>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</si>
  <si>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</si>
  <si>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</si>
  <si>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</si>
  <si>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</si>
  <si>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</si>
  <si>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</si>
  <si>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</si>
  <si>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</si>
  <si>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</si>
  <si>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</si>
  <si>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</si>
  <si>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</si>
  <si>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</si>
  <si>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</si>
  <si>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</si>
  <si>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</si>
  <si>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</si>
  <si>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</si>
  <si>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</si>
  <si>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</si>
  <si>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</si>
  <si>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</si>
  <si>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</si>
  <si>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</si>
  <si>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</si>
  <si>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</si>
  <si>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</si>
  <si>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</si>
  <si>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</si>
  <si>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</si>
  <si>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</si>
  <si>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</si>
  <si>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</si>
  <si>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</si>
  <si>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</si>
  <si>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</si>
  <si>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</si>
  <si>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</si>
  <si>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</si>
  <si>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</si>
  <si>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</si>
  <si>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</si>
  <si>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</si>
  <si>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</si>
  <si>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</si>
  <si>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</si>
  <si>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</si>
  <si>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</si>
  <si>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</si>
  <si>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</si>
  <si>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</si>
  <si>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</si>
  <si>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</si>
  <si>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</si>
  <si>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</si>
  <si>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</si>
  <si>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</si>
  <si>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</si>
  <si>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</si>
  <si>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</si>
  <si>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</si>
  <si>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</si>
  <si>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</si>
  <si>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</si>
  <si>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</si>
  <si>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</si>
  <si>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</si>
  <si>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</si>
  <si>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</si>
  <si>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</si>
  <si>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</si>
  <si>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</si>
  <si>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</si>
  <si>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</si>
  <si>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</si>
  <si>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</si>
  <si>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</si>
  <si>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</si>
  <si>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</si>
  <si>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</si>
  <si>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</si>
  <si>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</si>
  <si>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</si>
  <si>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</si>
  <si>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</si>
  <si>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</si>
  <si>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</si>
  <si>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</si>
  <si>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</si>
  <si>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</si>
  <si>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</si>
  <si>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</si>
  <si>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</si>
  <si>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</si>
  <si>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</si>
  <si>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</si>
  <si>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</si>
  <si>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</si>
  <si>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</si>
  <si>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</si>
  <si>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</si>
  <si>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</si>
  <si>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</si>
  <si>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</si>
  <si>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</si>
  <si>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</si>
  <si>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</si>
  <si>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</si>
  <si>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</si>
  <si>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</si>
  <si>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</si>
  <si>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</si>
  <si>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</si>
  <si>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</si>
  <si>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</si>
  <si>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</si>
  <si>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</si>
  <si>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</si>
  <si>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</si>
  <si>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</si>
  <si>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</si>
  <si>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</si>
  <si>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</si>
  <si>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</si>
  <si>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</si>
  <si>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</si>
  <si>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</si>
  <si>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</si>
  <si>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</si>
  <si>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</si>
  <si>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</si>
  <si>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</si>
  <si>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</si>
  <si>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</si>
  <si>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</si>
  <si>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</si>
  <si>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</si>
  <si>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</si>
  <si>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</si>
  <si>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</si>
  <si>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</si>
  <si>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</si>
  <si>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</si>
  <si>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</si>
  <si>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</si>
  <si>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</si>
  <si>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</si>
  <si>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</si>
  <si>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</si>
  <si>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</si>
  <si>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</si>
  <si>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</si>
  <si>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</si>
  <si>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</si>
  <si>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</si>
  <si>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</si>
  <si>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</si>
  <si>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</si>
  <si>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</si>
  <si>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</si>
  <si>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</si>
  <si>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</si>
  <si>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</si>
  <si>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</si>
  <si>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</si>
  <si>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</si>
  <si>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</si>
  <si>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</si>
  <si>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</si>
  <si>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</si>
  <si>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</si>
  <si>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</si>
  <si>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</si>
  <si>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</si>
  <si>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</si>
  <si>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</si>
  <si>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</si>
  <si>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</si>
  <si>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</si>
  <si>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</si>
  <si>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</si>
  <si>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</si>
  <si>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</si>
  <si>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</si>
  <si>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</si>
  <si>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</si>
  <si>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</si>
  <si>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</si>
  <si>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</si>
  <si>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</si>
  <si>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</si>
  <si>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</si>
  <si>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</si>
  <si>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</si>
  <si>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</si>
  <si>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</si>
  <si>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</si>
  <si>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</si>
  <si>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</si>
  <si>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</si>
  <si>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</si>
  <si>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</si>
  <si>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</si>
  <si>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</si>
  <si>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</si>
  <si>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</si>
  <si>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</si>
  <si>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</si>
  <si>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</si>
  <si>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</si>
  <si>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</si>
  <si>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</si>
  <si>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</si>
  <si>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</si>
  <si>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</si>
  <si>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</si>
  <si>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</si>
  <si>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</si>
  <si>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</si>
  <si>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</si>
  <si>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</si>
  <si>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</si>
  <si>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</si>
  <si>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</si>
  <si>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</si>
  <si>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</si>
  <si>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</si>
  <si>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</si>
  <si>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</si>
  <si>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</si>
  <si>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</si>
  <si>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</si>
  <si>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</si>
  <si>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</si>
  <si>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</si>
  <si>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</si>
  <si>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</si>
  <si>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</si>
  <si>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</si>
  <si>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</si>
  <si>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</si>
  <si>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</si>
  <si>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</si>
  <si>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</si>
  <si>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</si>
  <si>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</si>
  <si>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</si>
  <si>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</si>
  <si>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</si>
  <si>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</si>
  <si>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</si>
  <si>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</si>
  <si>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</si>
  <si>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</si>
  <si>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</si>
  <si>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</si>
  <si>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</si>
  <si>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</si>
  <si>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</si>
  <si>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</si>
  <si>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</si>
  <si>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</si>
  <si>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</si>
  <si>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</si>
  <si>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</si>
  <si>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</si>
  <si>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</si>
  <si>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</si>
  <si>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</si>
  <si>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</si>
  <si>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</si>
  <si>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</si>
  <si>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</si>
  <si>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</si>
  <si>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</si>
  <si>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</si>
  <si>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</si>
  <si>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</si>
  <si>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</si>
  <si>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</si>
  <si>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</si>
  <si>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</si>
  <si>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</si>
  <si>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</si>
  <si>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</si>
  <si>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</si>
  <si>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</si>
  <si>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</si>
  <si>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</si>
  <si>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</si>
  <si>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</si>
  <si>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</si>
  <si>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</si>
  <si>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</si>
  <si>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</si>
  <si>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</si>
  <si>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</si>
  <si>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</si>
  <si>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</si>
  <si>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</si>
  <si>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</si>
  <si>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</si>
  <si>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</si>
  <si>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</si>
  <si>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</si>
  <si>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</si>
  <si>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</si>
  <si>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</si>
  <si>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</si>
  <si>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</si>
  <si>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</si>
  <si>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</si>
  <si>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</si>
  <si>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</si>
  <si>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</si>
  <si>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</si>
  <si>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</si>
  <si>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</si>
  <si>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</si>
  <si>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</si>
  <si>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</si>
  <si>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</si>
  <si>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</si>
  <si>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</si>
  <si>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</si>
  <si>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</si>
  <si>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</si>
  <si>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</si>
  <si>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</si>
  <si>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</si>
  <si>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</si>
  <si>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</si>
  <si>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</si>
  <si>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</si>
  <si>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</si>
  <si>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</si>
  <si>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</si>
  <si>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</si>
  <si>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</si>
  <si>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</si>
  <si>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</si>
  <si>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</si>
  <si>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</si>
  <si>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</si>
  <si>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</si>
  <si>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</si>
  <si>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</si>
  <si>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</si>
  <si>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</si>
  <si>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</si>
  <si>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</si>
  <si>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</si>
  <si>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</si>
  <si>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</si>
  <si>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</si>
  <si>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</si>
  <si>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</si>
  <si>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</si>
  <si>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</si>
  <si>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</si>
  <si>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</si>
  <si>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</si>
  <si>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</si>
  <si>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</si>
  <si>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</si>
  <si>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</si>
  <si>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</si>
  <si>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</si>
  <si>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</si>
  <si>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</si>
  <si>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</si>
  <si>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</si>
  <si>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</si>
  <si>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</si>
  <si>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</si>
  <si>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</si>
  <si>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</si>
  <si>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</si>
  <si>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</si>
  <si>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</si>
  <si>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</si>
  <si>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</si>
  <si>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</si>
  <si>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</si>
  <si>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</si>
  <si>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</si>
  <si>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</si>
  <si>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</si>
  <si>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</si>
  <si>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</si>
  <si>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</si>
  <si>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</si>
  <si>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</si>
  <si>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</si>
  <si>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</si>
  <si>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</si>
  <si>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</si>
  <si>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</si>
  <si>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</si>
  <si>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</si>
  <si>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</si>
  <si>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</si>
  <si>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</si>
  <si>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</si>
  <si>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</si>
  <si>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</si>
  <si>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</si>
  <si>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</si>
  <si>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</si>
  <si>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</si>
  <si>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</si>
  <si>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</si>
  <si>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</si>
  <si>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</si>
  <si>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</si>
  <si>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</si>
  <si>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</si>
  <si>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</si>
  <si>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</si>
  <si>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</si>
  <si>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</si>
  <si>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</si>
  <si>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</si>
  <si>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</si>
  <si>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</si>
  <si>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</si>
  <si>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</si>
  <si>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</si>
  <si>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</si>
  <si>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</si>
  <si>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</si>
  <si>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</si>
  <si>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</si>
  <si>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</si>
  <si>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</si>
  <si>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</si>
  <si>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</si>
  <si>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</si>
  <si>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</si>
  <si>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</si>
  <si>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</si>
  <si>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</si>
  <si>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</si>
  <si>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</si>
  <si>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</si>
  <si>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</si>
  <si>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</si>
  <si>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</si>
  <si>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</si>
  <si>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</si>
  <si>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</si>
  <si>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</si>
  <si>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</si>
  <si>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</si>
  <si>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</si>
  <si>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</si>
  <si>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</si>
  <si>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</si>
  <si>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</si>
  <si>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</si>
  <si>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</si>
  <si>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</si>
  <si>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</si>
  <si>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</si>
  <si>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</si>
  <si>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</si>
  <si>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</si>
  <si>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</si>
  <si>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</si>
  <si>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</si>
  <si>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</si>
  <si>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</si>
  <si>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</si>
  <si>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</si>
  <si>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</si>
  <si>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</si>
  <si>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</si>
  <si>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</si>
  <si>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</si>
  <si>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</si>
  <si>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</si>
  <si>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</si>
  <si>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</si>
  <si>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</si>
  <si>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</si>
  <si>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</si>
  <si>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</si>
  <si>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</si>
  <si>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</si>
  <si>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</si>
  <si>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</si>
  <si>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</si>
  <si>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</si>
  <si>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</si>
  <si>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</si>
  <si>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</si>
  <si>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</si>
  <si>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</si>
  <si>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</si>
  <si>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</si>
  <si>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</si>
  <si>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</si>
  <si>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</si>
  <si>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</si>
  <si>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</si>
  <si>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</si>
  <si>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</si>
  <si>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</si>
  <si>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</si>
  <si>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</si>
  <si>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</si>
  <si>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</si>
  <si>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</si>
  <si>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</si>
  <si>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</si>
  <si>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</si>
  <si>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</si>
  <si>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</si>
  <si>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</si>
  <si>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</si>
  <si>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</si>
  <si>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</si>
  <si>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</si>
  <si>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</si>
  <si>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</si>
  <si>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</si>
  <si>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</si>
  <si>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</si>
  <si>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</si>
  <si>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</si>
  <si>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</si>
  <si>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</si>
  <si>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</si>
  <si>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</si>
  <si>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</si>
  <si>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</si>
  <si>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</si>
  <si>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</si>
  <si>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</si>
  <si>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</si>
  <si>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</si>
  <si>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</si>
  <si>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</si>
  <si>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</si>
  <si>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</si>
  <si>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</si>
  <si>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</si>
  <si>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</si>
  <si>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</si>
  <si>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</si>
  <si>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</si>
  <si>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</si>
  <si>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</si>
  <si>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</si>
  <si>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</si>
  <si>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</si>
  <si>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</si>
  <si>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</si>
  <si>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</si>
  <si>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</si>
  <si>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</si>
  <si>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</si>
  <si>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</si>
  <si>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</si>
  <si>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</si>
  <si>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</si>
  <si>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</si>
  <si>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</si>
  <si>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</si>
  <si>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</si>
  <si>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</si>
  <si>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</si>
  <si>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</si>
  <si>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</si>
  <si>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</si>
  <si>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</si>
  <si>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</si>
  <si>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</si>
  <si>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</si>
  <si>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</si>
  <si>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</si>
  <si>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</si>
  <si>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</si>
  <si>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</si>
  <si>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</si>
  <si>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</si>
  <si>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</si>
  <si>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</si>
  <si>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</si>
  <si>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</si>
  <si>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</si>
  <si>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</si>
  <si>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</si>
  <si>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</si>
  <si>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</si>
  <si>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</si>
  <si>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</si>
  <si>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</si>
  <si>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</si>
  <si>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</si>
  <si>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</si>
  <si>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</si>
  <si>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</si>
  <si>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</si>
  <si>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</si>
  <si>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</si>
  <si>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</si>
  <si>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</si>
  <si>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</si>
  <si>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</si>
  <si>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</si>
  <si>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</si>
  <si>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</si>
  <si>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</si>
  <si>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</si>
  <si>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</si>
  <si>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</si>
  <si>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</si>
  <si>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</si>
  <si>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</si>
  <si>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</si>
  <si>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</si>
  <si>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</si>
  <si>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</si>
  <si>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</si>
  <si>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</si>
  <si>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</si>
  <si>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</si>
  <si>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</si>
  <si>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</si>
  <si>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</si>
  <si>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</si>
  <si>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</si>
  <si>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</si>
  <si>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</si>
  <si>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</si>
  <si>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</si>
  <si>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</si>
  <si>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</si>
  <si>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</si>
  <si>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</si>
  <si>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</si>
  <si>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</si>
  <si>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</si>
  <si>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</si>
  <si>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</si>
  <si>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</si>
  <si>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</si>
  <si>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</si>
  <si>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</si>
  <si>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</si>
  <si>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</si>
  <si>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</si>
  <si>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</si>
  <si>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</si>
  <si>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</si>
  <si>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</si>
  <si>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</si>
  <si>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</si>
  <si>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</si>
  <si>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</si>
  <si>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</si>
  <si>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</si>
  <si>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</si>
  <si>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</si>
  <si>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</si>
  <si>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</si>
  <si>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</si>
  <si>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</si>
  <si>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</si>
  <si>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</si>
  <si>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</si>
  <si>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</si>
  <si>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</si>
  <si>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</si>
  <si>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</si>
  <si>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</si>
  <si>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</si>
  <si>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</si>
  <si>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</si>
  <si>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</si>
  <si>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</si>
  <si>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</si>
  <si>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</si>
  <si>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</si>
  <si>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</si>
  <si>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</si>
  <si>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</si>
  <si>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</si>
  <si>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</si>
  <si>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</si>
  <si>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</si>
  <si>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</si>
  <si>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</si>
  <si>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</si>
  <si>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</si>
  <si>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</si>
  <si>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</si>
  <si>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</si>
  <si>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</si>
  <si>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</si>
  <si>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</si>
  <si>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</si>
  <si>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</si>
  <si>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</si>
  <si>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</si>
  <si>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</si>
  <si>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</si>
  <si>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</si>
  <si>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</si>
  <si>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</si>
  <si>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</si>
  <si>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</si>
  <si>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</si>
  <si>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</si>
  <si>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</si>
  <si>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</si>
  <si>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</si>
  <si>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</si>
  <si>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</si>
  <si>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</si>
  <si>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</si>
  <si>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</si>
  <si>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</si>
  <si>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</si>
  <si>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</si>
  <si>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</si>
  <si>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</si>
  <si>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</si>
  <si>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</si>
  <si>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</si>
  <si>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</si>
  <si>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</si>
  <si>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</si>
  <si>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</si>
  <si>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</si>
  <si>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</si>
  <si>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</si>
  <si>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</si>
  <si>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</si>
  <si>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</si>
  <si>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</si>
  <si>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</si>
  <si>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</si>
  <si>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</si>
  <si>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</si>
  <si>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</si>
  <si>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</si>
  <si>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</si>
  <si>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</si>
  <si>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</si>
  <si>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</si>
  <si>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</si>
  <si>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</si>
  <si>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</si>
  <si>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</si>
  <si>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</si>
  <si>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</si>
  <si>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</si>
  <si>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</si>
  <si>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</si>
  <si>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</si>
  <si>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</si>
  <si>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</si>
  <si>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</si>
  <si>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</si>
  <si>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</si>
  <si>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</si>
  <si>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</si>
  <si>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</si>
  <si>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</si>
  <si>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</si>
  <si>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</si>
  <si>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</si>
  <si>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</si>
  <si>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</si>
  <si>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</si>
  <si>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</si>
  <si>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</si>
  <si>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</si>
  <si>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</si>
  <si>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</si>
  <si>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</si>
  <si>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</si>
  <si>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</si>
  <si>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</si>
  <si>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</si>
  <si>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</si>
  <si>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</si>
  <si>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</si>
  <si>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</si>
  <si>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</si>
  <si>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</si>
  <si>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</si>
  <si>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</si>
  <si>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</si>
  <si>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</si>
  <si>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</si>
  <si>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</si>
  <si>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</si>
  <si>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</si>
  <si>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</si>
  <si>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</si>
  <si>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</si>
  <si>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</si>
  <si>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</si>
  <si>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</si>
  <si>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</si>
  <si>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</si>
  <si>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</si>
  <si>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</si>
  <si>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</si>
  <si>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</si>
  <si>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</si>
  <si>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</si>
  <si>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</si>
  <si>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</si>
  <si>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</si>
  <si>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</si>
  <si>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</si>
  <si>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</si>
  <si>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</si>
  <si>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</si>
  <si>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</si>
  <si>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</si>
  <si>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</si>
  <si>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</si>
  <si>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</si>
  <si>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</si>
  <si>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</si>
  <si>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</si>
  <si>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</si>
  <si>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</si>
  <si>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</si>
  <si>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</si>
  <si>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</si>
  <si>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</si>
  <si>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</si>
  <si>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</si>
  <si>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</si>
  <si>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</si>
  <si>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</si>
  <si>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</si>
  <si>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</si>
  <si>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</si>
  <si>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</si>
  <si>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</si>
  <si>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</si>
  <si>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</si>
  <si>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</si>
  <si>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</si>
  <si>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</si>
  <si>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</si>
  <si>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</si>
  <si>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</si>
  <si>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</si>
  <si>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</si>
  <si>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</si>
  <si>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</si>
  <si>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</si>
  <si>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</si>
  <si>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</si>
  <si>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</si>
  <si>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</si>
  <si>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</si>
  <si>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</si>
  <si>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</si>
  <si>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</si>
  <si>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</si>
  <si>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</si>
  <si>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</si>
  <si>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</si>
  <si>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</si>
  <si>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</si>
  <si>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</si>
  <si>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</si>
  <si>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</si>
  <si>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</si>
  <si>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</si>
  <si>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</si>
  <si>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</si>
  <si>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</si>
  <si>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</si>
  <si>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</si>
  <si>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</si>
  <si>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</si>
  <si>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</si>
  <si>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</si>
  <si>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</si>
  <si>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</si>
  <si>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</si>
  <si>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</si>
  <si>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</si>
  <si>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</si>
  <si>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</si>
  <si>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</si>
  <si>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</si>
  <si>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</si>
  <si>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</si>
  <si>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</si>
  <si>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</si>
  <si>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</si>
  <si>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</si>
  <si>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</si>
  <si>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</si>
  <si>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</si>
  <si>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</si>
  <si>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</si>
  <si>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</si>
  <si>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</si>
  <si>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</si>
  <si>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</si>
  <si>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</si>
  <si>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</si>
  <si>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</si>
  <si>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</si>
  <si>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</si>
  <si>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</si>
  <si>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</si>
  <si>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</si>
  <si>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</si>
  <si>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</si>
  <si>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</si>
  <si>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</si>
  <si>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</si>
  <si>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</si>
  <si>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</si>
  <si>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</si>
  <si>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</si>
  <si>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</si>
  <si>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</si>
  <si>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</si>
  <si>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</si>
  <si>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</si>
  <si>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</si>
  <si>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</si>
  <si>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</si>
  <si>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</si>
  <si>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</si>
  <si>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</si>
  <si>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</si>
  <si>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</si>
  <si>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</si>
  <si>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</si>
  <si>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</si>
  <si>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</si>
  <si>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</si>
  <si>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</si>
  <si>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</si>
  <si>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</si>
  <si>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</si>
  <si>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</si>
  <si>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</si>
  <si>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</si>
  <si>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</si>
  <si>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</si>
  <si>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</si>
  <si>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</si>
  <si>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</si>
  <si>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</si>
  <si>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</si>
  <si>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</si>
  <si>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</si>
  <si>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</si>
  <si>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</si>
  <si>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</si>
  <si>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</si>
  <si>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</si>
  <si>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</si>
  <si>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</si>
  <si>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</si>
  <si>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</si>
  <si>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</si>
  <si>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</si>
  <si>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</si>
  <si>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</si>
  <si>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</si>
  <si>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</si>
  <si>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</si>
  <si>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</si>
  <si>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</si>
  <si>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</si>
  <si>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</si>
  <si>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</si>
  <si>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</si>
  <si>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</si>
  <si>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</si>
  <si>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</si>
  <si>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</si>
  <si>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</si>
  <si>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</si>
  <si>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</si>
  <si>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</si>
  <si>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</si>
  <si>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</si>
  <si>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</si>
  <si>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</si>
  <si>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</si>
  <si>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</si>
  <si>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</si>
  <si>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</si>
  <si>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</si>
  <si>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</si>
  <si>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</si>
  <si>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</si>
  <si>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</si>
  <si>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</si>
  <si>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</si>
  <si>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</si>
  <si>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</si>
  <si>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</si>
  <si>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</si>
  <si>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</si>
  <si>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</si>
  <si>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</si>
  <si>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</si>
  <si>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</si>
  <si>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</si>
  <si>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</si>
  <si>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</si>
  <si>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</si>
  <si>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</si>
  <si>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</si>
  <si>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</si>
  <si>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</si>
  <si>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</si>
  <si>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</si>
  <si>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</si>
  <si>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</si>
  <si>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</si>
  <si>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</si>
  <si>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</si>
  <si>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</si>
  <si>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</si>
  <si>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</si>
  <si>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</si>
  <si>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</si>
  <si>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</si>
  <si>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</si>
  <si>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</si>
  <si>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</si>
  <si>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</si>
  <si>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</si>
  <si>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</si>
  <si>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</si>
  <si>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</si>
  <si>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</si>
  <si>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</si>
  <si>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</si>
  <si>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</si>
  <si>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</si>
  <si>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</si>
  <si>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</si>
  <si>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</si>
  <si>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</si>
  <si>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</si>
  <si>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</si>
  <si>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</si>
  <si>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</si>
  <si>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</si>
  <si>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</si>
  <si>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</si>
  <si>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</si>
  <si>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</si>
  <si>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</si>
  <si>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</si>
  <si>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</si>
  <si>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</si>
  <si>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</si>
  <si>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</si>
  <si>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</si>
  <si>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</si>
  <si>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</si>
  <si>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</si>
  <si>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</si>
  <si>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</si>
  <si>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</si>
  <si>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</si>
  <si>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</si>
  <si>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</si>
  <si>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</si>
  <si>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</si>
  <si>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</si>
  <si>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</si>
  <si>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</si>
  <si>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</si>
  <si>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</si>
  <si>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</si>
  <si>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</si>
  <si>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</si>
  <si>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</si>
  <si>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</si>
  <si>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</si>
  <si>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</si>
  <si>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</si>
  <si>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</si>
  <si>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</si>
  <si>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</si>
  <si>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</si>
  <si>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</si>
  <si>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</si>
  <si>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</si>
  <si>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</si>
  <si>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</si>
  <si>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</si>
  <si>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</si>
  <si>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</si>
  <si>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</si>
  <si>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</si>
  <si>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</si>
  <si>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</si>
  <si>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</si>
  <si>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</si>
  <si>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</si>
  <si>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</si>
  <si>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</si>
  <si>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</si>
  <si>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</si>
  <si>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</si>
  <si>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</si>
  <si>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</si>
  <si>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</si>
  <si>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</si>
  <si>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</si>
  <si>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</si>
  <si>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</si>
  <si>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</si>
  <si>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</si>
  <si>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</si>
  <si>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</si>
  <si>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</si>
  <si>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</si>
  <si>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</si>
  <si>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</si>
  <si>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</si>
  <si>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</si>
  <si>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</si>
  <si>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</si>
  <si>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</si>
  <si>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</si>
  <si>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</si>
  <si>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</si>
  <si>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</si>
  <si>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</si>
  <si>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</si>
  <si>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</si>
  <si>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</si>
  <si>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</si>
  <si>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</si>
  <si>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</si>
  <si>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</si>
  <si>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</si>
  <si>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</si>
  <si>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</si>
  <si>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</si>
  <si>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</si>
  <si>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</si>
  <si>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</si>
  <si>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</si>
  <si>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</si>
  <si>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</si>
  <si>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</si>
  <si>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</si>
  <si>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</si>
  <si>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</si>
  <si>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</si>
  <si>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</si>
  <si>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</si>
  <si>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</si>
  <si>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</si>
  <si>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</si>
  <si>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</si>
  <si>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</si>
  <si>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</si>
  <si>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</si>
  <si>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</si>
  <si>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</si>
  <si>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</si>
  <si>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</si>
  <si>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</si>
  <si>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</si>
  <si>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</si>
  <si>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</si>
  <si>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</si>
  <si>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</si>
  <si>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</si>
  <si>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</si>
  <si>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</si>
  <si>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</si>
  <si>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</si>
  <si>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</si>
  <si>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</si>
  <si>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</si>
  <si>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</si>
  <si>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</si>
  <si>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</si>
  <si>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</si>
  <si>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</si>
  <si>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</si>
  <si>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</si>
  <si>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</si>
  <si>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</si>
  <si>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</si>
  <si>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</si>
  <si>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</si>
  <si>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</si>
  <si>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</si>
  <si>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</si>
  <si>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</si>
  <si>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</si>
  <si>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</si>
  <si>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</si>
  <si>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</si>
  <si>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</si>
  <si>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</si>
  <si>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</si>
  <si>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</si>
  <si>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</si>
  <si>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</si>
  <si>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</si>
  <si>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</si>
  <si>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</si>
  <si>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</si>
  <si>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</si>
  <si>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</si>
  <si>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</si>
  <si>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</si>
  <si>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</si>
  <si>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</si>
  <si>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</si>
  <si>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</si>
  <si>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</si>
  <si>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</si>
  <si>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</si>
  <si>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</si>
  <si>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</si>
  <si>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</si>
  <si>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</si>
  <si>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</si>
  <si>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</si>
  <si>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</si>
  <si>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</si>
  <si>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</si>
  <si>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</si>
  <si>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</si>
  <si>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</si>
  <si>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</si>
  <si>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</si>
  <si>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</si>
  <si>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</si>
  <si>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</si>
  <si>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</si>
  <si>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</si>
  <si>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</si>
  <si>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</si>
  <si>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</si>
  <si>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</si>
  <si>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</si>
  <si>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</si>
  <si>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</si>
  <si>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</si>
  <si>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</si>
  <si>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</si>
  <si>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</si>
  <si>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</si>
  <si>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</si>
  <si>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</si>
  <si>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</si>
  <si>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</si>
  <si>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</si>
  <si>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</si>
  <si>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</si>
  <si>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</si>
  <si>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</si>
  <si>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</si>
  <si>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</si>
  <si>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</si>
  <si>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</si>
  <si>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</si>
  <si>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</si>
  <si>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</si>
  <si>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</si>
  <si>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</si>
  <si>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</si>
  <si>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</si>
  <si>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</si>
  <si>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</si>
  <si>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</si>
  <si>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</si>
  <si>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</si>
  <si>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</si>
  <si>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</si>
  <si>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</si>
  <si>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</si>
  <si>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</si>
  <si>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</si>
  <si>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</si>
  <si>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</si>
  <si>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</si>
  <si>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</si>
  <si>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</si>
  <si>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</si>
  <si>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</si>
  <si>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</si>
  <si>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</si>
  <si>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</si>
  <si>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</si>
  <si>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</si>
  <si>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</si>
  <si>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</si>
  <si>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</si>
  <si>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</si>
  <si>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</si>
  <si>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</si>
  <si>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</si>
  <si>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</si>
  <si>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</si>
  <si>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</si>
  <si>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</si>
  <si>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</si>
  <si>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</si>
  <si>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</si>
  <si>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</si>
  <si>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</si>
  <si>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</si>
  <si>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</si>
  <si>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</si>
  <si>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</si>
  <si>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</si>
  <si>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</si>
  <si>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</si>
  <si>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</si>
  <si>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</si>
  <si>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</si>
  <si>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</si>
  <si>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</si>
  <si>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</si>
  <si>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</si>
  <si>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</si>
  <si>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</si>
  <si>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</si>
  <si>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</si>
  <si>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</si>
  <si>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</si>
  <si>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</si>
  <si>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</si>
  <si>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</si>
  <si>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</si>
  <si>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</si>
  <si>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</si>
  <si>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</si>
  <si>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</si>
  <si>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</si>
  <si>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</si>
  <si>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</si>
  <si>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</si>
  <si>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</si>
  <si>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</si>
  <si>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</si>
  <si>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</si>
  <si>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</si>
  <si>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</si>
  <si>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</si>
  <si>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</si>
  <si>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</si>
  <si>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</si>
  <si>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</si>
  <si>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</si>
  <si>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</si>
  <si>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</si>
  <si>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</si>
  <si>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</si>
  <si>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</si>
  <si>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</si>
  <si>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</si>
  <si>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</si>
  <si>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</si>
  <si>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</si>
  <si>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</si>
  <si>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</si>
  <si>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</si>
  <si>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</si>
  <si>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</si>
  <si>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</si>
  <si>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</si>
  <si>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</si>
  <si>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</si>
  <si>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</si>
  <si>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</si>
  <si>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</si>
  <si>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</si>
  <si>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</si>
  <si>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</si>
  <si>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</si>
  <si>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</si>
  <si>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</si>
  <si>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</si>
  <si>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</si>
  <si>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</si>
  <si>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</si>
  <si>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</si>
  <si>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</si>
  <si>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</si>
  <si>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</si>
  <si>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</si>
  <si>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</si>
  <si>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</si>
  <si>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</si>
  <si>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</si>
  <si>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</si>
  <si>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</si>
  <si>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</si>
  <si>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</si>
  <si>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</si>
  <si>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</si>
  <si>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</si>
  <si>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</si>
  <si>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</si>
  <si>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</si>
  <si>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</si>
  <si>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</si>
  <si>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</si>
  <si>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</si>
  <si>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</si>
  <si>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</si>
  <si>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</si>
  <si>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</si>
  <si>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</si>
  <si>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</si>
  <si>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</si>
  <si>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</si>
  <si>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</si>
  <si>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</si>
  <si>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</si>
  <si>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</si>
  <si>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</si>
  <si>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</si>
  <si>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</si>
  <si>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</si>
  <si>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</si>
  <si>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</si>
  <si>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</si>
  <si>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</si>
  <si>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</si>
  <si>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</si>
  <si>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</si>
  <si>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</si>
  <si>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</si>
  <si>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</si>
  <si>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</si>
  <si>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</si>
  <si>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</si>
  <si>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</si>
  <si>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</si>
  <si>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</si>
  <si>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</si>
  <si>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</si>
  <si>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</si>
  <si>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</si>
  <si>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</si>
  <si>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</si>
  <si>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</si>
  <si>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</si>
  <si>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</si>
  <si>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</si>
  <si>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</si>
  <si>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</si>
  <si>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</si>
  <si>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</si>
  <si>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</si>
  <si>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</si>
  <si>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</si>
  <si>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</si>
  <si>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</si>
  <si>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</si>
  <si>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</si>
  <si>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</si>
  <si>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</si>
  <si>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</si>
  <si>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</si>
  <si>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</si>
  <si>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</si>
  <si>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</si>
  <si>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</si>
  <si>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</si>
  <si>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</si>
  <si>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</si>
  <si>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</si>
  <si>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</si>
  <si>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</si>
  <si>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</si>
  <si>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</si>
  <si>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</si>
  <si>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</si>
  <si>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</si>
  <si>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</si>
  <si>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</si>
  <si>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</si>
  <si>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</si>
  <si>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</si>
  <si>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</si>
  <si>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</si>
  <si>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</si>
  <si>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</si>
  <si>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</si>
  <si>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</si>
  <si>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</si>
  <si>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</si>
  <si>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</si>
  <si>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</si>
  <si>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</si>
  <si>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</si>
  <si>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</si>
  <si>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</si>
  <si>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</si>
  <si>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</si>
  <si>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</si>
  <si>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</si>
  <si>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</si>
  <si>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</si>
  <si>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</si>
  <si>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</si>
  <si>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</si>
  <si>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</si>
  <si>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</si>
  <si>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</si>
  <si>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</si>
  <si>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</si>
  <si>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</si>
  <si>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</si>
  <si>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</si>
  <si>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</si>
  <si>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</si>
  <si>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</si>
  <si>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</si>
  <si>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</si>
  <si>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</si>
  <si>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</si>
  <si>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</si>
  <si>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</si>
  <si>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</si>
  <si>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</si>
  <si>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</si>
  <si>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</si>
  <si>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</si>
  <si>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</si>
  <si>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</si>
  <si>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</si>
  <si>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</si>
  <si>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</si>
  <si>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</si>
  <si>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</si>
  <si>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</si>
  <si>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</si>
  <si>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</si>
  <si>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</si>
  <si>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</si>
  <si>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</si>
  <si>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</si>
  <si>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</si>
  <si>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</si>
  <si>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</si>
  <si>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</si>
  <si>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</si>
  <si>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</si>
  <si>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</si>
  <si>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</si>
  <si>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</si>
  <si>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</si>
  <si>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</si>
  <si>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</si>
  <si>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</si>
  <si>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</si>
  <si>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</si>
  <si>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</si>
  <si>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</si>
  <si>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</si>
  <si>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</si>
  <si>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</si>
  <si>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</si>
  <si>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</si>
  <si>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</si>
  <si>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</si>
  <si>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</si>
  <si>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</si>
  <si>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</si>
  <si>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</si>
  <si>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</si>
  <si>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</si>
  <si>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</si>
  <si>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</si>
  <si>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</si>
  <si>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</si>
  <si>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</si>
  <si>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</si>
  <si>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</si>
  <si>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</si>
  <si>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</si>
  <si>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</si>
  <si>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</si>
  <si>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</si>
  <si>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</si>
  <si>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</si>
  <si>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</si>
  <si>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</si>
  <si>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</si>
  <si>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</si>
  <si>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</si>
  <si>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</si>
  <si>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</si>
  <si>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</si>
  <si>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</si>
  <si>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</si>
  <si>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</si>
  <si>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</si>
  <si>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</si>
  <si>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</si>
  <si>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</si>
  <si>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</si>
  <si>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</si>
  <si>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</si>
  <si>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</si>
  <si>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</si>
  <si>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</si>
  <si>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</si>
  <si>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</si>
  <si>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</si>
  <si>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</si>
  <si>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</si>
  <si>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</si>
  <si>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</si>
  <si>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</si>
  <si>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</si>
  <si>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</si>
  <si>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</si>
  <si>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</si>
  <si>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</si>
  <si>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</si>
  <si>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</si>
  <si>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</si>
  <si>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</si>
  <si>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</si>
  <si>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</si>
  <si>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</si>
  <si>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</si>
  <si>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</si>
  <si>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</si>
  <si>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</si>
  <si>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</si>
  <si>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</si>
  <si>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</si>
  <si>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</si>
  <si>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</si>
  <si>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</si>
  <si>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</si>
  <si>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</si>
  <si>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</si>
  <si>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</si>
  <si>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</si>
  <si>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</si>
  <si>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</si>
  <si>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</si>
  <si>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</si>
  <si>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</si>
  <si>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</si>
  <si>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</si>
  <si>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</si>
  <si>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</si>
  <si>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</si>
  <si>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</si>
  <si>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</si>
  <si>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</si>
  <si>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</si>
  <si>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</si>
  <si>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</si>
  <si>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</si>
  <si>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</si>
  <si>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</si>
  <si>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</si>
  <si>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</si>
  <si>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</si>
  <si>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</si>
  <si>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</si>
  <si>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</si>
  <si>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</si>
  <si>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</si>
  <si>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</si>
  <si>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</si>
  <si>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</si>
  <si>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</si>
  <si>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</si>
  <si>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</si>
  <si>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</si>
  <si>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</si>
  <si>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</si>
  <si>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</si>
  <si>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</si>
  <si>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</si>
  <si>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</si>
  <si>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</si>
  <si>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</si>
  <si>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</si>
  <si>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</si>
  <si>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</si>
  <si>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</si>
  <si>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</si>
  <si>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</si>
  <si>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</si>
  <si>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</si>
  <si>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</si>
  <si>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</si>
  <si>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</si>
  <si>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</si>
  <si>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</si>
  <si>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</si>
  <si>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</si>
  <si>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</si>
  <si>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</si>
  <si>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</si>
  <si>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</si>
  <si>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</si>
  <si>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</si>
  <si>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</si>
  <si>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</si>
  <si>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</si>
  <si>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</si>
  <si>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</si>
  <si>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</si>
  <si>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</si>
  <si>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</si>
  <si>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</si>
  <si>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</si>
  <si>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</si>
  <si>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</si>
  <si>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</si>
  <si>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</si>
  <si>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</si>
  <si>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</si>
  <si>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</si>
  <si>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</si>
  <si>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</si>
  <si>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</si>
  <si>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</si>
  <si>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</si>
  <si>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</si>
  <si>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</si>
  <si>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</si>
  <si>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</si>
  <si>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</si>
  <si>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</si>
  <si>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</si>
  <si>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</si>
  <si>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</si>
  <si>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</si>
  <si>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</si>
  <si>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</si>
  <si>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</si>
  <si>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</si>
  <si>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</si>
  <si>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</si>
  <si>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</si>
  <si>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</si>
  <si>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</si>
  <si>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</si>
  <si>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</si>
  <si>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</si>
  <si>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</si>
  <si>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</si>
  <si>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</si>
  <si>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</si>
  <si>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</si>
  <si>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</si>
  <si>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</si>
  <si>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</si>
  <si>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</si>
  <si>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</si>
  <si>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</si>
  <si>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</si>
  <si>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</si>
  <si>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</si>
  <si>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</si>
  <si>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</si>
  <si>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</si>
  <si>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</si>
  <si>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</si>
  <si>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</si>
  <si>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</si>
  <si>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</si>
  <si>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</si>
  <si>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</si>
  <si>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</si>
  <si>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</si>
  <si>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</si>
  <si>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</si>
  <si>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</si>
  <si>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</si>
  <si>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</si>
  <si>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</si>
  <si>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</si>
  <si>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</si>
  <si>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</si>
  <si>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</si>
  <si>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</si>
  <si>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</si>
  <si>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</si>
  <si>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</si>
  <si>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</si>
  <si>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</si>
  <si>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</si>
  <si>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</si>
  <si>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</si>
  <si>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</si>
  <si>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</si>
  <si>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</si>
  <si>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</si>
  <si>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</si>
  <si>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</si>
  <si>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</si>
  <si>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</si>
  <si>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</si>
  <si>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</si>
  <si>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</si>
  <si>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</si>
  <si>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</si>
  <si>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</si>
  <si>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</si>
  <si>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</si>
  <si>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</si>
  <si>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</si>
  <si>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</si>
  <si>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</si>
  <si>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</si>
  <si>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</si>
  <si>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</si>
  <si>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</si>
  <si>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</si>
  <si>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</si>
  <si>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</si>
  <si>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</si>
  <si>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</si>
  <si>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</si>
  <si>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</si>
  <si>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</si>
  <si>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</si>
  <si>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</si>
  <si>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</si>
  <si>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</si>
  <si>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</si>
  <si>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</si>
  <si>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</si>
  <si>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</si>
  <si>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</si>
  <si>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</si>
  <si>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</si>
  <si>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</si>
  <si>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</si>
  <si>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</si>
  <si>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</si>
  <si>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</si>
  <si>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</si>
  <si>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</si>
  <si>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</si>
  <si>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</si>
  <si>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</si>
  <si>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</si>
  <si>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</si>
  <si>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</si>
  <si>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</si>
  <si>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</si>
  <si>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</si>
  <si>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</si>
  <si>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</si>
  <si>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</si>
  <si>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</si>
  <si>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</si>
  <si>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</si>
  <si>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</si>
  <si>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</si>
  <si>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</si>
  <si>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</si>
  <si>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</si>
  <si>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</si>
  <si>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</si>
  <si>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</si>
  <si>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</si>
  <si>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</si>
  <si>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</si>
  <si>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</si>
  <si>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</si>
  <si>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</si>
  <si>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</si>
  <si>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</si>
  <si>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</si>
  <si>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</si>
  <si>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</si>
  <si>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</si>
  <si>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</si>
  <si>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</si>
  <si>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</si>
  <si>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</si>
  <si>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</si>
  <si>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</si>
  <si>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</si>
  <si>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</si>
  <si>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</si>
  <si>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</si>
  <si>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</si>
  <si>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</si>
  <si>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</si>
  <si>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</si>
  <si>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</si>
  <si>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</si>
  <si>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</si>
  <si>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</si>
  <si>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</si>
  <si>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</si>
  <si>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</si>
  <si>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</si>
  <si>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</si>
  <si>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</si>
  <si>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</si>
  <si>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</si>
  <si>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</si>
  <si>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</si>
  <si>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</si>
  <si>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</si>
  <si>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</si>
  <si>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</si>
  <si>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</si>
  <si>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</si>
  <si>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</si>
  <si>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</si>
  <si>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</si>
  <si>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</si>
  <si>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</si>
  <si>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</si>
  <si>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</si>
  <si>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</si>
  <si>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</si>
  <si>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</si>
  <si>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</si>
  <si>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</si>
  <si>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</si>
  <si>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</si>
  <si>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</si>
  <si>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</si>
  <si>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</si>
  <si>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</si>
  <si>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</si>
  <si>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</si>
  <si>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</si>
  <si>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</si>
  <si>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</si>
  <si>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</si>
  <si>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</si>
  <si>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</si>
  <si>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</si>
  <si>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</si>
  <si>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</si>
  <si>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</si>
  <si>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</si>
  <si>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</si>
  <si>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</si>
  <si>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</si>
  <si>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</si>
  <si>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</si>
  <si>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</si>
  <si>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</si>
  <si>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</si>
  <si>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</si>
  <si>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</si>
  <si>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</si>
  <si>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</si>
  <si>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</si>
  <si>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</si>
  <si>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</si>
  <si>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</si>
  <si>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</si>
  <si>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</si>
  <si>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</si>
  <si>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</si>
  <si>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</si>
  <si>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</si>
  <si>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</si>
  <si>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</si>
  <si>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</si>
  <si>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</si>
  <si>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</si>
  <si>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</si>
  <si>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</si>
  <si>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</si>
  <si>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</si>
  <si>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</si>
  <si>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</si>
  <si>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</si>
  <si>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</si>
  <si>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</si>
  <si>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</si>
  <si>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</si>
  <si>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</si>
  <si>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</si>
  <si>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</si>
  <si>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</si>
  <si>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</si>
  <si>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</si>
  <si>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</si>
  <si>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</si>
  <si>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</si>
  <si>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</si>
  <si>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</si>
  <si>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</si>
  <si>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</si>
  <si>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</si>
  <si>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</si>
  <si>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</si>
  <si>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</si>
  <si>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</si>
  <si>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</si>
  <si>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</si>
  <si>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</si>
  <si>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</si>
  <si>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</si>
  <si>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</si>
  <si>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</si>
  <si>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</si>
  <si>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</si>
  <si>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</si>
  <si>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</si>
  <si>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</si>
  <si>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</si>
  <si>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</si>
  <si>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</si>
  <si>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</si>
  <si>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</si>
  <si>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</si>
  <si>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</si>
  <si>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</si>
  <si>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</si>
  <si>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</si>
  <si>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</si>
  <si>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</si>
  <si>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</si>
  <si>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</si>
  <si>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</si>
  <si>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</si>
  <si>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</si>
  <si>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</si>
  <si>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</si>
  <si>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</si>
  <si>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</si>
  <si>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</si>
  <si>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</si>
  <si>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</si>
  <si>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</si>
  <si>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</si>
  <si>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</si>
  <si>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</si>
  <si>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</si>
  <si>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</si>
  <si>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</si>
  <si>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</si>
  <si>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</si>
  <si>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</si>
  <si>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</si>
  <si>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</si>
  <si>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</si>
  <si>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</si>
  <si>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</si>
  <si>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</si>
  <si>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</si>
  <si>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</si>
  <si>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</si>
  <si>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</si>
  <si>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</si>
  <si>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</si>
  <si>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</si>
  <si>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</si>
  <si>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</si>
  <si>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</si>
  <si>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</si>
  <si>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</si>
  <si>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</si>
  <si>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</si>
  <si>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</si>
  <si>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</si>
  <si>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</si>
  <si>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</si>
  <si>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</si>
  <si>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</si>
  <si>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</si>
  <si>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</si>
  <si>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</si>
  <si>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</si>
  <si>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</si>
  <si>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</si>
  <si>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</si>
  <si>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</si>
  <si>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</si>
  <si>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</si>
  <si>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</si>
  <si>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</si>
  <si>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</si>
  <si>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</si>
  <si>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</si>
  <si>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</si>
  <si>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</si>
  <si>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</si>
  <si>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</si>
  <si>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</si>
  <si>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</si>
  <si>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</si>
  <si>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</si>
  <si>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</si>
  <si>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</si>
  <si>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</si>
  <si>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</si>
  <si>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</si>
  <si>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</si>
  <si>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</si>
  <si>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</si>
  <si>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</si>
  <si>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</si>
  <si>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</si>
  <si>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</si>
  <si>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</si>
  <si>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</si>
  <si>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</si>
  <si>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</si>
  <si>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</si>
  <si>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</si>
  <si>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</si>
  <si>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</si>
  <si>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</si>
  <si>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</si>
  <si>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</si>
  <si>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</si>
  <si>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</si>
  <si>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</si>
  <si>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</si>
  <si>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</si>
  <si>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</si>
  <si>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</si>
  <si>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</si>
  <si>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</si>
  <si>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</si>
  <si>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</si>
  <si>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</si>
  <si>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</si>
  <si>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</si>
  <si>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</si>
  <si>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</si>
  <si>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</si>
  <si>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</si>
  <si>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</si>
  <si>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</si>
  <si>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</si>
  <si>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</si>
  <si>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</si>
  <si>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</si>
  <si>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</si>
  <si>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</si>
  <si>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</si>
  <si>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</si>
  <si>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</si>
  <si>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</si>
  <si>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</si>
  <si>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</si>
  <si>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</si>
  <si>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</si>
  <si>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</si>
  <si>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</si>
  <si>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</si>
  <si>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</si>
  <si>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</si>
  <si>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</si>
  <si>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</si>
  <si>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</si>
  <si>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</si>
  <si>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</si>
  <si>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</si>
  <si>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</si>
  <si>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</si>
  <si>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</si>
  <si>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</si>
  <si>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</si>
  <si>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</si>
  <si>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</si>
  <si>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</si>
  <si>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</si>
  <si>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</si>
  <si>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</si>
  <si>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</si>
  <si>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</si>
  <si>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</si>
  <si>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</si>
  <si>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</si>
  <si>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</si>
  <si>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</si>
  <si>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</si>
  <si>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</si>
  <si>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</si>
  <si>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</si>
  <si>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</si>
  <si>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</si>
  <si>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</si>
  <si>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</si>
  <si>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</si>
  <si>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</si>
  <si>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</si>
  <si>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</si>
  <si>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</si>
  <si>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</si>
  <si>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</si>
  <si>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</si>
  <si>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</si>
  <si>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</si>
  <si>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</si>
  <si>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</si>
  <si>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</si>
  <si>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</si>
  <si>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</si>
  <si>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</si>
  <si>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</si>
  <si>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</si>
  <si>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</si>
  <si>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</si>
  <si>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</si>
  <si>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</si>
  <si>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</si>
  <si>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</si>
  <si>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</si>
  <si>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</si>
  <si>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</si>
  <si>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</si>
  <si>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</si>
  <si>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</si>
  <si>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</si>
  <si>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</si>
  <si>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</si>
  <si>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</si>
  <si>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</si>
  <si>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</si>
  <si>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</si>
  <si>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</si>
  <si>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</si>
  <si>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</si>
  <si>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</si>
  <si>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</si>
  <si>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</si>
  <si>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</si>
  <si>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</si>
  <si>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</si>
  <si>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</si>
  <si>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</si>
  <si>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</si>
  <si>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</si>
  <si>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</si>
  <si>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</si>
  <si>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</si>
  <si>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</si>
  <si>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</si>
  <si>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</si>
  <si>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</si>
  <si>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</si>
  <si>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</si>
  <si>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</si>
  <si>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</si>
  <si>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</si>
  <si>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</si>
  <si>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</si>
  <si>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</si>
  <si>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</si>
  <si>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</si>
  <si>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</si>
  <si>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</si>
  <si>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</si>
  <si>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</si>
  <si>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</si>
  <si>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</si>
  <si>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</si>
  <si>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</si>
  <si>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</si>
  <si>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</si>
  <si>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</si>
  <si>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</si>
  <si>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</si>
  <si>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</si>
  <si>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</si>
  <si>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</si>
  <si>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</si>
  <si>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</si>
  <si>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</si>
  <si>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</si>
  <si>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</si>
  <si>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</si>
  <si>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</si>
  <si>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</si>
  <si>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</si>
  <si>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</si>
  <si>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</si>
  <si>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</si>
  <si>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</si>
  <si>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</si>
  <si>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</si>
  <si>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</si>
  <si>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</si>
  <si>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</si>
  <si>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</si>
  <si>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</si>
  <si>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</si>
  <si>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</si>
  <si>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</si>
  <si>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</si>
  <si>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</si>
  <si>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</si>
  <si>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</si>
  <si>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</si>
  <si>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</si>
  <si>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</si>
  <si>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</si>
  <si>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</si>
  <si>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</si>
  <si>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</si>
  <si>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</si>
  <si>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</si>
  <si>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</si>
  <si>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</si>
  <si>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</si>
  <si>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</si>
  <si>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</si>
  <si>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</si>
  <si>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</si>
  <si>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</si>
  <si>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</si>
  <si>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</si>
  <si>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</si>
  <si>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</si>
  <si>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</si>
  <si>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</si>
  <si>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</si>
  <si>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</si>
  <si>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</si>
  <si>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</si>
  <si>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</si>
  <si>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</si>
  <si>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</si>
  <si>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</si>
  <si>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</si>
  <si>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</si>
  <si>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</si>
  <si>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</si>
  <si>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</si>
  <si>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</si>
  <si>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</si>
  <si>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</si>
  <si>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</si>
  <si>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</si>
  <si>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</si>
  <si>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</si>
  <si>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</si>
  <si>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</si>
  <si>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</si>
  <si>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</si>
  <si>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</si>
  <si>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</si>
  <si>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</si>
  <si>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</si>
  <si>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</si>
  <si>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</si>
  <si>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</si>
  <si>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</si>
  <si>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</si>
  <si>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</si>
  <si>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</si>
  <si>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</si>
  <si>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</si>
  <si>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</si>
  <si>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</si>
  <si>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</si>
  <si>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</si>
  <si>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</si>
  <si>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</si>
  <si>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</si>
  <si>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</si>
  <si>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</si>
  <si>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</si>
  <si>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</si>
  <si>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</si>
  <si>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</si>
  <si>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</si>
  <si>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</si>
  <si>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</si>
  <si>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</si>
  <si>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</si>
  <si>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</si>
  <si>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</si>
  <si>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</si>
  <si>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</si>
  <si>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</si>
  <si>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</si>
  <si>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</si>
  <si>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</si>
  <si>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</si>
  <si>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</si>
  <si>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</si>
  <si>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</si>
  <si>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</si>
  <si>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</si>
  <si>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</si>
  <si>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</si>
  <si>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</si>
  <si>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</si>
  <si>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</si>
  <si>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</si>
  <si>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</si>
  <si>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</si>
  <si>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</si>
  <si>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</si>
  <si>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</si>
  <si>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</si>
  <si>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</si>
  <si>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</si>
  <si>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</si>
  <si>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</si>
  <si>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</si>
  <si>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</si>
  <si>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</si>
  <si>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</si>
  <si>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</si>
  <si>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</si>
  <si>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</si>
  <si>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</si>
  <si>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</si>
  <si>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</si>
  <si>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</si>
  <si>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</si>
  <si>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</si>
  <si>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</si>
  <si>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</si>
  <si>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</si>
  <si>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</si>
  <si>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</si>
  <si>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</si>
  <si>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</si>
  <si>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</si>
  <si>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</si>
  <si>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</si>
  <si>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</si>
  <si>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</si>
  <si>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</si>
  <si>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</si>
  <si>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</si>
  <si>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</si>
  <si>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</si>
  <si>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</si>
  <si>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</si>
  <si>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</si>
  <si>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</si>
  <si>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</si>
  <si>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</si>
  <si>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</si>
  <si>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</si>
  <si>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</si>
  <si>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</si>
  <si>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</si>
  <si>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</si>
  <si>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</si>
  <si>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</si>
  <si>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</si>
  <si>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</si>
  <si>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</si>
  <si>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</si>
  <si>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</si>
  <si>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</si>
  <si>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</si>
  <si>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</si>
  <si>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</si>
  <si>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</si>
  <si>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</si>
  <si>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</si>
  <si>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</si>
  <si>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</si>
  <si>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</si>
  <si>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</si>
  <si>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</si>
  <si>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</si>
  <si>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</si>
  <si>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</si>
  <si>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</si>
  <si>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</si>
  <si>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</si>
  <si>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</si>
  <si>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</si>
  <si>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</si>
  <si>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</si>
  <si>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</si>
  <si>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</si>
  <si>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</si>
  <si>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</si>
  <si>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</si>
  <si>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</si>
  <si>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</si>
  <si>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</si>
  <si>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</si>
  <si>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</si>
  <si>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</si>
  <si>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</si>
  <si>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</si>
  <si>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</si>
  <si>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</si>
  <si>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</si>
  <si>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</si>
  <si>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</si>
  <si>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</si>
  <si>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</si>
  <si>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</si>
  <si>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</si>
  <si>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</si>
  <si>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</si>
  <si>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</si>
  <si>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</si>
  <si>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</si>
  <si>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</si>
  <si>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</si>
  <si>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</si>
  <si>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</si>
  <si>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</si>
  <si>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</si>
  <si>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</si>
  <si>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</si>
  <si>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</si>
  <si>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</si>
  <si>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</si>
  <si>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</si>
  <si>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</si>
  <si>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</si>
  <si>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</si>
  <si>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</si>
  <si>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</si>
  <si>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</si>
  <si>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</si>
  <si>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</si>
  <si>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</si>
  <si>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</si>
  <si>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</si>
  <si>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</si>
  <si>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</si>
  <si>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</si>
  <si>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</si>
  <si>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</si>
  <si>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</si>
  <si>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</si>
  <si>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</si>
  <si>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</si>
  <si>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</si>
  <si>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</si>
  <si>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</si>
  <si>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</si>
  <si>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</si>
  <si>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</si>
  <si>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</si>
  <si>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</si>
  <si>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</si>
  <si>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</si>
  <si>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</si>
  <si>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</si>
  <si>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</si>
  <si>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</si>
  <si>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</si>
  <si>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</si>
  <si>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</si>
  <si>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</si>
  <si>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</si>
  <si>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</si>
  <si>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</si>
  <si>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</si>
  <si>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</si>
  <si>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</si>
  <si>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</si>
  <si>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</si>
  <si>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</si>
  <si>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</si>
  <si>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</si>
  <si>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</si>
  <si>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</si>
  <si>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</si>
  <si>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</si>
  <si>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</si>
  <si>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</si>
  <si>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</si>
  <si>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</si>
  <si>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</si>
  <si>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</si>
  <si>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</si>
  <si>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</si>
  <si>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</si>
  <si>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</si>
  <si>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</si>
  <si>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</si>
  <si>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</si>
  <si>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</si>
  <si>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</si>
  <si>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</si>
  <si>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</si>
  <si>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</si>
  <si>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</si>
  <si>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</si>
  <si>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</si>
  <si>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</si>
  <si>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</si>
  <si>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</si>
  <si>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</si>
  <si>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</si>
  <si>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</si>
  <si>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</si>
  <si>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</si>
  <si>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</si>
  <si>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</si>
  <si>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</si>
  <si>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</si>
  <si>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</si>
  <si>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</si>
  <si>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</si>
  <si>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</si>
  <si>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</si>
  <si>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</si>
  <si>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</si>
  <si>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</si>
  <si>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</si>
  <si>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</si>
  <si>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</si>
  <si>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</si>
  <si>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</si>
  <si>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</si>
  <si>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</si>
  <si>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</si>
  <si>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</si>
  <si>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</si>
  <si>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</si>
  <si>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</si>
  <si>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</si>
  <si>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</si>
  <si>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</si>
  <si>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</si>
  <si>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</si>
  <si>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</si>
  <si>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</si>
  <si>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</si>
  <si>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</si>
  <si>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</si>
  <si>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</si>
  <si>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</si>
  <si>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</si>
  <si>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</si>
  <si>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</si>
  <si>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</si>
  <si>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</si>
  <si>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</si>
  <si>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</si>
  <si>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</si>
  <si>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</si>
  <si>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</si>
  <si>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</si>
  <si>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</si>
  <si>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</si>
  <si>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</si>
  <si>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</si>
  <si>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</si>
  <si>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</si>
  <si>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</si>
  <si>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</si>
  <si>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</si>
  <si>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</si>
  <si>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</si>
  <si>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</si>
  <si>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</si>
  <si>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</si>
  <si>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</si>
  <si>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</si>
  <si>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</si>
  <si>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</si>
  <si>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</si>
  <si>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</si>
  <si>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</si>
  <si>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</si>
  <si>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</si>
  <si>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</si>
  <si>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</si>
  <si>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</si>
  <si>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</si>
  <si>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</si>
  <si>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</si>
  <si>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</si>
  <si>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</si>
  <si>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</si>
  <si>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</si>
  <si>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</si>
  <si>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</si>
  <si>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</si>
  <si>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</si>
  <si>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</si>
  <si>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</si>
  <si>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</si>
  <si>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</si>
  <si>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</si>
  <si>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</si>
  <si>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</si>
  <si>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</si>
  <si>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</si>
  <si>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</si>
  <si>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</si>
  <si>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</si>
  <si>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</si>
  <si>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</si>
  <si>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</si>
  <si>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</si>
  <si>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</si>
  <si>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</si>
  <si>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</si>
  <si>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</si>
  <si>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</si>
  <si>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</si>
  <si>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</si>
  <si>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</si>
  <si>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</si>
  <si>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</si>
  <si>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</si>
  <si>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</si>
  <si>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</si>
  <si>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</si>
  <si>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</si>
  <si>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</si>
  <si>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</si>
  <si>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</si>
  <si>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</si>
  <si>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</si>
  <si>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</si>
  <si>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</si>
  <si>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</si>
  <si>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</si>
  <si>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Failed</t>
  </si>
  <si>
    <t>Number Cancelled</t>
  </si>
  <si>
    <t>Total Projects</t>
  </si>
  <si>
    <t>Percentage Successful</t>
  </si>
  <si>
    <t>Percentage Failed</t>
  </si>
  <si>
    <t>Percentage Cancelled</t>
  </si>
  <si>
    <t>"Failed" - backers_count</t>
  </si>
  <si>
    <t>Mean</t>
  </si>
  <si>
    <t>Median</t>
  </si>
  <si>
    <t>Mininum</t>
  </si>
  <si>
    <t>Maxinum</t>
  </si>
  <si>
    <t>Variance</t>
  </si>
  <si>
    <t>Standard Deviation</t>
  </si>
  <si>
    <t>"Successful" - backers_count</t>
  </si>
  <si>
    <t>Number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</si>
</sst>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b/>
      <sz val="22"/>
      <color theme="9"/>
      <name val="Calibri"/>
      <family val="2"/>
      <scheme val="minor"/>
    </font>
    <font>
      <b/>
      <sz val="22"/>
      <color rgb="FFFF0000"/>
      <name val="Calibri"/>
      <family val="2"/>
      <scheme val="minor"/>
    </font>
  </fonts>
  <fills count="2">
    <fill>
      <patternFill patternType="none"/>
    </fill>
    <fill>
      <patternFill patternType="gray125"/>
    </fill>
  </fills>
  <borders count="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1">
    <xf numFmtId="0" fontId="0" fillId="0" borderId="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Alignment="1">
      <alignment vertical="center"/>
    </xf>
    <xf numFmtId="0" fontId="0" fillId="0" borderId="0" xfId="0" applyAlignment="1">
      <alignment horizontal="center"/>
    </xf>
    <xf numFmtId="0" fontId="0" fillId="0" borderId="1" xfId="0" applyBorder="1"/>
    <xf numFmtId="0" fontId="1" fillId="0" borderId="2"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2" xfId="0" applyFont="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3" fillId="0" borderId="2" xfId="0" applyFont="1" applyBorder="1" applyAlignment="1">
      <alignment horizontal="center"/>
    </xf>
    <xf numFmtId="0" fontId="0" fillId="0" borderId="0" xfId="0" applyBorder="1"/>
  </cellXfs>
  <cellStyles count="1">
    <cellStyle name="Normal" xfId="0" builtinId="0"/>
  </cellStyles>
  <dxfs count="4">
    <dxf>
      <fill>
        <patternFill>
          <bgColor theme="9" tint="0.39994506668294322"/>
        </patternFill>
      </fill>
    </dxf>
    <dxf>
      <fill>
        <patternFill>
          <bgColor rgb="FFFF7C80"/>
        </patternFill>
      </fill>
    </dxf>
    <dxf>
      <fill>
        <patternFill>
          <bgColor theme="4" tint="0.39994506668294322"/>
        </patternFill>
      </fill>
    </dxf>
    <dxf>
      <fill>
        <patternFill>
          <bgColor rgb="FFFFFF00"/>
        </patternFill>
      </fill>
    </dxf>
  </dxfs>
  <tableStyles count="0" defaultTableStyle="TableStyleMedium2" defaultPivotStyle="PivotStyleLight16"/>
  <colors>
    <mruColors>
      <color rgb="FF0000CC"/>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 Project.xlsx]Pivot by Category!PivotTable1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074-4BDE-A199-C0D36E320B79}"/>
            </c:ext>
          </c:extLst>
        </c:ser>
        <c:ser>
          <c:idx val="1"/>
          <c:order val="1"/>
          <c:tx>
            <c:strRef>
              <c:f>'Pivot by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074-4BDE-A199-C0D36E320B79}"/>
            </c:ext>
          </c:extLst>
        </c:ser>
        <c:ser>
          <c:idx val="2"/>
          <c:order val="2"/>
          <c:tx>
            <c:strRef>
              <c:f>'Pivot by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4074-4BDE-A199-C0D36E320B79}"/>
            </c:ext>
          </c:extLst>
        </c:ser>
        <c:ser>
          <c:idx val="3"/>
          <c:order val="3"/>
          <c:tx>
            <c:strRef>
              <c:f>'Pivot by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074-4BDE-A199-C0D36E320B79}"/>
            </c:ext>
          </c:extLst>
        </c:ser>
        <c:dLbls>
          <c:showLegendKey val="0"/>
          <c:showVal val="0"/>
          <c:showCatName val="0"/>
          <c:showSerName val="0"/>
          <c:showPercent val="0"/>
          <c:showBubbleSize val="0"/>
        </c:dLbls>
        <c:gapWidth val="150"/>
        <c:overlap val="100"/>
        <c:axId val="1461283695"/>
        <c:axId val="1680856639"/>
      </c:barChart>
      <c:catAx>
        <c:axId val="1461283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0856639"/>
        <c:crosses val="autoZero"/>
        <c:auto val="1"/>
        <c:lblAlgn val="ctr"/>
        <c:lblOffset val="100"/>
        <c:noMultiLvlLbl val="0"/>
      </c:catAx>
      <c:valAx>
        <c:axId val="1680856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128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 Project.xlsx]Pivot by Sub-Category!PivotTable2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FE6-40A2-89A6-0CEA29DFF0DD}"/>
            </c:ext>
          </c:extLst>
        </c:ser>
        <c:ser>
          <c:idx val="1"/>
          <c:order val="1"/>
          <c:tx>
            <c:strRef>
              <c:f>'Pivot by 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FE6-40A2-89A6-0CEA29DFF0DD}"/>
            </c:ext>
          </c:extLst>
        </c:ser>
        <c:ser>
          <c:idx val="2"/>
          <c:order val="2"/>
          <c:tx>
            <c:strRef>
              <c:f>'Pivot by 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DFE6-40A2-89A6-0CEA29DFF0DD}"/>
            </c:ext>
          </c:extLst>
        </c:ser>
        <c:ser>
          <c:idx val="3"/>
          <c:order val="3"/>
          <c:tx>
            <c:strRef>
              <c:f>'Pivot by 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DFE6-40A2-89A6-0CEA29DFF0DD}"/>
            </c:ext>
          </c:extLst>
        </c:ser>
        <c:dLbls>
          <c:showLegendKey val="0"/>
          <c:showVal val="0"/>
          <c:showCatName val="0"/>
          <c:showSerName val="0"/>
          <c:showPercent val="0"/>
          <c:showBubbleSize val="0"/>
        </c:dLbls>
        <c:gapWidth val="150"/>
        <c:overlap val="100"/>
        <c:axId val="1773870575"/>
        <c:axId val="1680859967"/>
      </c:barChart>
      <c:catAx>
        <c:axId val="1773870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0859967"/>
        <c:crosses val="autoZero"/>
        <c:auto val="1"/>
        <c:lblAlgn val="ctr"/>
        <c:lblOffset val="100"/>
        <c:noMultiLvlLbl val="0"/>
      </c:catAx>
      <c:valAx>
        <c:axId val="1680859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87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 Project.xlsx]Pivot by Project Creation Date!PivotTable3</c:name>
    <c:fmtId val="15"/>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by Project Creation Date'!$B$4:$B$5</c:f>
              <c:strCache>
                <c:ptCount val="1"/>
                <c:pt idx="0">
                  <c:v>canceled</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by Project Creation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Project Creation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A2C-47AF-B585-27B747A59A9A}"/>
            </c:ext>
          </c:extLst>
        </c:ser>
        <c:ser>
          <c:idx val="1"/>
          <c:order val="1"/>
          <c:tx>
            <c:strRef>
              <c:f>'Pivot by Project Creation Date'!$C$4:$C$5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by Project Creation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Project Creation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A2C-47AF-B585-27B747A59A9A}"/>
            </c:ext>
          </c:extLst>
        </c:ser>
        <c:ser>
          <c:idx val="2"/>
          <c:order val="2"/>
          <c:tx>
            <c:strRef>
              <c:f>'Pivot by Project Creation Date'!$D$4:$D$5</c:f>
              <c:strCache>
                <c:ptCount val="1"/>
                <c:pt idx="0">
                  <c:v>successful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 by Project Creation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Project Creation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AA2C-47AF-B585-27B747A59A9A}"/>
            </c:ext>
          </c:extLst>
        </c:ser>
        <c:dLbls>
          <c:showLegendKey val="0"/>
          <c:showVal val="0"/>
          <c:showCatName val="0"/>
          <c:showSerName val="0"/>
          <c:showPercent val="0"/>
          <c:showBubbleSize val="0"/>
        </c:dLbls>
        <c:marker val="1"/>
        <c:smooth val="0"/>
        <c:axId val="1325141103"/>
        <c:axId val="1680864959"/>
      </c:lineChart>
      <c:catAx>
        <c:axId val="13251411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0864959"/>
        <c:crosses val="autoZero"/>
        <c:auto val="1"/>
        <c:lblAlgn val="ctr"/>
        <c:lblOffset val="100"/>
        <c:noMultiLvlLbl val="0"/>
      </c:catAx>
      <c:valAx>
        <c:axId val="16808649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514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Campaign</a:t>
            </a:r>
            <a:r>
              <a:rPr lang="en-US" baseline="0"/>
              <a:t> State Based Off Goal</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864-4779-B063-2E621619AD71}"/>
            </c:ext>
          </c:extLst>
        </c:ser>
        <c:ser>
          <c:idx val="1"/>
          <c:order val="1"/>
          <c:tx>
            <c:strRef>
              <c:f>BONUS!$G$1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864-4779-B063-2E621619AD71}"/>
            </c:ext>
          </c:extLst>
        </c:ser>
        <c:ser>
          <c:idx val="2"/>
          <c:order val="2"/>
          <c:tx>
            <c:strRef>
              <c:f>BONUS!$H$1</c:f>
              <c:strCache>
                <c:ptCount val="1"/>
                <c:pt idx="0">
                  <c:v>Percentage Cancelled</c:v>
                </c:pt>
              </c:strCache>
            </c:strRef>
          </c:tx>
          <c:spPr>
            <a:ln w="22225" cap="rnd">
              <a:solidFill>
                <a:schemeClr val="accent3"/>
              </a:solidFill>
            </a:ln>
            <a:effectLst>
              <a:glow rad="139700">
                <a:schemeClr val="accent3">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864-4779-B063-2E621619AD71}"/>
            </c:ext>
          </c:extLst>
        </c:ser>
        <c:dLbls>
          <c:showLegendKey val="0"/>
          <c:showVal val="0"/>
          <c:showCatName val="0"/>
          <c:showSerName val="0"/>
          <c:showPercent val="0"/>
          <c:showBubbleSize val="0"/>
        </c:dLbls>
        <c:smooth val="0"/>
        <c:axId val="1766125183"/>
        <c:axId val="1199644543"/>
      </c:lineChart>
      <c:catAx>
        <c:axId val="17661251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9644543"/>
        <c:crosses val="autoZero"/>
        <c:auto val="1"/>
        <c:lblAlgn val="ctr"/>
        <c:lblOffset val="100"/>
        <c:noMultiLvlLbl val="0"/>
      </c:catAx>
      <c:valAx>
        <c:axId val="11996445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1251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106680</xdr:colOff>
      <xdr:row>1</xdr:row>
      <xdr:rowOff>87630</xdr:rowOff>
    </xdr:from>
    <xdr:to>
      <xdr:col>13</xdr:col>
      <xdr:colOff>411480</xdr:colOff>
      <xdr:row>16</xdr:row>
      <xdr:rowOff>87630</xdr:rowOff>
    </xdr:to>
    <xdr:graphicFrame macro="">
      <xdr:nvGraphicFramePr>
        <xdr:cNvPr id="2" name="Chart 1">
          <a:extLst>
            <a:ext uri="{FF2B5EF4-FFF2-40B4-BE49-F238E27FC236}">
              <a16:creationId xmlns:a16="http://schemas.microsoft.com/office/drawing/2014/main" id="{0FD26B56-E5E9-4AF6-B77E-1AC308654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163286</xdr:colOff>
      <xdr:row>3</xdr:row>
      <xdr:rowOff>10886</xdr:rowOff>
    </xdr:from>
    <xdr:to>
      <xdr:col>21</xdr:col>
      <xdr:colOff>21772</xdr:colOff>
      <xdr:row>37</xdr:row>
      <xdr:rowOff>119743</xdr:rowOff>
    </xdr:to>
    <xdr:graphicFrame macro="">
      <xdr:nvGraphicFramePr>
        <xdr:cNvPr id="2" name="Chart 1">
          <a:extLst>
            <a:ext uri="{FF2B5EF4-FFF2-40B4-BE49-F238E27FC236}">
              <a16:creationId xmlns:a16="http://schemas.microsoft.com/office/drawing/2014/main" id="{8376EAD4-9000-4F59-B27D-CD3BBE88F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129540</xdr:colOff>
      <xdr:row>2</xdr:row>
      <xdr:rowOff>171450</xdr:rowOff>
    </xdr:from>
    <xdr:to>
      <xdr:col>12</xdr:col>
      <xdr:colOff>304800</xdr:colOff>
      <xdr:row>17</xdr:row>
      <xdr:rowOff>171450</xdr:rowOff>
    </xdr:to>
    <xdr:graphicFrame macro="">
      <xdr:nvGraphicFramePr>
        <xdr:cNvPr id="3" name="Chart 2">
          <a:extLst>
            <a:ext uri="{FF2B5EF4-FFF2-40B4-BE49-F238E27FC236}">
              <a16:creationId xmlns:a16="http://schemas.microsoft.com/office/drawing/2014/main" id="{36F66F87-79F3-4A69-8BE0-EC62775A2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116377</xdr:colOff>
      <xdr:row>14</xdr:row>
      <xdr:rowOff>32904</xdr:rowOff>
    </xdr:from>
    <xdr:to>
      <xdr:col>7</xdr:col>
      <xdr:colOff>471054</xdr:colOff>
      <xdr:row>45</xdr:row>
      <xdr:rowOff>41563</xdr:rowOff>
    </xdr:to>
    <xdr:graphicFrame macro="">
      <xdr:nvGraphicFramePr>
        <xdr:cNvPr id="2" name="Chart 1">
          <a:extLst>
            <a:ext uri="{FF2B5EF4-FFF2-40B4-BE49-F238E27FC236}">
              <a16:creationId xmlns:a16="http://schemas.microsoft.com/office/drawing/2014/main" id="{DE3B2663-26B7-4701-94D5-AB4DEDA9E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54236</xdr:colOff>
      <xdr:row>7</xdr:row>
      <xdr:rowOff>49306</xdr:rowOff>
    </xdr:from>
    <xdr:to>
      <xdr:col>4</xdr:col>
      <xdr:colOff>197222</xdr:colOff>
      <xdr:row>26</xdr:row>
      <xdr:rowOff>152400</xdr:rowOff>
    </xdr:to>
    <xdr:sp macro="" textlink="">
      <xdr:nvSpPr>
        <xdr:cNvPr id="2" name="TextBox 1">
          <a:extLst>
            <a:ext uri="{FF2B5EF4-FFF2-40B4-BE49-F238E27FC236}">
              <a16:creationId xmlns:a16="http://schemas.microsoft.com/office/drawing/2014/main" id="{80892A15-65FA-4FAD-A390-94428C782871}"/>
            </a:ext>
          </a:extLst>
        </xdr:cNvPr>
        <xdr:cNvSpPr txBox="1"/>
      </xdr:nvSpPr>
      <xdr:spPr>
        <a:xfrm>
          <a:off x="2071295" y="1492624"/>
          <a:ext cx="2160045" cy="3509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a:t>
          </a:r>
          <a:r>
            <a:rPr lang="en-US" sz="1100" baseline="0"/>
            <a:t> median summarizes the dataset better because of the high variance number. </a:t>
          </a:r>
        </a:p>
        <a:p>
          <a:endParaRPr lang="en-US" sz="1100" baseline="0"/>
        </a:p>
        <a:p>
          <a:r>
            <a:rPr lang="en-US" sz="1100" baseline="0"/>
            <a:t>- The "Successful" Kickstarter campaign has higher variability than the "Failed" campaign. Just looking at the data, this conclusion makes sense because campaigns usually fail when they don't have enough contributions. Less contributions = less backers and we can see that trend. This measure can be quantified by looking at the higher standard deviation value for "Successful" campaigns.</a:t>
          </a:r>
        </a:p>
        <a:p>
          <a:r>
            <a:rPr lang="en-US" sz="1100" baseline="0"/>
            <a:t> </a:t>
          </a:r>
          <a:endParaRPr lang="en-US" sz="1100"/>
        </a:p>
      </xdr:txBody>
    </xdr:sp>
    <xdr:clientData/>
  </xdr:twoCellAnchor>
  <xdr:twoCellAnchor>
    <xdr:from>
      <xdr:col>6</xdr:col>
      <xdr:colOff>53788</xdr:colOff>
      <xdr:row>7</xdr:row>
      <xdr:rowOff>53788</xdr:rowOff>
    </xdr:from>
    <xdr:to>
      <xdr:col>8</xdr:col>
      <xdr:colOff>188259</xdr:colOff>
      <xdr:row>26</xdr:row>
      <xdr:rowOff>156882</xdr:rowOff>
    </xdr:to>
    <xdr:sp macro="" textlink="">
      <xdr:nvSpPr>
        <xdr:cNvPr id="3" name="TextBox 2">
          <a:extLst>
            <a:ext uri="{FF2B5EF4-FFF2-40B4-BE49-F238E27FC236}">
              <a16:creationId xmlns:a16="http://schemas.microsoft.com/office/drawing/2014/main" id="{9EC327B5-CC37-49B5-9CAC-94AF279A3099}"/>
            </a:ext>
          </a:extLst>
        </xdr:cNvPr>
        <xdr:cNvSpPr txBox="1"/>
      </xdr:nvSpPr>
      <xdr:spPr>
        <a:xfrm>
          <a:off x="5907741" y="1497106"/>
          <a:ext cx="2151530" cy="3509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a:t>
          </a:r>
          <a:r>
            <a:rPr lang="en-US" sz="1100" baseline="0"/>
            <a:t> median summarizes the dataset better because of the high variance number. </a:t>
          </a:r>
        </a:p>
        <a:p>
          <a:endParaRPr lang="en-US" sz="1100" baseline="0"/>
        </a:p>
        <a:p>
          <a:r>
            <a:rPr lang="en-US" sz="1100" baseline="0"/>
            <a:t>- The "Successful" Kickstarter campaign has higher variability than the "Failed" campaign. Just looking at the data, this conclusion makes sense because campaigns usually fail when they don't have enough contributions. Less contributions = less backers and we can see that trend. This measure can be quantified by looking at the higher standard deviation value for "Successful" campaigns.</a:t>
          </a:r>
        </a:p>
        <a:p>
          <a:r>
            <a:rPr lang="en-US" sz="1100" baseline="0"/>
            <a:t>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im" refreshedDate="44088.021151157409" createdVersion="6" refreshedVersion="6" minRefreshableVersion="3" recordCount="4114" xr:uid="{82722EE1-C9FB-4285-B533-C0330C544CEE}">
  <cacheSource type="worksheet">
    <worksheetSource ref="A1:R4115" sheet="Source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im" refreshedDate="44088.044468981483" createdVersion="6" refreshedVersion="6" minRefreshableVersion="3" recordCount="4114" xr:uid="{7025813C-44DF-41FC-9F74-C1ABBC9F8537}">
  <cacheSource type="worksheet">
    <worksheetSource ref="A1:T4115" sheet="Source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o backers"/>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backers"/>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backers"/>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backers"/>
    <x v="0"/>
    <x v="2"/>
  </r>
  <r>
    <n v="131"/>
    <s v="I (Canceled)"/>
    <s v="I"/>
    <n v="1200"/>
    <n v="0"/>
    <x v="1"/>
    <x v="0"/>
    <s v="USD"/>
    <n v="1467763200"/>
    <n v="1466453161"/>
    <b v="0"/>
    <n v="0"/>
    <b v="0"/>
    <s v="film &amp; video/science fiction"/>
    <n v="0"/>
    <s v="No backers"/>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o backers"/>
    <x v="0"/>
    <x v="2"/>
  </r>
  <r>
    <n v="134"/>
    <s v="MARLEY'S GHOST (AMBASSADORS OF STEAM) (Canceled)"/>
    <s v="steampunk  remake of &quot;a Christmas carol&quot;"/>
    <n v="5000"/>
    <n v="0"/>
    <x v="1"/>
    <x v="0"/>
    <s v="USD"/>
    <n v="1441386000"/>
    <n v="1438811418"/>
    <b v="0"/>
    <n v="0"/>
    <b v="0"/>
    <s v="film &amp; video/science fiction"/>
    <n v="0"/>
    <s v="No backers"/>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backers"/>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backers"/>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backers"/>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backers"/>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o backers"/>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backers"/>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backers"/>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backers"/>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o backers"/>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o backers"/>
    <x v="0"/>
    <x v="3"/>
  </r>
  <r>
    <n v="173"/>
    <s v="7 Sins"/>
    <s v="This is a film inspired by Quentin Tarantino, I want to make a film thats entertaining yet gritty. 7 Sins is in pre-production."/>
    <n v="1110"/>
    <n v="0"/>
    <x v="2"/>
    <x v="1"/>
    <s v="GBP"/>
    <n v="1425131108"/>
    <n v="1422539108"/>
    <b v="0"/>
    <n v="0"/>
    <b v="0"/>
    <s v="film &amp; video/drama"/>
    <n v="0"/>
    <s v="No backers"/>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o backers"/>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o backers"/>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o backers"/>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backers"/>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o backers"/>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o backers"/>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backers"/>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backers"/>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backers"/>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o backers"/>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o backers"/>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o backers"/>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backers"/>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o backers"/>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o backers"/>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backers"/>
    <x v="0"/>
    <x v="3"/>
  </r>
  <r>
    <n v="225"/>
    <s v="Backpage Shawty"/>
    <s v="I'm creating a &quot;Lifetime&quot; type drama film about a girl who uses backpage for money, but trying to turn her life around."/>
    <n v="200"/>
    <n v="0"/>
    <x v="2"/>
    <x v="0"/>
    <s v="USD"/>
    <n v="1460153054"/>
    <n v="1457564654"/>
    <b v="0"/>
    <n v="0"/>
    <b v="0"/>
    <s v="film &amp; video/drama"/>
    <n v="0"/>
    <s v="No backers"/>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backers"/>
    <x v="0"/>
    <x v="3"/>
  </r>
  <r>
    <n v="228"/>
    <s v="Facets of a Geek life"/>
    <s v="I am making a film from one one of my books called facets of a Geek life."/>
    <n v="8000"/>
    <n v="0"/>
    <x v="2"/>
    <x v="1"/>
    <s v="GBP"/>
    <n v="1433176105"/>
    <n v="1427992105"/>
    <b v="0"/>
    <n v="0"/>
    <b v="0"/>
    <s v="film &amp; video/drama"/>
    <n v="0"/>
    <s v="No backers"/>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o backers"/>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backers"/>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o backers"/>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o backers"/>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backers"/>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o backers"/>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backers"/>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backers"/>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backers"/>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o backers"/>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backers"/>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backers"/>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backers"/>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backers"/>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backers"/>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backers"/>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o backers"/>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backers"/>
    <x v="0"/>
    <x v="5"/>
  </r>
  <r>
    <n v="469"/>
    <s v="Dreamland PERSONALISED Animated Shorts Film"/>
    <s v="Create a personalised animation film using your child's name and photo."/>
    <n v="6000"/>
    <n v="0"/>
    <x v="2"/>
    <x v="1"/>
    <s v="GBP"/>
    <n v="1409960724"/>
    <n v="1404776724"/>
    <b v="0"/>
    <n v="0"/>
    <b v="0"/>
    <s v="film &amp; video/animation"/>
    <n v="0"/>
    <s v="No backers"/>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backers"/>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o backers"/>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backers"/>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backers"/>
    <x v="0"/>
    <x v="5"/>
  </r>
  <r>
    <n v="488"/>
    <s v="City Animals independent cartoon series"/>
    <s v="When humans left the earth, the animals took over the city. What could go wrong? Well...everything!"/>
    <n v="12000"/>
    <n v="0"/>
    <x v="2"/>
    <x v="0"/>
    <s v="USD"/>
    <n v="1483924700"/>
    <n v="1481332700"/>
    <b v="0"/>
    <n v="0"/>
    <b v="0"/>
    <s v="film &amp; video/animation"/>
    <n v="0"/>
    <s v="No backers"/>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o backers"/>
    <x v="0"/>
    <x v="5"/>
  </r>
  <r>
    <n v="491"/>
    <s v="Guess What? Gus"/>
    <s v="&quot;Guess What? Gus&quot; is a magical animated comedy that follow a new kid who playful antics for attention make the news."/>
    <n v="10000"/>
    <n v="0"/>
    <x v="2"/>
    <x v="0"/>
    <s v="USD"/>
    <n v="1453937699"/>
    <n v="1451345699"/>
    <b v="0"/>
    <n v="0"/>
    <b v="0"/>
    <s v="film &amp; video/animation"/>
    <n v="0"/>
    <s v="No backers"/>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backers"/>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backers"/>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o backers"/>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o backers"/>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o backers"/>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o backers"/>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backers"/>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backers"/>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o backers"/>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backers"/>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backers"/>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backers"/>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o backers"/>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backers"/>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backers"/>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o backers"/>
    <x v="2"/>
    <x v="7"/>
  </r>
  <r>
    <n v="582"/>
    <s v="&quot;We the People...&quot;"/>
    <s v="A community-driven online system which promotes self-governance.  Level up by adding content; civic agendas and private associations."/>
    <n v="100000"/>
    <n v="0"/>
    <x v="2"/>
    <x v="0"/>
    <s v="USD"/>
    <n v="1426442400"/>
    <n v="1424454319"/>
    <b v="0"/>
    <n v="0"/>
    <b v="0"/>
    <s v="technology/web"/>
    <n v="0"/>
    <s v="No backers"/>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o backers"/>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backers"/>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backers"/>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o backers"/>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o backers"/>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o backers"/>
    <x v="2"/>
    <x v="7"/>
  </r>
  <r>
    <n v="612"/>
    <s v="Web Streaming 2.0 (Canceled)"/>
    <s v="A Fast and Reliable new Web platform to stream videos from Internet"/>
    <n v="10000"/>
    <n v="0"/>
    <x v="1"/>
    <x v="13"/>
    <s v="EUR"/>
    <n v="1472777146"/>
    <n v="1470185146"/>
    <b v="0"/>
    <n v="0"/>
    <b v="0"/>
    <s v="technology/web"/>
    <n v="0"/>
    <s v="No backers"/>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o backers"/>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backers"/>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o backers"/>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o backers"/>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backers"/>
    <x v="2"/>
    <x v="7"/>
  </r>
  <r>
    <n v="624"/>
    <s v="NeedSomeLoven.com (Canceled)"/>
    <s v="I am designing a fun, high tech dating website, with over 25 cool features. It is innovate as well as user friendly."/>
    <n v="5000"/>
    <n v="0"/>
    <x v="1"/>
    <x v="0"/>
    <s v="USD"/>
    <n v="1431647041"/>
    <n v="1429055041"/>
    <b v="0"/>
    <n v="0"/>
    <b v="0"/>
    <s v="technology/web"/>
    <n v="0"/>
    <s v="No backers"/>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backers"/>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backers"/>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o backers"/>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backers"/>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o backers"/>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backer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o backers"/>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backers"/>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o backers"/>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o backers"/>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backers"/>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backers"/>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backers"/>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backers"/>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backers"/>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backers"/>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backers"/>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o backers"/>
    <x v="4"/>
    <x v="13"/>
  </r>
  <r>
    <n v="907"/>
    <s v="Greg Chambers Saxophone CD"/>
    <s v="Greg Chambers' self-titled CD needs support for post production, replication, and promotion."/>
    <n v="2900"/>
    <n v="0"/>
    <x v="2"/>
    <x v="0"/>
    <s v="USD"/>
    <n v="1315715823"/>
    <n v="1313123823"/>
    <b v="0"/>
    <n v="0"/>
    <b v="0"/>
    <s v="music/jazz"/>
    <n v="0"/>
    <s v="No backers"/>
    <x v="4"/>
    <x v="13"/>
  </r>
  <r>
    <n v="908"/>
    <s v="Help Tony Copeland and get free cd's and mp3's"/>
    <s v="This project is designed to help protect the environment by using Eco-friendly product packaging."/>
    <n v="2500"/>
    <n v="0"/>
    <x v="2"/>
    <x v="0"/>
    <s v="USD"/>
    <n v="1280206740"/>
    <n v="1276283655"/>
    <b v="0"/>
    <n v="0"/>
    <b v="0"/>
    <s v="music/jazz"/>
    <n v="0"/>
    <s v="No backers"/>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backers"/>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o backers"/>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backers"/>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o backers"/>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backers"/>
    <x v="4"/>
    <x v="13"/>
  </r>
  <r>
    <n v="927"/>
    <s v="JETRO DA SILVA FUNK PROJECT"/>
    <s v="Studio CD/DVD Solo project of Pianist &amp; Keyboardist Jetro da Silva"/>
    <n v="20000"/>
    <n v="0"/>
    <x v="2"/>
    <x v="0"/>
    <s v="USD"/>
    <n v="1337024695"/>
    <n v="1334432695"/>
    <b v="0"/>
    <n v="0"/>
    <b v="0"/>
    <s v="music/jazz"/>
    <n v="0"/>
    <s v="No backers"/>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o backers"/>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o backers"/>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backers"/>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backers"/>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o backers"/>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backers"/>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o backers"/>
    <x v="5"/>
    <x v="16"/>
  </r>
  <r>
    <n v="1050"/>
    <s v="The (Secular) Barbershop Podcast (Canceled)"/>
    <s v="Secularism is on the rise and I hear you.Talk to me."/>
    <n v="2500"/>
    <n v="0"/>
    <x v="1"/>
    <x v="0"/>
    <s v="USD"/>
    <n v="1442257677"/>
    <n v="1439665677"/>
    <b v="0"/>
    <n v="0"/>
    <b v="0"/>
    <s v="journalism/audio"/>
    <n v="0"/>
    <s v="No backers"/>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o backers"/>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backers"/>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backers"/>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backers"/>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backers"/>
    <x v="5"/>
    <x v="16"/>
  </r>
  <r>
    <n v="1057"/>
    <s v="Support Independent Media (Canceled)"/>
    <s v="Sayin it Plain is a Independent Radio Show created to inform the public and empower the community."/>
    <n v="10000"/>
    <n v="0"/>
    <x v="1"/>
    <x v="0"/>
    <s v="USD"/>
    <n v="1480888483"/>
    <n v="1478292883"/>
    <b v="0"/>
    <n v="0"/>
    <b v="0"/>
    <s v="journalism/audio"/>
    <n v="0"/>
    <s v="No backers"/>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backers"/>
    <x v="5"/>
    <x v="16"/>
  </r>
  <r>
    <n v="1059"/>
    <s v="Voice Over Artist (Canceled)"/>
    <s v="Turning myself into a vocal artist."/>
    <n v="1100"/>
    <n v="0"/>
    <x v="1"/>
    <x v="0"/>
    <s v="USD"/>
    <n v="1426269456"/>
    <n v="1423681056"/>
    <b v="0"/>
    <n v="0"/>
    <b v="0"/>
    <s v="journalism/audio"/>
    <n v="0"/>
    <s v="No backers"/>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o backers"/>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backers"/>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o backers"/>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o backers"/>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o backers"/>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backers"/>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o backers"/>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backers"/>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o backers"/>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o backers"/>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o backers"/>
    <x v="6"/>
    <x v="18"/>
  </r>
  <r>
    <n v="1141"/>
    <s v="Arena Z - Zombie Survival"/>
    <s v="I think this will be a great game!"/>
    <n v="500"/>
    <n v="0"/>
    <x v="2"/>
    <x v="12"/>
    <s v="EUR"/>
    <n v="1436460450"/>
    <n v="1433868450"/>
    <b v="0"/>
    <n v="0"/>
    <b v="0"/>
    <s v="games/mobile games"/>
    <n v="0"/>
    <s v="No backers"/>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backers"/>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o backers"/>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o backers"/>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o backers"/>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o backer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o backers"/>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backers"/>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backers"/>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backer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o backer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backers"/>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backers"/>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backers"/>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backers"/>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backers"/>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o backers"/>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backers"/>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o backers"/>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backers"/>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backers"/>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o backer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backers"/>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backers"/>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backer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backers"/>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o backers"/>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o backers"/>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backers"/>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backers"/>
    <x v="3"/>
    <x v="22"/>
  </r>
  <r>
    <n v="1444"/>
    <s v="Expand the MillionairesLetter in the US Market!"/>
    <s v="We as a successfull german stock market newsletter publisher want expand in the US market!"/>
    <n v="4950"/>
    <n v="0"/>
    <x v="2"/>
    <x v="12"/>
    <s v="EUR"/>
    <n v="1442091462"/>
    <n v="1436907462"/>
    <b v="0"/>
    <n v="0"/>
    <b v="0"/>
    <s v="publishing/translations"/>
    <n v="0"/>
    <s v="No backer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backer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backers"/>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backer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backers"/>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o backer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backer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o backer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backers"/>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o backers"/>
    <x v="3"/>
    <x v="22"/>
  </r>
  <r>
    <n v="1460"/>
    <s v="KJV2015 (Canceled)"/>
    <s v="KJV2015 Easier to understand for our kids and family not leaving out one verse or changing a meaning one bit."/>
    <n v="25000000"/>
    <n v="0"/>
    <x v="1"/>
    <x v="0"/>
    <s v="USD"/>
    <n v="1417391100"/>
    <n v="1412371898"/>
    <b v="0"/>
    <n v="0"/>
    <b v="0"/>
    <s v="publishing/translations"/>
    <n v="0"/>
    <s v="No backers"/>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o backers"/>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o backers"/>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backers"/>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o backers"/>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o backers"/>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o backers"/>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o backers"/>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o backers"/>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backers"/>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backers"/>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backers"/>
    <x v="8"/>
    <x v="24"/>
  </r>
  <r>
    <n v="1555"/>
    <s v="Coffee Table Book of Maine"/>
    <s v="I am traveling the coastline of Maine and will be taking pictures of all the scenery and lighthouses in the area."/>
    <n v="750"/>
    <n v="0"/>
    <x v="2"/>
    <x v="0"/>
    <s v="USD"/>
    <n v="1442509200"/>
    <n v="1440513832"/>
    <b v="0"/>
    <n v="0"/>
    <b v="0"/>
    <s v="photography/nature"/>
    <n v="0"/>
    <s v="No backers"/>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backers"/>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o backers"/>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backers"/>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o backers"/>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o backer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o backers"/>
    <x v="8"/>
    <x v="26"/>
  </r>
  <r>
    <n v="1589"/>
    <s v="A Side Of The World In Canvas"/>
    <s v="I want to be able to have my own photography inside a canvas and have it be displayed everywhere."/>
    <n v="1200"/>
    <n v="0"/>
    <x v="2"/>
    <x v="0"/>
    <s v="USD"/>
    <n v="1444433886"/>
    <n v="1441841886"/>
    <b v="0"/>
    <n v="0"/>
    <b v="0"/>
    <s v="photography/places"/>
    <n v="0"/>
    <s v="No backers"/>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o backers"/>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o backers"/>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o backers"/>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o backers"/>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backers"/>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backers"/>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o backers"/>
    <x v="4"/>
    <x v="28"/>
  </r>
  <r>
    <n v="1706"/>
    <s v="Gemeinde in Bremen"/>
    <s v="Unsere &quot;Aufgabe&quot; ist es, fÃ¼r Christen da zu sein die keiner Gemeinde angehÃ¶ren. Zudem spielt Lobpreis eine Zentrale Rolle."/>
    <n v="5500"/>
    <n v="0"/>
    <x v="2"/>
    <x v="12"/>
    <s v="EUR"/>
    <n v="1440314472"/>
    <n v="1435130472"/>
    <b v="0"/>
    <n v="0"/>
    <b v="0"/>
    <s v="music/faith"/>
    <n v="0"/>
    <s v="No backers"/>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o backers"/>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o backers"/>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o backers"/>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backers"/>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backers"/>
    <x v="4"/>
    <x v="28"/>
  </r>
  <r>
    <n v="1731"/>
    <s v="Sam Cox Band First Christian Tour"/>
    <s v="We are a Christin Worship band looking to midwest tour. God Bless!"/>
    <n v="1000"/>
    <n v="0"/>
    <x v="2"/>
    <x v="0"/>
    <s v="USD"/>
    <n v="1434034800"/>
    <n v="1432849552"/>
    <b v="0"/>
    <n v="0"/>
    <b v="0"/>
    <s v="music/faith"/>
    <n v="0"/>
    <s v="No backers"/>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backers"/>
    <x v="4"/>
    <x v="28"/>
  </r>
  <r>
    <n v="1733"/>
    <s v="What Faith Is EP/Album"/>
    <s v="I am trying to share the music I am blessed to have written. https://www.johncox4.com or https://reverbnation.com/johncox4"/>
    <n v="10000"/>
    <n v="0"/>
    <x v="2"/>
    <x v="0"/>
    <s v="USD"/>
    <n v="1473802200"/>
    <n v="1472746374"/>
    <b v="0"/>
    <n v="0"/>
    <b v="0"/>
    <s v="music/faith"/>
    <n v="0"/>
    <s v="No backers"/>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o backers"/>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o backers"/>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o backers"/>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o backers"/>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o backers"/>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backer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backers"/>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o backers"/>
    <x v="6"/>
    <x v="18"/>
  </r>
  <r>
    <n v="1877"/>
    <s v="Chip Dip II: Son of Chip Dip! - A Terrible, Terrible Game"/>
    <s v="It's obvious you won't survive by your wits alone. Unfortunately that's all you've got, Chip. Run!"/>
    <n v="60"/>
    <n v="0"/>
    <x v="2"/>
    <x v="0"/>
    <s v="USD"/>
    <n v="1425170525"/>
    <n v="1422664925"/>
    <b v="0"/>
    <n v="0"/>
    <b v="0"/>
    <s v="games/mobile games"/>
    <n v="0"/>
    <s v="No backers"/>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o backers"/>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o backers"/>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backers"/>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backers"/>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backers"/>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backers"/>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o backer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backers"/>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o backers"/>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backers"/>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o backers"/>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backers"/>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backers"/>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backers"/>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backers"/>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o backers"/>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o backers"/>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o backers"/>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o backers"/>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backers"/>
    <x v="2"/>
    <x v="7"/>
  </r>
  <r>
    <n v="2364"/>
    <s v="Minecraft Server and Website Help (Name: Forge Realms)"/>
    <s v="Making a Minecraft server and Website and I need your help to fund it. Thanks in Advance!"/>
    <n v="128"/>
    <n v="0"/>
    <x v="1"/>
    <x v="0"/>
    <s v="USD"/>
    <n v="1445898356"/>
    <n v="1441146356"/>
    <b v="0"/>
    <n v="0"/>
    <b v="0"/>
    <s v="technology/web"/>
    <n v="0"/>
    <s v="No backers"/>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o backers"/>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backers"/>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o backers"/>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backers"/>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backers"/>
    <x v="2"/>
    <x v="7"/>
  </r>
  <r>
    <n v="2378"/>
    <s v="KEEPUP INC (Canceled)"/>
    <s v="KEEPUP allows you to extend your social circle by introducing you to new people via your friends."/>
    <n v="110000"/>
    <n v="0"/>
    <x v="1"/>
    <x v="0"/>
    <s v="USD"/>
    <n v="1440548330"/>
    <n v="1438042730"/>
    <b v="0"/>
    <n v="0"/>
    <b v="0"/>
    <s v="technology/web"/>
    <n v="0"/>
    <s v="No backers"/>
    <x v="2"/>
    <x v="7"/>
  </r>
  <r>
    <n v="2379"/>
    <s v="SelectCooks.com (Canceled)"/>
    <s v="Selectcooks.com is a community marketplace for people to list, find and hire chefs."/>
    <n v="30000"/>
    <n v="0"/>
    <x v="1"/>
    <x v="0"/>
    <s v="USD"/>
    <n v="1444004616"/>
    <n v="1440116616"/>
    <b v="0"/>
    <n v="0"/>
    <b v="0"/>
    <s v="technology/web"/>
    <n v="0"/>
    <s v="No backers"/>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o backers"/>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backers"/>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backers"/>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o backers"/>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backers"/>
    <x v="2"/>
    <x v="7"/>
  </r>
  <r>
    <n v="2398"/>
    <s v="Roekee.com (Canceled)"/>
    <s v="The internets new search engine. Looking for funding to develop our backend web indexing software with an emphasis on automation."/>
    <n v="4000"/>
    <n v="0"/>
    <x v="1"/>
    <x v="0"/>
    <s v="USD"/>
    <n v="1435874384"/>
    <n v="1433282384"/>
    <b v="0"/>
    <n v="0"/>
    <b v="0"/>
    <s v="technology/web"/>
    <n v="0"/>
    <s v="No backers"/>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backers"/>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backers"/>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o backers"/>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backers"/>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backers"/>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backers"/>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backers"/>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o backers"/>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o backers"/>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o backers"/>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backers"/>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o backers"/>
    <x v="7"/>
    <x v="34"/>
  </r>
  <r>
    <n v="2504"/>
    <s v="Halal Restaurant and Internet Cafe"/>
    <s v="Halal Restaurant and Internet Cafe 20 percent of profits will go to building masjids."/>
    <n v="35000"/>
    <n v="0"/>
    <x v="2"/>
    <x v="0"/>
    <s v="USD"/>
    <n v="1416014534"/>
    <n v="1413418934"/>
    <b v="0"/>
    <n v="0"/>
    <b v="0"/>
    <s v="food/restaurants"/>
    <n v="0"/>
    <s v="No backers"/>
    <x v="7"/>
    <x v="34"/>
  </r>
  <r>
    <n v="2505"/>
    <s v="PASTATUTION"/>
    <s v="PASTATUTION- The act or practice of engaging in Pasta Making for money.  _x000a__x000a_Help us get the Arcobaleno Pasta Extruder!"/>
    <n v="7000"/>
    <n v="0"/>
    <x v="2"/>
    <x v="0"/>
    <s v="USD"/>
    <n v="1426292416"/>
    <n v="1423704016"/>
    <b v="0"/>
    <n v="0"/>
    <b v="0"/>
    <s v="food/restaurants"/>
    <n v="0"/>
    <s v="No backers"/>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o backers"/>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backers"/>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o backers"/>
    <x v="7"/>
    <x v="34"/>
  </r>
  <r>
    <n v="2512"/>
    <s v="Somethin' Tasty"/>
    <s v="Somethin' Tasty is a unique coffee, pastry &amp; retail store. We consign from all local sources: pottery, glass &amp; art."/>
    <n v="1150"/>
    <n v="0"/>
    <x v="2"/>
    <x v="0"/>
    <s v="USD"/>
    <n v="1418504561"/>
    <n v="1417208561"/>
    <b v="0"/>
    <n v="0"/>
    <b v="0"/>
    <s v="food/restaurants"/>
    <n v="0"/>
    <s v="No backers"/>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backers"/>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o backers"/>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o backers"/>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backer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backer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o backers"/>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backers"/>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o backers"/>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o backers"/>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backers"/>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backers"/>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o backers"/>
    <x v="7"/>
    <x v="19"/>
  </r>
  <r>
    <n v="2576"/>
    <s v="2 Go Fast Food (Canceled)"/>
    <s v="A New Twist with an American and Philippine fast food Mobile Trailer."/>
    <n v="10000"/>
    <n v="0"/>
    <x v="1"/>
    <x v="0"/>
    <s v="USD"/>
    <n v="1428707647"/>
    <n v="1424823247"/>
    <b v="0"/>
    <n v="0"/>
    <b v="0"/>
    <s v="food/food trucks"/>
    <n v="0"/>
    <s v="No backers"/>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o backer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backers"/>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o backers"/>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backers"/>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backers"/>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backers"/>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backers"/>
    <x v="7"/>
    <x v="19"/>
  </r>
  <r>
    <n v="2687"/>
    <s v="Munch Wagon"/>
    <s v="Your American Pizzas, Wings, Stuffed Gouda Burger, Sweet &amp; Russet Potato Fries served on a food Truck!!"/>
    <n v="15000"/>
    <n v="0"/>
    <x v="2"/>
    <x v="0"/>
    <s v="USD"/>
    <n v="1435591318"/>
    <n v="1432999318"/>
    <b v="0"/>
    <n v="0"/>
    <b v="0"/>
    <s v="food/food trucks"/>
    <n v="0"/>
    <s v="No backers"/>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o backers"/>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o backer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o backer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backers"/>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o backers"/>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backers"/>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backers"/>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backers"/>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backers"/>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o backers"/>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o backers"/>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o backers"/>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backers"/>
    <x v="1"/>
    <x v="6"/>
  </r>
  <r>
    <n v="2847"/>
    <s v="COLOR ME"/>
    <s v="Dark secrets come to light when Mariah meets Stella. They find a way to face the south's largest elephant in the room: RACISM."/>
    <n v="2000"/>
    <n v="0"/>
    <x v="2"/>
    <x v="0"/>
    <s v="USD"/>
    <n v="1464031265"/>
    <n v="1458847265"/>
    <b v="0"/>
    <n v="0"/>
    <b v="0"/>
    <s v="theater/plays"/>
    <n v="0"/>
    <s v="No backer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backers"/>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backers"/>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o backers"/>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o backers"/>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o backers"/>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o backers"/>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backer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backers"/>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o backer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o backers"/>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backers"/>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o backers"/>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backer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backers"/>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o backers"/>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backers"/>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o backers"/>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backers"/>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o backers"/>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o backers"/>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o backers"/>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backers"/>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backers"/>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o backers"/>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backers"/>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o backer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backers"/>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o backers"/>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o backers"/>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backers"/>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backers"/>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backers"/>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backers"/>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o backers"/>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backers"/>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o backers"/>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o backers"/>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o backers"/>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o backers"/>
    <x v="1"/>
    <x v="6"/>
  </r>
  <r>
    <n v="3744"/>
    <s v="The Game's Afoot - Spotlight"/>
    <s v="This summer, The Spotlight Players are celebrating Christmas in July with a presentation of Ken Ludwig's side splitting comedy."/>
    <n v="1200"/>
    <n v="0"/>
    <x v="2"/>
    <x v="0"/>
    <s v="USD"/>
    <n v="1404532740"/>
    <n v="1401823952"/>
    <b v="0"/>
    <n v="0"/>
    <b v="0"/>
    <s v="theater/plays"/>
    <n v="0"/>
    <s v="No backers"/>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backers"/>
    <x v="1"/>
    <x v="40"/>
  </r>
  <r>
    <n v="3791"/>
    <s v="Spin! at The Cumming Playhouse"/>
    <s v="Spin! is an original musical comedy-drama presented by Blue Palm Productions."/>
    <n v="1500"/>
    <n v="0"/>
    <x v="2"/>
    <x v="0"/>
    <s v="USD"/>
    <n v="1404664592"/>
    <n v="1399480592"/>
    <b v="0"/>
    <n v="0"/>
    <b v="0"/>
    <s v="theater/musical"/>
    <n v="0"/>
    <s v="No backers"/>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o backers"/>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backers"/>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o backers"/>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o backers"/>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backers"/>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backers"/>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backers"/>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o backers"/>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backers"/>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backers"/>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backers"/>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backers"/>
    <x v="1"/>
    <x v="40"/>
  </r>
  <r>
    <n v="3886"/>
    <s v="a (Canceled)"/>
    <n v="1"/>
    <n v="10000"/>
    <n v="0"/>
    <x v="1"/>
    <x v="2"/>
    <s v="AUD"/>
    <n v="1418275702"/>
    <n v="1415683702"/>
    <b v="0"/>
    <n v="0"/>
    <b v="0"/>
    <s v="theater/musical"/>
    <n v="0"/>
    <s v="No backers"/>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backers"/>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o backers"/>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o backers"/>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backers"/>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o backers"/>
    <x v="1"/>
    <x v="6"/>
  </r>
  <r>
    <n v="3931"/>
    <s v="Still I Weep"/>
    <s v="An original stage play designed to bring to light the long-term effects on adult survivors of childhood sexual abuse. We do survive!"/>
    <n v="8000"/>
    <n v="0"/>
    <x v="2"/>
    <x v="0"/>
    <s v="USD"/>
    <n v="1441510707"/>
    <n v="1439350707"/>
    <b v="0"/>
    <n v="0"/>
    <b v="0"/>
    <s v="theater/plays"/>
    <n v="0"/>
    <s v="No backer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o backers"/>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o backers"/>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backers"/>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backer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o backers"/>
    <x v="1"/>
    <x v="6"/>
  </r>
  <r>
    <n v="3954"/>
    <s v="City of Joy"/>
    <s v="Despite hunger and conditions of a Calcutta slum, the people there know that life is precious. They have named it â€˜City of Joy.â€™"/>
    <n v="25000"/>
    <n v="0"/>
    <x v="2"/>
    <x v="5"/>
    <s v="CAD"/>
    <n v="1405352264"/>
    <n v="1400168264"/>
    <b v="0"/>
    <n v="0"/>
    <b v="0"/>
    <s v="theater/plays"/>
    <n v="0"/>
    <s v="No backers"/>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o backers"/>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o backers"/>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o backers"/>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backer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o backers"/>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o backers"/>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o backers"/>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o backers"/>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o backer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o backers"/>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backers"/>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o backers"/>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o backers"/>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backer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o backers"/>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o backers"/>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o backers"/>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o backers"/>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o backers"/>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o backers"/>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backers"/>
    <x v="1"/>
    <x v="6"/>
  </r>
  <r>
    <n v="4098"/>
    <s v="Life is simple"/>
    <s v="Community Youth play, written by and performed by the youth about finding joy in the simple things in life"/>
    <n v="75000"/>
    <n v="0"/>
    <x v="2"/>
    <x v="0"/>
    <s v="USD"/>
    <n v="1465060797"/>
    <n v="1462468797"/>
    <b v="0"/>
    <n v="0"/>
    <b v="0"/>
    <s v="theater/plays"/>
    <n v="0"/>
    <s v="No backers"/>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o backer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backers"/>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o backers"/>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No backers"/>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o backers"/>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o backers"/>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o backers"/>
    <x v="0"/>
    <s v="science fiction"/>
    <x v="130"/>
    <d v="2014-06-16T20:16:00"/>
  </r>
  <r>
    <n v="131"/>
    <s v="I (Canceled)"/>
    <s v="I"/>
    <n v="1200"/>
    <n v="0"/>
    <x v="1"/>
    <s v="US"/>
    <s v="USD"/>
    <n v="1467763200"/>
    <n v="1466453161"/>
    <b v="0"/>
    <n v="0"/>
    <b v="0"/>
    <s v="film &amp; video/science fiction"/>
    <n v="0"/>
    <s v="No backers"/>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No backers"/>
    <x v="0"/>
    <s v="science fiction"/>
    <x v="133"/>
    <d v="2016-05-31T17:31:00"/>
  </r>
  <r>
    <n v="134"/>
    <s v="MARLEY'S GHOST (AMBASSADORS OF STEAM) (Canceled)"/>
    <s v="steampunk  remake of &quot;a Christmas carol&quot;"/>
    <n v="5000"/>
    <n v="0"/>
    <x v="1"/>
    <s v="US"/>
    <s v="USD"/>
    <n v="1441386000"/>
    <n v="1438811418"/>
    <b v="0"/>
    <n v="0"/>
    <b v="0"/>
    <s v="film &amp; video/science fiction"/>
    <n v="0"/>
    <s v="No backers"/>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o backers"/>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o backers"/>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o backers"/>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o backers"/>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No backers"/>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o backers"/>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o backers"/>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o backers"/>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s v="No backers"/>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No backers"/>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No backers"/>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No backers"/>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No backers"/>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No backers"/>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o backers"/>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No backers"/>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No backers"/>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o backers"/>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o backers"/>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o backers"/>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s v="No backers"/>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No backers"/>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No backers"/>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o backers"/>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s v="No backers"/>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No backers"/>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o backers"/>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No backers"/>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o backers"/>
    <x v="0"/>
    <s v="drama"/>
    <x v="227"/>
    <d v="2015-07-09T21:27:21"/>
  </r>
  <r>
    <n v="228"/>
    <s v="Facets of a Geek life"/>
    <s v="I am making a film from one one of my books called facets of a Geek life."/>
    <n v="8000"/>
    <n v="0"/>
    <x v="2"/>
    <s v="GB"/>
    <s v="GBP"/>
    <n v="1433176105"/>
    <n v="1427992105"/>
    <b v="0"/>
    <n v="0"/>
    <b v="0"/>
    <s v="film &amp; video/drama"/>
    <n v="0"/>
    <s v="No backers"/>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No backers"/>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o backers"/>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No backers"/>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No backers"/>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o backers"/>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No backers"/>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o backers"/>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o backers"/>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o backers"/>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No backers"/>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o backers"/>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o backers"/>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o backers"/>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No backers"/>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o backers"/>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o backers"/>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No backers"/>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o backers"/>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No backers"/>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o backers"/>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No backers"/>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o backers"/>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o backers"/>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No backers"/>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s v="No backers"/>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No backers"/>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o backers"/>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o backers"/>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No backers"/>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No backers"/>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No backers"/>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s v="No backers"/>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No backers"/>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No backers"/>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No backers"/>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o backers"/>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o backers"/>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o backers"/>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No backers"/>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o backers"/>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o backers"/>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No backers"/>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No backers"/>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s v="No backers"/>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o backers"/>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o backers"/>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No backers"/>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No backers"/>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No backers"/>
    <x v="2"/>
    <s v="web"/>
    <x v="611"/>
    <d v="2016-01-19T13:27:17"/>
  </r>
  <r>
    <n v="612"/>
    <s v="Web Streaming 2.0 (Canceled)"/>
    <s v="A Fast and Reliable new Web platform to stream videos from Internet"/>
    <n v="10000"/>
    <n v="0"/>
    <x v="1"/>
    <s v="IT"/>
    <s v="EUR"/>
    <n v="1472777146"/>
    <n v="1470185146"/>
    <b v="0"/>
    <n v="0"/>
    <b v="0"/>
    <s v="technology/web"/>
    <n v="0"/>
    <s v="No backers"/>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No backers"/>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o backers"/>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No backers"/>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No backers"/>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o backers"/>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No backers"/>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o backers"/>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o backers"/>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No backers"/>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o backers"/>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No backer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o backer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s v="No backer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o backers"/>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No backers"/>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No backers"/>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o backers"/>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o backers"/>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o backers"/>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o backers"/>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o backers"/>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No backers"/>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o backers"/>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s v="No backers"/>
    <x v="4"/>
    <s v="jazz"/>
    <x v="906"/>
    <d v="2014-03-13T03:33:10"/>
  </r>
  <r>
    <n v="907"/>
    <s v="Greg Chambers Saxophone CD"/>
    <s v="Greg Chambers' self-titled CD needs support for post production, replication, and promotion."/>
    <n v="2900"/>
    <n v="0"/>
    <x v="2"/>
    <s v="US"/>
    <s v="USD"/>
    <n v="1315715823"/>
    <n v="1313123823"/>
    <b v="0"/>
    <n v="0"/>
    <b v="0"/>
    <s v="music/jazz"/>
    <n v="0"/>
    <s v="No backers"/>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No backers"/>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o backers"/>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No backers"/>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o backers"/>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No backers"/>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o backers"/>
    <x v="4"/>
    <s v="jazz"/>
    <x v="926"/>
    <d v="2010-07-08T22:40:00"/>
  </r>
  <r>
    <n v="927"/>
    <s v="JETRO DA SILVA FUNK PROJECT"/>
    <s v="Studio CD/DVD Solo project of Pianist &amp; Keyboardist Jetro da Silva"/>
    <n v="20000"/>
    <n v="0"/>
    <x v="2"/>
    <s v="US"/>
    <s v="USD"/>
    <n v="1337024695"/>
    <n v="1334432695"/>
    <b v="0"/>
    <n v="0"/>
    <b v="0"/>
    <s v="music/jazz"/>
    <n v="0"/>
    <s v="No backers"/>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No backers"/>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No backers"/>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o backers"/>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o backers"/>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No backers"/>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o backers"/>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s v="No backers"/>
    <x v="5"/>
    <s v="audio"/>
    <x v="1049"/>
    <d v="2016-02-12T10:20:45"/>
  </r>
  <r>
    <n v="1050"/>
    <s v="The (Secular) Barbershop Podcast (Canceled)"/>
    <s v="Secularism is on the rise and I hear you.Talk to me."/>
    <n v="2500"/>
    <n v="0"/>
    <x v="1"/>
    <s v="US"/>
    <s v="USD"/>
    <n v="1442257677"/>
    <n v="1439665677"/>
    <b v="0"/>
    <n v="0"/>
    <b v="0"/>
    <s v="journalism/audio"/>
    <n v="0"/>
    <s v="No backers"/>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No backers"/>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o backers"/>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o backers"/>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o backers"/>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o backers"/>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No backers"/>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o backers"/>
    <x v="5"/>
    <s v="audio"/>
    <x v="1058"/>
    <d v="2015-03-26T00:00:00"/>
  </r>
  <r>
    <n v="1059"/>
    <s v="Voice Over Artist (Canceled)"/>
    <s v="Turning myself into a vocal artist."/>
    <n v="1100"/>
    <n v="0"/>
    <x v="1"/>
    <s v="US"/>
    <s v="USD"/>
    <n v="1426269456"/>
    <n v="1423681056"/>
    <b v="0"/>
    <n v="0"/>
    <b v="0"/>
    <s v="journalism/audio"/>
    <n v="0"/>
    <s v="No backers"/>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s v="No backers"/>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o backers"/>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No backer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s v="No backers"/>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No backers"/>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o backer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No backers"/>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o backers"/>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No backers"/>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No backers"/>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No backers"/>
    <x v="6"/>
    <s v="mobile games"/>
    <x v="1140"/>
    <d v="2015-08-06T11:05:21"/>
  </r>
  <r>
    <n v="1141"/>
    <s v="Arena Z - Zombie Survival"/>
    <s v="I think this will be a great game!"/>
    <n v="500"/>
    <n v="0"/>
    <x v="2"/>
    <s v="DE"/>
    <s v="EUR"/>
    <n v="1436460450"/>
    <n v="1433868450"/>
    <b v="0"/>
    <n v="0"/>
    <b v="0"/>
    <s v="games/mobile games"/>
    <n v="0"/>
    <s v="No backer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o backer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No backers"/>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No backers"/>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No backers"/>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No backer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No backer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o backer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o backer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o backer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s v="No backer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o backer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o backers"/>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o backers"/>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o backers"/>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o backers"/>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s v="No backers"/>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o backers"/>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No backers"/>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o backer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o backer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No backer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o backer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o backer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o backer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o backers"/>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No backers"/>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No backer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o backer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o backers"/>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No backer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o backer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o backers"/>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o backer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o backer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No backer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o backer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No backer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o backer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No backers"/>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No backers"/>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s v="No backers"/>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No backers"/>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o backers"/>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No backers"/>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No backers"/>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No backers"/>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No backers"/>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No backers"/>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o backers"/>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o backers"/>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o backers"/>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No backers"/>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o backer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s v="No backers"/>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o backers"/>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No backer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s v="No backer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s v="No backers"/>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No backers"/>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No backers"/>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No backer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No backer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No backers"/>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o backers"/>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o backers"/>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No backers"/>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No backers"/>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No backers"/>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No backers"/>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No backers"/>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o backers"/>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o backers"/>
    <x v="4"/>
    <s v="faith"/>
    <x v="1730"/>
    <d v="2015-10-25T02:06:23"/>
  </r>
  <r>
    <n v="1731"/>
    <s v="Sam Cox Band First Christian Tour"/>
    <s v="We are a Christin Worship band looking to midwest tour. God Bless!"/>
    <n v="1000"/>
    <n v="0"/>
    <x v="2"/>
    <s v="US"/>
    <s v="USD"/>
    <n v="1434034800"/>
    <n v="1432849552"/>
    <b v="0"/>
    <n v="0"/>
    <b v="0"/>
    <s v="music/faith"/>
    <n v="0"/>
    <s v="No backers"/>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o backers"/>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No backers"/>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No backers"/>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No backer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No backer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No backers"/>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No backer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o backer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o backer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No backer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No backer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No backer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No backers"/>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o backers"/>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o backers"/>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o backers"/>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o backers"/>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No backer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o backers"/>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No backers"/>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o backers"/>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No backers"/>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o backers"/>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No backers"/>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o backers"/>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o backers"/>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s v="No backers"/>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No backers"/>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No backers"/>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No backers"/>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o backers"/>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No backers"/>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No backers"/>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o backers"/>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No backers"/>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o backers"/>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o backers"/>
    <x v="2"/>
    <s v="web"/>
    <x v="2377"/>
    <d v="2016-11-25T21:53:03"/>
  </r>
  <r>
    <n v="2378"/>
    <s v="KEEPUP INC (Canceled)"/>
    <s v="KEEPUP allows you to extend your social circle by introducing you to new people via your friends."/>
    <n v="110000"/>
    <n v="0"/>
    <x v="1"/>
    <s v="US"/>
    <s v="USD"/>
    <n v="1440548330"/>
    <n v="1438042730"/>
    <b v="0"/>
    <n v="0"/>
    <b v="0"/>
    <s v="technology/web"/>
    <n v="0"/>
    <s v="No backers"/>
    <x v="2"/>
    <s v="web"/>
    <x v="2378"/>
    <d v="2015-08-26T00:18:50"/>
  </r>
  <r>
    <n v="2379"/>
    <s v="SelectCooks.com (Canceled)"/>
    <s v="Selectcooks.com is a community marketplace for people to list, find and hire chefs."/>
    <n v="30000"/>
    <n v="0"/>
    <x v="1"/>
    <s v="US"/>
    <s v="USD"/>
    <n v="1444004616"/>
    <n v="1440116616"/>
    <b v="0"/>
    <n v="0"/>
    <b v="0"/>
    <s v="technology/web"/>
    <n v="0"/>
    <s v="No backers"/>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No backers"/>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o backers"/>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o backers"/>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No backers"/>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o backers"/>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No backers"/>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o backers"/>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o backers"/>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No backers"/>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o backer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o backers"/>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o backers"/>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o backer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No backers"/>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No backer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No backers"/>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o backers"/>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No backers"/>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No backers"/>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No backer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s v="No backer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o backer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No backers"/>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No backer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o backer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No backer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No backers"/>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o backer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o backer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s v="No backer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o backer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No backer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No backer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o backer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o backer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No backers"/>
    <x v="7"/>
    <s v="food trucks"/>
    <x v="2575"/>
    <d v="2015-01-12T02:36:34"/>
  </r>
  <r>
    <n v="2576"/>
    <s v="2 Go Fast Food (Canceled)"/>
    <s v="A New Twist with an American and Philippine fast food Mobile Trailer."/>
    <n v="10000"/>
    <n v="0"/>
    <x v="1"/>
    <s v="US"/>
    <s v="USD"/>
    <n v="1428707647"/>
    <n v="1424823247"/>
    <b v="0"/>
    <n v="0"/>
    <b v="0"/>
    <s v="food/food trucks"/>
    <n v="0"/>
    <s v="No backer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No backer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o backer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No backer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o backer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o backer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o backers"/>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o backers"/>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No backers"/>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No backers"/>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No backer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No backer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o backer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No backer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o backers"/>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o backers"/>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o backer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o backers"/>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No backer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No backer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No backer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o backers"/>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No backer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o backers"/>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o backers"/>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No backers"/>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No backer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s v="No backer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No backer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o backer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o backers"/>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s v="No backer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No backer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No backers"/>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No backer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o backer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o backers"/>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No backer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o backer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No backer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o backer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No backer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No backer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s v="No backer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No backer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o backers"/>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s v="No backer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o backer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No backer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o backer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No backers"/>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No backers"/>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No backers"/>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o backers"/>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o backers"/>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o backers"/>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No backers"/>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o backers"/>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No backers"/>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No backer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No backer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s v="No backer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No backers"/>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o backers"/>
    <x v="1"/>
    <s v="musical"/>
    <x v="3790"/>
    <d v="2016-11-22T17:00:23"/>
  </r>
  <r>
    <n v="3791"/>
    <s v="Spin! at The Cumming Playhouse"/>
    <s v="Spin! is an original musical comedy-drama presented by Blue Palm Productions."/>
    <n v="1500"/>
    <n v="0"/>
    <x v="2"/>
    <s v="US"/>
    <s v="USD"/>
    <n v="1404664592"/>
    <n v="1399480592"/>
    <b v="0"/>
    <n v="0"/>
    <b v="0"/>
    <s v="theater/musical"/>
    <n v="0"/>
    <s v="No backers"/>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No backers"/>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o backers"/>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No backer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No backers"/>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o backers"/>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o backers"/>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o backers"/>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No backers"/>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o backers"/>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No backers"/>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o backers"/>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o backers"/>
    <x v="1"/>
    <s v="musical"/>
    <x v="3885"/>
    <d v="2016-05-09T22:49:51"/>
  </r>
  <r>
    <n v="3886"/>
    <s v="a (Canceled)"/>
    <n v="1"/>
    <n v="10000"/>
    <n v="0"/>
    <x v="1"/>
    <s v="AU"/>
    <s v="AUD"/>
    <n v="1418275702"/>
    <n v="1415683702"/>
    <b v="0"/>
    <n v="0"/>
    <b v="0"/>
    <s v="theater/musical"/>
    <n v="0"/>
    <s v="No backers"/>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o backer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No backers"/>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No backer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o backer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No backers"/>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No backer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No backer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No backer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o backer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o backer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No backers"/>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No backer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No backer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No backers"/>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No backer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o backer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No backers"/>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No backer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No backer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No backer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No backer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No backer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o backer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No backer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No backer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o backer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No backer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No backer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No backer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No backer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No backer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s v="No backer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o backers"/>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No backer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No backer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o backers"/>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No backer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DA2CC8-D01D-4B9C-86B9-48FEB7E84A2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68B952-C61E-4D8C-95C5-7B5566D7AC3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AFFD37-08B7-406C-8B2A-1F45E02FE51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multipleItemSelectionAllowed="1"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15" format="0" series="1">
      <pivotArea type="data" outline="0" fieldPosition="0">
        <references count="2">
          <reference field="4294967294" count="1" selected="0">
            <x v="0"/>
          </reference>
          <reference field="5" count="1" selected="0">
            <x v="0"/>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T4115"/>
  <sheetViews>
    <sheetView topLeftCell="K3836" zoomScale="55" zoomScaleNormal="55" workbookViewId="0">
      <selection activeCell="F3871" sqref="F3871"/>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44140625" style="6" customWidth="1"/>
    <col min="16" max="16" width="29.88671875" customWidth="1"/>
    <col min="17" max="17" width="27.21875" customWidth="1"/>
    <col min="18" max="18" width="19" customWidth="1"/>
    <col min="19" max="19" width="33.33203125" customWidth="1"/>
    <col min="20" max="20" width="32.886718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8309</v>
      </c>
      <c r="R1" s="1" t="s">
        <v>8308</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IFERROR(E2/L2, "No backers")</f>
        <v>63.917582417582416</v>
      </c>
      <c r="Q2" t="str">
        <f>LEFT(N2,FIND("/",N2)-1)</f>
        <v>film &amp; video</v>
      </c>
      <c r="R2" t="str">
        <f>RIGHT(N2,LEN(N2)-FIND("/",N2))</f>
        <v>television</v>
      </c>
      <c r="S2" s="12">
        <f>(J2/86400)+DATE(1970,1,1)</f>
        <v>42177.007071759261</v>
      </c>
      <c r="T2" s="12">
        <f>(I2/86400)+DATE(1970,1,1)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IFERROR(E3/L3, "No backers")</f>
        <v>185.48101265822785</v>
      </c>
      <c r="Q3" t="str">
        <f t="shared" ref="Q3:Q66" si="2">LEFT(N3,FIND("/",N3)-1)</f>
        <v>film &amp; video</v>
      </c>
      <c r="R3" t="str">
        <f t="shared" ref="R3:R66" si="3">RIGHT(N3,LEN(N3)-FIND("/",N3))</f>
        <v>television</v>
      </c>
      <c r="S3" s="12">
        <f t="shared" ref="S3:S66" si="4">(J3/86400)+DATE(1970,1,1)</f>
        <v>42766.600497685184</v>
      </c>
      <c r="T3" s="12">
        <f t="shared" ref="T3:T66" si="5">(I3/86400)+DATE(1970,1,1)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2">
        <f t="shared" si="4"/>
        <v>42405.702349537038</v>
      </c>
      <c r="T4" s="12">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2">
        <f t="shared" si="4"/>
        <v>41828.515127314815</v>
      </c>
      <c r="T5" s="12">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2">
        <f t="shared" si="4"/>
        <v>42327.834247685183</v>
      </c>
      <c r="T6" s="12">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2">
        <f t="shared" si="4"/>
        <v>42563.932951388888</v>
      </c>
      <c r="T7" s="12">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2">
        <f t="shared" si="4"/>
        <v>41794.072337962964</v>
      </c>
      <c r="T8" s="12">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2">
        <f t="shared" si="4"/>
        <v>42516.047071759254</v>
      </c>
      <c r="T9" s="12">
        <f t="shared" si="5"/>
        <v>42556.047071759254</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2">
        <f t="shared" si="4"/>
        <v>42468.94458333333</v>
      </c>
      <c r="T10" s="12">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2">
        <f t="shared" si="4"/>
        <v>42447.103518518517</v>
      </c>
      <c r="T11" s="12">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2">
        <f t="shared" si="4"/>
        <v>41780.068043981482</v>
      </c>
      <c r="T12" s="12">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2">
        <f t="shared" si="4"/>
        <v>42572.778495370367</v>
      </c>
      <c r="T13" s="12">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2">
        <f t="shared" si="4"/>
        <v>41791.713252314818</v>
      </c>
      <c r="T14" s="12">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2">
        <f t="shared" si="4"/>
        <v>42508.677187499998</v>
      </c>
      <c r="T15" s="12">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2">
        <f t="shared" si="4"/>
        <v>41808.02648148148</v>
      </c>
      <c r="T16" s="12">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2">
        <f t="shared" si="4"/>
        <v>42256.391875000001</v>
      </c>
      <c r="T17" s="12">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2">
        <f t="shared" si="4"/>
        <v>41760.796423611115</v>
      </c>
      <c r="T18" s="12">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2">
        <f t="shared" si="4"/>
        <v>41917.731736111113</v>
      </c>
      <c r="T19" s="12">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2">
        <f t="shared" si="4"/>
        <v>41869.542314814811</v>
      </c>
      <c r="T20" s="12">
        <f t="shared" si="5"/>
        <v>41899.542314814811</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2">
        <f t="shared" si="4"/>
        <v>42175.816365740742</v>
      </c>
      <c r="T21" s="12">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2">
        <f t="shared" si="4"/>
        <v>42200.758240740739</v>
      </c>
      <c r="T22" s="12">
        <f t="shared" si="5"/>
        <v>42260.758240740739</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2">
        <f t="shared" si="4"/>
        <v>41878.627187500002</v>
      </c>
      <c r="T23" s="12">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2">
        <f t="shared" si="4"/>
        <v>41989.91134259259</v>
      </c>
      <c r="T24" s="12">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2">
        <f t="shared" si="4"/>
        <v>42097.778946759259</v>
      </c>
      <c r="T25" s="12">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2">
        <f t="shared" si="4"/>
        <v>42229.820173611108</v>
      </c>
      <c r="T26" s="12">
        <f t="shared" si="5"/>
        <v>42262.818749999999</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2">
        <f t="shared" si="4"/>
        <v>42318.025011574078</v>
      </c>
      <c r="T27" s="12">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2">
        <f t="shared" si="4"/>
        <v>41828.515555555554</v>
      </c>
      <c r="T28" s="12">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2">
        <f t="shared" si="4"/>
        <v>41929.164733796293</v>
      </c>
      <c r="T29" s="12">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2">
        <f t="shared" si="4"/>
        <v>42324.96393518518</v>
      </c>
      <c r="T30" s="12">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2">
        <f t="shared" si="4"/>
        <v>41812.67324074074</v>
      </c>
      <c r="T31" s="12">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2">
        <f t="shared" si="4"/>
        <v>41842.292997685188</v>
      </c>
      <c r="T32" s="12">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2">
        <f t="shared" si="4"/>
        <v>42376.79206018518</v>
      </c>
      <c r="T33" s="12">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2">
        <f t="shared" si="4"/>
        <v>42461.627511574072</v>
      </c>
      <c r="T34" s="12">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2">
        <f t="shared" si="4"/>
        <v>42286.660891203705</v>
      </c>
      <c r="T35" s="12">
        <f t="shared" si="5"/>
        <v>42316.702557870369</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2">
        <f t="shared" si="4"/>
        <v>41841.321770833332</v>
      </c>
      <c r="T36" s="12">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2">
        <f t="shared" si="4"/>
        <v>42098.291828703703</v>
      </c>
      <c r="T37" s="12">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2">
        <f t="shared" si="4"/>
        <v>42068.307002314818</v>
      </c>
      <c r="T38" s="12">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2">
        <f t="shared" si="4"/>
        <v>42032.693043981482</v>
      </c>
      <c r="T39" s="12">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2">
        <f t="shared" si="4"/>
        <v>41375.057222222225</v>
      </c>
      <c r="T40" s="12">
        <f t="shared" si="5"/>
        <v>41405.057222222225</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2">
        <f t="shared" si="4"/>
        <v>41754.047083333331</v>
      </c>
      <c r="T41" s="12">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2">
        <f t="shared" si="4"/>
        <v>41789.21398148148</v>
      </c>
      <c r="T42" s="12">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2">
        <f t="shared" si="4"/>
        <v>41887.568912037037</v>
      </c>
      <c r="T43" s="12">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2">
        <f t="shared" si="4"/>
        <v>41971.639189814814</v>
      </c>
      <c r="T44" s="12">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2">
        <f t="shared" si="4"/>
        <v>41802.790347222224</v>
      </c>
      <c r="T45" s="12">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2">
        <f t="shared" si="4"/>
        <v>41874.098807870367</v>
      </c>
      <c r="T46" s="12">
        <f t="shared" si="5"/>
        <v>41919.098807870367</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2">
        <f t="shared" si="4"/>
        <v>42457.623923611114</v>
      </c>
      <c r="T47" s="12">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2">
        <f t="shared" si="4"/>
        <v>42323.96497685185</v>
      </c>
      <c r="T48" s="12">
        <f t="shared" si="5"/>
        <v>42353.96497685185</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2">
        <f t="shared" si="4"/>
        <v>41932.819525462961</v>
      </c>
      <c r="T49" s="12">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2">
        <f t="shared" si="4"/>
        <v>42033.516898148147</v>
      </c>
      <c r="T50" s="12">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2">
        <f t="shared" si="4"/>
        <v>42271.176446759258</v>
      </c>
      <c r="T51" s="12">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2">
        <f t="shared" si="4"/>
        <v>41995.752986111111</v>
      </c>
      <c r="T52" s="12">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2">
        <f t="shared" si="4"/>
        <v>42196.928668981476</v>
      </c>
      <c r="T53" s="12">
        <f t="shared" si="5"/>
        <v>42226.928668981476</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2">
        <f t="shared" si="4"/>
        <v>41807.701921296299</v>
      </c>
      <c r="T54" s="12">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2">
        <f t="shared" si="4"/>
        <v>41719.549131944441</v>
      </c>
      <c r="T55" s="12">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2">
        <f t="shared" si="4"/>
        <v>42333.713206018518</v>
      </c>
      <c r="T56" s="12">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2">
        <f t="shared" si="4"/>
        <v>42496.968935185185</v>
      </c>
      <c r="T57" s="12">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2">
        <f t="shared" si="4"/>
        <v>42149.548888888894</v>
      </c>
      <c r="T58" s="12">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2">
        <f t="shared" si="4"/>
        <v>42089.83289351852</v>
      </c>
      <c r="T59" s="12">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2">
        <f t="shared" si="4"/>
        <v>41932.745046296295</v>
      </c>
      <c r="T60" s="12">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2">
        <f t="shared" si="4"/>
        <v>42230.235833333332</v>
      </c>
      <c r="T61" s="12">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2">
        <f t="shared" si="4"/>
        <v>41701.901817129634</v>
      </c>
      <c r="T62" s="12">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2">
        <f t="shared" si="4"/>
        <v>41409.814317129625</v>
      </c>
      <c r="T63" s="12">
        <f t="shared" si="5"/>
        <v>41431.814317129625</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2">
        <f t="shared" si="4"/>
        <v>41311.799513888887</v>
      </c>
      <c r="T64" s="12">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2">
        <f t="shared" si="4"/>
        <v>41612.912187499998</v>
      </c>
      <c r="T65" s="12">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2">
        <f t="shared" si="4"/>
        <v>41433.01829861111</v>
      </c>
      <c r="T66" s="12">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8">
        <f t="shared" ref="P67:P130" si="7">IFERROR(E67/L67, "No backers")</f>
        <v>132.05263157894737</v>
      </c>
      <c r="Q67" t="str">
        <f t="shared" ref="Q67:Q130" si="8">LEFT(N67,FIND("/",N67)-1)</f>
        <v>film &amp; video</v>
      </c>
      <c r="R67" t="str">
        <f t="shared" ref="R67:R130" si="9">RIGHT(N67,LEN(N67)-FIND("/",N67))</f>
        <v>shorts</v>
      </c>
      <c r="S67" s="12">
        <f t="shared" ref="S67:S130" si="10">(J67/86400)+DATE(1970,1,1)</f>
        <v>41835.821226851855</v>
      </c>
      <c r="T67" s="12">
        <f t="shared" ref="T67:T130" si="11">(I67/86400)+DATE(1970,1,1)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2">
        <f t="shared" si="10"/>
        <v>42539.849768518514</v>
      </c>
      <c r="T68" s="12">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2">
        <f t="shared" si="10"/>
        <v>41075.583379629628</v>
      </c>
      <c r="T69" s="12">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2">
        <f t="shared" si="10"/>
        <v>41663.569340277776</v>
      </c>
      <c r="T70" s="12">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2">
        <f t="shared" si="10"/>
        <v>40786.187789351854</v>
      </c>
      <c r="T71" s="12">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2">
        <f t="shared" si="10"/>
        <v>40730.896354166667</v>
      </c>
      <c r="T72" s="12">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2">
        <f t="shared" si="10"/>
        <v>40997.271493055552</v>
      </c>
      <c r="T73" s="12">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2">
        <f t="shared" si="10"/>
        <v>41208.010196759264</v>
      </c>
      <c r="T74" s="12">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2">
        <f t="shared" si="10"/>
        <v>40587.75675925926</v>
      </c>
      <c r="T75" s="12">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2">
        <f t="shared" si="10"/>
        <v>42360.487210648149</v>
      </c>
      <c r="T76" s="12">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2">
        <f t="shared" si="10"/>
        <v>41357.209166666667</v>
      </c>
      <c r="T77" s="12">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2">
        <f t="shared" si="10"/>
        <v>40844.691643518519</v>
      </c>
      <c r="T78" s="12">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2">
        <f t="shared" si="10"/>
        <v>40997.144872685181</v>
      </c>
      <c r="T79" s="12">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2">
        <f t="shared" si="10"/>
        <v>42604.730567129634</v>
      </c>
      <c r="T80" s="12">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2">
        <f t="shared" si="10"/>
        <v>41724.776539351849</v>
      </c>
      <c r="T81" s="12">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2">
        <f t="shared" si="10"/>
        <v>41583.083981481483</v>
      </c>
      <c r="T82" s="12">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2">
        <f t="shared" si="10"/>
        <v>41100.158877314811</v>
      </c>
      <c r="T83" s="12">
        <f t="shared" si="11"/>
        <v>41104.126388888893</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2">
        <f t="shared" si="10"/>
        <v>40795.820150462961</v>
      </c>
      <c r="T84" s="12">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2">
        <f t="shared" si="10"/>
        <v>42042.615613425922</v>
      </c>
      <c r="T85" s="12">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2">
        <f t="shared" si="10"/>
        <v>40648.757939814815</v>
      </c>
      <c r="T86" s="12">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2">
        <f t="shared" si="10"/>
        <v>40779.125428240739</v>
      </c>
      <c r="T87" s="12">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2">
        <f t="shared" si="10"/>
        <v>42291.556076388893</v>
      </c>
      <c r="T88" s="12">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2">
        <f t="shared" si="10"/>
        <v>40322.539386574077</v>
      </c>
      <c r="T89" s="12">
        <f t="shared" si="11"/>
        <v>40332.070138888885</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2">
        <f t="shared" si="10"/>
        <v>41786.65892361111</v>
      </c>
      <c r="T90" s="12">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2">
        <f t="shared" si="10"/>
        <v>41402.752222222218</v>
      </c>
      <c r="T91" s="12">
        <f t="shared" si="11"/>
        <v>41427.752222222218</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2">
        <f t="shared" si="10"/>
        <v>40706.297442129631</v>
      </c>
      <c r="T92" s="12">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2">
        <f t="shared" si="10"/>
        <v>40619.402361111112</v>
      </c>
      <c r="T93" s="12">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2">
        <f t="shared" si="10"/>
        <v>42721.198877314819</v>
      </c>
      <c r="T94" s="12">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2">
        <f t="shared" si="10"/>
        <v>41065.858067129629</v>
      </c>
      <c r="T95" s="12">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2">
        <f t="shared" si="10"/>
        <v>41716.717847222222</v>
      </c>
      <c r="T96" s="12">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2">
        <f t="shared" si="10"/>
        <v>40935.005104166667</v>
      </c>
      <c r="T97" s="12">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2">
        <f t="shared" si="10"/>
        <v>40324.662511574075</v>
      </c>
      <c r="T98" s="12">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2">
        <f t="shared" si="10"/>
        <v>40706.135208333333</v>
      </c>
      <c r="T99" s="12">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2">
        <f t="shared" si="10"/>
        <v>41214.794837962967</v>
      </c>
      <c r="T100" s="12">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2">
        <f t="shared" si="10"/>
        <v>41631.902766203704</v>
      </c>
      <c r="T101" s="12">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2">
        <f t="shared" si="10"/>
        <v>41197.753310185188</v>
      </c>
      <c r="T102" s="12">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2">
        <f t="shared" si="10"/>
        <v>41274.776736111111</v>
      </c>
      <c r="T103" s="12">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2">
        <f t="shared" si="10"/>
        <v>40505.131168981483</v>
      </c>
      <c r="T104" s="12">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2">
        <f t="shared" si="10"/>
        <v>41682.805902777778</v>
      </c>
      <c r="T105" s="12">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2">
        <f t="shared" si="10"/>
        <v>40612.695208333331</v>
      </c>
      <c r="T106" s="12">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2">
        <f t="shared" si="10"/>
        <v>42485.724768518514</v>
      </c>
      <c r="T107" s="12">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2">
        <f t="shared" si="10"/>
        <v>40987.776631944442</v>
      </c>
      <c r="T108" s="12">
        <f t="shared" si="11"/>
        <v>41001.776631944442</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2">
        <f t="shared" si="10"/>
        <v>40635.982488425929</v>
      </c>
      <c r="T109" s="12">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2">
        <f t="shared" si="10"/>
        <v>41365.613078703704</v>
      </c>
      <c r="T110" s="12">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2">
        <f t="shared" si="10"/>
        <v>40570.025810185187</v>
      </c>
      <c r="T111" s="12">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2">
        <f t="shared" si="10"/>
        <v>41557.949687500004</v>
      </c>
      <c r="T112" s="12">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2">
        <f t="shared" si="10"/>
        <v>42125.333182870367</v>
      </c>
      <c r="T113" s="12">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2">
        <f t="shared" si="10"/>
        <v>41718.043032407411</v>
      </c>
      <c r="T114" s="12">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2">
        <f t="shared" si="10"/>
        <v>40753.758425925924</v>
      </c>
      <c r="T115" s="12">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2">
        <f t="shared" si="10"/>
        <v>40861.27416666667</v>
      </c>
      <c r="T116" s="12">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2">
        <f t="shared" si="10"/>
        <v>40918.738935185189</v>
      </c>
      <c r="T117" s="12">
        <f t="shared" si="11"/>
        <v>40943.738935185189</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2">
        <f t="shared" si="10"/>
        <v>40595.497164351851</v>
      </c>
      <c r="T118" s="12">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2">
        <f t="shared" si="10"/>
        <v>40248.834999999999</v>
      </c>
      <c r="T119" s="12">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2">
        <f t="shared" si="10"/>
        <v>40723.053657407407</v>
      </c>
      <c r="T120" s="12">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2">
        <f t="shared" si="10"/>
        <v>40739.069282407407</v>
      </c>
      <c r="T121" s="12">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2">
        <f t="shared" si="10"/>
        <v>42616.049849537041</v>
      </c>
      <c r="T122" s="12">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2">
        <f t="shared" si="10"/>
        <v>42096.704976851848</v>
      </c>
      <c r="T123" s="12">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str">
        <f t="shared" si="7"/>
        <v>No backers</v>
      </c>
      <c r="Q124" t="str">
        <f t="shared" si="8"/>
        <v>film &amp; video</v>
      </c>
      <c r="R124" t="str">
        <f t="shared" si="9"/>
        <v>science fiction</v>
      </c>
      <c r="S124" s="12">
        <f t="shared" si="10"/>
        <v>42593.431793981479</v>
      </c>
      <c r="T124" s="12">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2">
        <f t="shared" si="10"/>
        <v>41904.781990740739</v>
      </c>
      <c r="T125" s="12">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str">
        <f t="shared" si="7"/>
        <v>No backers</v>
      </c>
      <c r="Q126" t="str">
        <f t="shared" si="8"/>
        <v>film &amp; video</v>
      </c>
      <c r="R126" t="str">
        <f t="shared" si="9"/>
        <v>science fiction</v>
      </c>
      <c r="S126" s="12">
        <f t="shared" si="10"/>
        <v>42114.928726851853</v>
      </c>
      <c r="T126" s="12">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2">
        <f t="shared" si="10"/>
        <v>42709.993981481486</v>
      </c>
      <c r="T127" s="12">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2">
        <f t="shared" si="10"/>
        <v>42135.589548611111</v>
      </c>
      <c r="T128" s="12">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2">
        <f t="shared" si="10"/>
        <v>42067.62431712963</v>
      </c>
      <c r="T129" s="12">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2">
        <f t="shared" si="10"/>
        <v>42628.22792824074</v>
      </c>
      <c r="T130" s="12">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8" t="str">
        <f t="shared" ref="P131:P194" si="13">IFERROR(E131/L131, "No backers")</f>
        <v>No backers</v>
      </c>
      <c r="Q131" t="str">
        <f t="shared" ref="Q131:Q194" si="14">LEFT(N131,FIND("/",N131)-1)</f>
        <v>film &amp; video</v>
      </c>
      <c r="R131" t="str">
        <f t="shared" ref="R131:R194" si="15">RIGHT(N131,LEN(N131)-FIND("/",N131))</f>
        <v>science fiction</v>
      </c>
      <c r="S131" s="12">
        <f t="shared" ref="S131:S194" si="16">(J131/86400)+DATE(1970,1,1)</f>
        <v>41882.937303240738</v>
      </c>
      <c r="T131" s="12">
        <f t="shared" ref="T131:T194" si="17">(I131/86400)+DATE(1970,1,1)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str">
        <f t="shared" si="13"/>
        <v>No backers</v>
      </c>
      <c r="Q132" t="str">
        <f t="shared" si="14"/>
        <v>film &amp; video</v>
      </c>
      <c r="R132" t="str">
        <f t="shared" si="15"/>
        <v>science fiction</v>
      </c>
      <c r="S132" s="12">
        <f t="shared" si="16"/>
        <v>41778.91541666667</v>
      </c>
      <c r="T132" s="12">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str">
        <f t="shared" si="13"/>
        <v>No backers</v>
      </c>
      <c r="Q133" t="str">
        <f t="shared" si="14"/>
        <v>film &amp; video</v>
      </c>
      <c r="R133" t="str">
        <f t="shared" si="15"/>
        <v>science fiction</v>
      </c>
      <c r="S133" s="12">
        <f t="shared" si="16"/>
        <v>42541.837511574078</v>
      </c>
      <c r="T133" s="12">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2">
        <f t="shared" si="16"/>
        <v>41905.812581018516</v>
      </c>
      <c r="T134" s="12">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str">
        <f t="shared" si="13"/>
        <v>No backers</v>
      </c>
      <c r="Q135" t="str">
        <f t="shared" si="14"/>
        <v>film &amp; video</v>
      </c>
      <c r="R135" t="str">
        <f t="shared" si="15"/>
        <v>science fiction</v>
      </c>
      <c r="S135" s="12">
        <f t="shared" si="16"/>
        <v>42491.80768518518</v>
      </c>
      <c r="T135" s="12">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str">
        <f t="shared" si="13"/>
        <v>No backers</v>
      </c>
      <c r="Q136" t="str">
        <f t="shared" si="14"/>
        <v>film &amp; video</v>
      </c>
      <c r="R136" t="str">
        <f t="shared" si="15"/>
        <v>science fiction</v>
      </c>
      <c r="S136" s="12">
        <f t="shared" si="16"/>
        <v>42221.909930555557</v>
      </c>
      <c r="T136" s="12">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2">
        <f t="shared" si="16"/>
        <v>41788.381909722222</v>
      </c>
      <c r="T137" s="12">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str">
        <f t="shared" si="13"/>
        <v>No backers</v>
      </c>
      <c r="Q138" t="str">
        <f t="shared" si="14"/>
        <v>film &amp; video</v>
      </c>
      <c r="R138" t="str">
        <f t="shared" si="15"/>
        <v>science fiction</v>
      </c>
      <c r="S138" s="12">
        <f t="shared" si="16"/>
        <v>42096.410115740742</v>
      </c>
      <c r="T138" s="12">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str">
        <f t="shared" si="13"/>
        <v>No backers</v>
      </c>
      <c r="Q139" t="str">
        <f t="shared" si="14"/>
        <v>film &amp; video</v>
      </c>
      <c r="R139" t="str">
        <f t="shared" si="15"/>
        <v>science fiction</v>
      </c>
      <c r="S139" s="12">
        <f t="shared" si="16"/>
        <v>42239.573993055557</v>
      </c>
      <c r="T139" s="12">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2">
        <f t="shared" si="16"/>
        <v>42186.257418981477</v>
      </c>
      <c r="T140" s="12">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2">
        <f t="shared" si="16"/>
        <v>42187.920972222222</v>
      </c>
      <c r="T141" s="12">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str">
        <f t="shared" si="13"/>
        <v>No backers</v>
      </c>
      <c r="Q142" t="str">
        <f t="shared" si="14"/>
        <v>film &amp; video</v>
      </c>
      <c r="R142" t="str">
        <f t="shared" si="15"/>
        <v>science fiction</v>
      </c>
      <c r="S142" s="12">
        <f t="shared" si="16"/>
        <v>42053.198287037041</v>
      </c>
      <c r="T142" s="12">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2">
        <f t="shared" si="16"/>
        <v>42110.153043981481</v>
      </c>
      <c r="T143" s="12">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2">
        <f t="shared" si="16"/>
        <v>41938.893263888887</v>
      </c>
      <c r="T144" s="12">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str">
        <f t="shared" si="13"/>
        <v>No backers</v>
      </c>
      <c r="Q145" t="str">
        <f t="shared" si="14"/>
        <v>film &amp; video</v>
      </c>
      <c r="R145" t="str">
        <f t="shared" si="15"/>
        <v>science fiction</v>
      </c>
      <c r="S145" s="12">
        <f t="shared" si="16"/>
        <v>42559.064143518517</v>
      </c>
      <c r="T145" s="12">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2">
        <f t="shared" si="16"/>
        <v>42047.762407407412</v>
      </c>
      <c r="T146" s="12">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2">
        <f t="shared" si="16"/>
        <v>42200.542268518519</v>
      </c>
      <c r="T147" s="12">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2">
        <f t="shared" si="16"/>
        <v>42693.016180555554</v>
      </c>
      <c r="T148" s="12">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str">
        <f t="shared" si="13"/>
        <v>No backers</v>
      </c>
      <c r="Q149" t="str">
        <f t="shared" si="14"/>
        <v>film &amp; video</v>
      </c>
      <c r="R149" t="str">
        <f t="shared" si="15"/>
        <v>science fiction</v>
      </c>
      <c r="S149" s="12">
        <f t="shared" si="16"/>
        <v>41969.767824074079</v>
      </c>
      <c r="T149" s="12">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2">
        <f t="shared" si="16"/>
        <v>42397.281666666662</v>
      </c>
      <c r="T150" s="12">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2">
        <f t="shared" si="16"/>
        <v>41968.172106481477</v>
      </c>
      <c r="T151" s="12">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2">
        <f t="shared" si="16"/>
        <v>42090.161828703705</v>
      </c>
      <c r="T152" s="12">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2">
        <f t="shared" si="16"/>
        <v>42113.550821759258</v>
      </c>
      <c r="T153" s="12">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2">
        <f t="shared" si="16"/>
        <v>41875.077546296292</v>
      </c>
      <c r="T154" s="12">
        <f t="shared" si="17"/>
        <v>41905.077546296292</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2">
        <f t="shared" si="16"/>
        <v>41933.586157407408</v>
      </c>
      <c r="T155" s="12">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2">
        <f t="shared" si="16"/>
        <v>42115.547395833331</v>
      </c>
      <c r="T156" s="12">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2">
        <f t="shared" si="16"/>
        <v>42168.559432870374</v>
      </c>
      <c r="T157" s="12">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2">
        <f t="shared" si="16"/>
        <v>41794.124953703707</v>
      </c>
      <c r="T158" s="12">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2">
        <f t="shared" si="16"/>
        <v>42396.911712962959</v>
      </c>
      <c r="T159" s="12">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str">
        <f t="shared" si="13"/>
        <v>No backers</v>
      </c>
      <c r="Q160" t="str">
        <f t="shared" si="14"/>
        <v>film &amp; video</v>
      </c>
      <c r="R160" t="str">
        <f t="shared" si="15"/>
        <v>science fiction</v>
      </c>
      <c r="S160" s="12">
        <f t="shared" si="16"/>
        <v>41904.07671296296</v>
      </c>
      <c r="T160" s="12">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2">
        <f t="shared" si="16"/>
        <v>42514.434548611112</v>
      </c>
      <c r="T161" s="12">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str">
        <f t="shared" si="13"/>
        <v>No backers</v>
      </c>
      <c r="Q162" t="str">
        <f t="shared" si="14"/>
        <v>film &amp; video</v>
      </c>
      <c r="R162" t="str">
        <f t="shared" si="15"/>
        <v>drama</v>
      </c>
      <c r="S162" s="12">
        <f t="shared" si="16"/>
        <v>42171.913090277776</v>
      </c>
      <c r="T162" s="12">
        <f t="shared" si="17"/>
        <v>42231.913090277776</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2">
        <f t="shared" si="16"/>
        <v>41792.687442129631</v>
      </c>
      <c r="T163" s="12">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2">
        <f t="shared" si="16"/>
        <v>41835.126805555556</v>
      </c>
      <c r="T164" s="12">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str">
        <f t="shared" si="13"/>
        <v>No backers</v>
      </c>
      <c r="Q165" t="str">
        <f t="shared" si="14"/>
        <v>film &amp; video</v>
      </c>
      <c r="R165" t="str">
        <f t="shared" si="15"/>
        <v>drama</v>
      </c>
      <c r="S165" s="12">
        <f t="shared" si="16"/>
        <v>42243.961273148147</v>
      </c>
      <c r="T165" s="12">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2">
        <f t="shared" si="16"/>
        <v>41841.762743055559</v>
      </c>
      <c r="T166" s="12">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str">
        <f t="shared" si="13"/>
        <v>No backers</v>
      </c>
      <c r="Q167" t="str">
        <f t="shared" si="14"/>
        <v>film &amp; video</v>
      </c>
      <c r="R167" t="str">
        <f t="shared" si="15"/>
        <v>drama</v>
      </c>
      <c r="S167" s="12">
        <f t="shared" si="16"/>
        <v>42351.658842592587</v>
      </c>
      <c r="T167" s="12">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2">
        <f t="shared" si="16"/>
        <v>42721.075949074075</v>
      </c>
      <c r="T168" s="12">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2">
        <f t="shared" si="16"/>
        <v>42160.927488425921</v>
      </c>
      <c r="T169" s="12">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2">
        <f t="shared" si="16"/>
        <v>42052.83530092593</v>
      </c>
      <c r="T170" s="12">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2">
        <f t="shared" si="16"/>
        <v>41900.505312499998</v>
      </c>
      <c r="T171" s="12">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2">
        <f t="shared" si="16"/>
        <v>42216.977812500001</v>
      </c>
      <c r="T172" s="12">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2">
        <f t="shared" si="16"/>
        <v>42534.180717592593</v>
      </c>
      <c r="T173" s="12">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str">
        <f t="shared" si="13"/>
        <v>No backers</v>
      </c>
      <c r="Q174" t="str">
        <f t="shared" si="14"/>
        <v>film &amp; video</v>
      </c>
      <c r="R174" t="str">
        <f t="shared" si="15"/>
        <v>drama</v>
      </c>
      <c r="S174" s="12">
        <f t="shared" si="16"/>
        <v>42047.394942129627</v>
      </c>
      <c r="T174" s="12">
        <f t="shared" si="17"/>
        <v>42082.353275462963</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str">
        <f t="shared" si="13"/>
        <v>No backers</v>
      </c>
      <c r="Q175" t="str">
        <f t="shared" si="14"/>
        <v>film &amp; video</v>
      </c>
      <c r="R175" t="str">
        <f t="shared" si="15"/>
        <v>drama</v>
      </c>
      <c r="S175" s="12">
        <f t="shared" si="16"/>
        <v>42033.573009259257</v>
      </c>
      <c r="T175" s="12">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str">
        <f t="shared" si="13"/>
        <v>No backers</v>
      </c>
      <c r="Q176" t="str">
        <f t="shared" si="14"/>
        <v>film &amp; video</v>
      </c>
      <c r="R176" t="str">
        <f t="shared" si="15"/>
        <v>drama</v>
      </c>
      <c r="S176" s="12">
        <f t="shared" si="16"/>
        <v>42072.758981481486</v>
      </c>
      <c r="T176" s="12">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2">
        <f t="shared" si="16"/>
        <v>41855.777905092589</v>
      </c>
      <c r="T177" s="12">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str">
        <f t="shared" si="13"/>
        <v>No backers</v>
      </c>
      <c r="Q178" t="str">
        <f t="shared" si="14"/>
        <v>film &amp; video</v>
      </c>
      <c r="R178" t="str">
        <f t="shared" si="15"/>
        <v>drama</v>
      </c>
      <c r="S178" s="12">
        <f t="shared" si="16"/>
        <v>42191.824062500003</v>
      </c>
      <c r="T178" s="12">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2">
        <f t="shared" si="16"/>
        <v>42070.047754629632</v>
      </c>
      <c r="T179" s="12">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str">
        <f t="shared" si="13"/>
        <v>No backers</v>
      </c>
      <c r="Q180" t="str">
        <f t="shared" si="14"/>
        <v>film &amp; video</v>
      </c>
      <c r="R180" t="str">
        <f t="shared" si="15"/>
        <v>drama</v>
      </c>
      <c r="S180" s="12">
        <f t="shared" si="16"/>
        <v>42304.955381944441</v>
      </c>
      <c r="T180" s="12">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2">
        <f t="shared" si="16"/>
        <v>42403.080497685187</v>
      </c>
      <c r="T181" s="12">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2">
        <f t="shared" si="16"/>
        <v>42067.991238425922</v>
      </c>
      <c r="T182" s="12">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2">
        <f t="shared" si="16"/>
        <v>42147.741840277777</v>
      </c>
      <c r="T183" s="12">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str">
        <f t="shared" si="13"/>
        <v>No backers</v>
      </c>
      <c r="Q184" t="str">
        <f t="shared" si="14"/>
        <v>film &amp; video</v>
      </c>
      <c r="R184" t="str">
        <f t="shared" si="15"/>
        <v>drama</v>
      </c>
      <c r="S184" s="12">
        <f t="shared" si="16"/>
        <v>42712.011944444443</v>
      </c>
      <c r="T184" s="12">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2">
        <f t="shared" si="16"/>
        <v>41939.810300925928</v>
      </c>
      <c r="T185" s="12">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2">
        <f t="shared" si="16"/>
        <v>41825.791226851856</v>
      </c>
      <c r="T186" s="12">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2">
        <f t="shared" si="16"/>
        <v>42570.91133101852</v>
      </c>
      <c r="T187" s="12">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str">
        <f t="shared" si="13"/>
        <v>No backers</v>
      </c>
      <c r="Q188" t="str">
        <f t="shared" si="14"/>
        <v>film &amp; video</v>
      </c>
      <c r="R188" t="str">
        <f t="shared" si="15"/>
        <v>drama</v>
      </c>
      <c r="S188" s="12">
        <f t="shared" si="16"/>
        <v>42767.812893518523</v>
      </c>
      <c r="T188" s="12">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2">
        <f t="shared" si="16"/>
        <v>42182.234456018516</v>
      </c>
      <c r="T189" s="12">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str">
        <f t="shared" si="13"/>
        <v>No backers</v>
      </c>
      <c r="Q190" t="str">
        <f t="shared" si="14"/>
        <v>film &amp; video</v>
      </c>
      <c r="R190" t="str">
        <f t="shared" si="15"/>
        <v>drama</v>
      </c>
      <c r="S190" s="12">
        <f t="shared" si="16"/>
        <v>41857.18304398148</v>
      </c>
      <c r="T190" s="12">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2">
        <f t="shared" si="16"/>
        <v>42556.690706018519</v>
      </c>
      <c r="T191" s="12">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2">
        <f t="shared" si="16"/>
        <v>42527.650995370372</v>
      </c>
      <c r="T192" s="12">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2">
        <f t="shared" si="16"/>
        <v>42239.441412037035</v>
      </c>
      <c r="T193" s="12">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2">
        <f t="shared" si="16"/>
        <v>41899.792037037041</v>
      </c>
      <c r="T194" s="12">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8" t="str">
        <f t="shared" ref="P195:P258" si="19">IFERROR(E195/L195, "No backers")</f>
        <v>No backers</v>
      </c>
      <c r="Q195" t="str">
        <f t="shared" ref="Q195:Q258" si="20">LEFT(N195,FIND("/",N195)-1)</f>
        <v>film &amp; video</v>
      </c>
      <c r="R195" t="str">
        <f t="shared" ref="R195:R258" si="21">RIGHT(N195,LEN(N195)-FIND("/",N195))</f>
        <v>drama</v>
      </c>
      <c r="S195" s="12">
        <f t="shared" ref="S195:S258" si="22">(J195/86400)+DATE(1970,1,1)</f>
        <v>41911.934791666667</v>
      </c>
      <c r="T195" s="12">
        <f t="shared" ref="T195:T258" si="23">(I195/86400)+DATE(1970,1,1)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2">
        <f t="shared" si="22"/>
        <v>42375.996886574074</v>
      </c>
      <c r="T196" s="12">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str">
        <f t="shared" si="19"/>
        <v>No backers</v>
      </c>
      <c r="Q197" t="str">
        <f t="shared" si="20"/>
        <v>film &amp; video</v>
      </c>
      <c r="R197" t="str">
        <f t="shared" si="21"/>
        <v>drama</v>
      </c>
      <c r="S197" s="12">
        <f t="shared" si="22"/>
        <v>42135.67050925926</v>
      </c>
      <c r="T197" s="12">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2">
        <f t="shared" si="22"/>
        <v>42259.542800925927</v>
      </c>
      <c r="T198" s="12">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2">
        <f t="shared" si="22"/>
        <v>42741.848379629635</v>
      </c>
      <c r="T199" s="12">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2">
        <f t="shared" si="22"/>
        <v>41887.383356481485</v>
      </c>
      <c r="T200" s="12">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str">
        <f t="shared" si="19"/>
        <v>No backers</v>
      </c>
      <c r="Q201" t="str">
        <f t="shared" si="20"/>
        <v>film &amp; video</v>
      </c>
      <c r="R201" t="str">
        <f t="shared" si="21"/>
        <v>drama</v>
      </c>
      <c r="S201" s="12">
        <f t="shared" si="22"/>
        <v>42584.123865740738</v>
      </c>
      <c r="T201" s="12">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2">
        <f t="shared" si="22"/>
        <v>41867.083368055552</v>
      </c>
      <c r="T202" s="12">
        <f t="shared" si="23"/>
        <v>41897.083368055552</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2">
        <f t="shared" si="22"/>
        <v>42023.818622685183</v>
      </c>
      <c r="T203" s="12">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str">
        <f t="shared" si="19"/>
        <v>No backers</v>
      </c>
      <c r="Q204" t="str">
        <f t="shared" si="20"/>
        <v>film &amp; video</v>
      </c>
      <c r="R204" t="str">
        <f t="shared" si="21"/>
        <v>drama</v>
      </c>
      <c r="S204" s="12">
        <f t="shared" si="22"/>
        <v>42255.927824074075</v>
      </c>
      <c r="T204" s="12">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2">
        <f t="shared" si="22"/>
        <v>41973.847962962958</v>
      </c>
      <c r="T205" s="12">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2">
        <f t="shared" si="22"/>
        <v>42556.583368055552</v>
      </c>
      <c r="T206" s="12">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2">
        <f t="shared" si="22"/>
        <v>42248.632199074069</v>
      </c>
      <c r="T207" s="12">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str">
        <f t="shared" si="19"/>
        <v>No backers</v>
      </c>
      <c r="Q208" t="str">
        <f t="shared" si="20"/>
        <v>film &amp; video</v>
      </c>
      <c r="R208" t="str">
        <f t="shared" si="21"/>
        <v>drama</v>
      </c>
      <c r="S208" s="12">
        <f t="shared" si="22"/>
        <v>42567.004432870366</v>
      </c>
      <c r="T208" s="12">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2">
        <f t="shared" si="22"/>
        <v>41978.197199074071</v>
      </c>
      <c r="T209" s="12">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str">
        <f t="shared" si="19"/>
        <v>No backers</v>
      </c>
      <c r="Q210" t="str">
        <f t="shared" si="20"/>
        <v>film &amp; video</v>
      </c>
      <c r="R210" t="str">
        <f t="shared" si="21"/>
        <v>drama</v>
      </c>
      <c r="S210" s="12">
        <f t="shared" si="22"/>
        <v>41959.369988425926</v>
      </c>
      <c r="T210" s="12">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str">
        <f t="shared" si="19"/>
        <v>No backers</v>
      </c>
      <c r="Q211" t="str">
        <f t="shared" si="20"/>
        <v>film &amp; video</v>
      </c>
      <c r="R211" t="str">
        <f t="shared" si="21"/>
        <v>drama</v>
      </c>
      <c r="S211" s="12">
        <f t="shared" si="22"/>
        <v>42165.922858796301</v>
      </c>
      <c r="T211" s="12">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2">
        <f t="shared" si="22"/>
        <v>42249.064722222218</v>
      </c>
      <c r="T212" s="12">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2">
        <f t="shared" si="22"/>
        <v>42236.159918981481</v>
      </c>
      <c r="T213" s="12">
        <f t="shared" si="23"/>
        <v>42266.159918981481</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2">
        <f t="shared" si="22"/>
        <v>42416.881018518514</v>
      </c>
      <c r="T214" s="12">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2">
        <f t="shared" si="22"/>
        <v>42202.594293981485</v>
      </c>
      <c r="T215" s="12">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2">
        <f t="shared" si="22"/>
        <v>42009.64061342593</v>
      </c>
      <c r="T216" s="12">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2">
        <f t="shared" si="22"/>
        <v>42375.230115740742</v>
      </c>
      <c r="T217" s="12">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2">
        <f t="shared" si="22"/>
        <v>42066.958761574075</v>
      </c>
      <c r="T218" s="12">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2">
        <f t="shared" si="22"/>
        <v>41970.64061342593</v>
      </c>
      <c r="T219" s="12">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2">
        <f t="shared" si="22"/>
        <v>42079.628344907411</v>
      </c>
      <c r="T220" s="12">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2">
        <f t="shared" si="22"/>
        <v>42429.326678240745</v>
      </c>
      <c r="T221" s="12">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2">
        <f t="shared" si="22"/>
        <v>42195.643865740742</v>
      </c>
      <c r="T222" s="12">
        <f t="shared" si="23"/>
        <v>42236.837500000001</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str">
        <f t="shared" si="19"/>
        <v>No backers</v>
      </c>
      <c r="Q223" t="str">
        <f t="shared" si="20"/>
        <v>film &amp; video</v>
      </c>
      <c r="R223" t="str">
        <f t="shared" si="21"/>
        <v>drama</v>
      </c>
      <c r="S223" s="12">
        <f t="shared" si="22"/>
        <v>42031.837546296301</v>
      </c>
      <c r="T223" s="12">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2">
        <f t="shared" si="22"/>
        <v>42031.769884259258</v>
      </c>
      <c r="T224" s="12">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str">
        <f t="shared" si="19"/>
        <v>No backers</v>
      </c>
      <c r="Q225" t="str">
        <f t="shared" si="20"/>
        <v>film &amp; video</v>
      </c>
      <c r="R225" t="str">
        <f t="shared" si="21"/>
        <v>drama</v>
      </c>
      <c r="S225" s="12">
        <f t="shared" si="22"/>
        <v>42482.048032407409</v>
      </c>
      <c r="T225" s="12">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str">
        <f t="shared" si="19"/>
        <v>No backers</v>
      </c>
      <c r="Q226" t="str">
        <f t="shared" si="20"/>
        <v>film &amp; video</v>
      </c>
      <c r="R226" t="str">
        <f t="shared" si="21"/>
        <v>drama</v>
      </c>
      <c r="S226" s="12">
        <f t="shared" si="22"/>
        <v>42135.235254629632</v>
      </c>
      <c r="T226" s="12">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str">
        <f t="shared" si="19"/>
        <v>No backers</v>
      </c>
      <c r="Q227" t="str">
        <f t="shared" si="20"/>
        <v>film &amp; video</v>
      </c>
      <c r="R227" t="str">
        <f t="shared" si="21"/>
        <v>drama</v>
      </c>
      <c r="S227" s="12">
        <f t="shared" si="22"/>
        <v>42438.961273148147</v>
      </c>
      <c r="T227" s="12">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2">
        <f t="shared" si="22"/>
        <v>42106.666018518517</v>
      </c>
      <c r="T228" s="12">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str">
        <f t="shared" si="19"/>
        <v>No backers</v>
      </c>
      <c r="Q229" t="str">
        <f t="shared" si="20"/>
        <v>film &amp; video</v>
      </c>
      <c r="R229" t="str">
        <f t="shared" si="21"/>
        <v>drama</v>
      </c>
      <c r="S229" s="12">
        <f t="shared" si="22"/>
        <v>42164.893993055557</v>
      </c>
      <c r="T229" s="12">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str">
        <f t="shared" si="19"/>
        <v>No backers</v>
      </c>
      <c r="Q230" t="str">
        <f t="shared" si="20"/>
        <v>film &amp; video</v>
      </c>
      <c r="R230" t="str">
        <f t="shared" si="21"/>
        <v>drama</v>
      </c>
      <c r="S230" s="12">
        <f t="shared" si="22"/>
        <v>42096.686400462961</v>
      </c>
      <c r="T230" s="12">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str">
        <f t="shared" si="19"/>
        <v>No backers</v>
      </c>
      <c r="Q231" t="str">
        <f t="shared" si="20"/>
        <v>film &amp; video</v>
      </c>
      <c r="R231" t="str">
        <f t="shared" si="21"/>
        <v>drama</v>
      </c>
      <c r="S231" s="12">
        <f t="shared" si="22"/>
        <v>42383.933993055558</v>
      </c>
      <c r="T231" s="12">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2">
        <f t="shared" si="22"/>
        <v>42129.77721064815</v>
      </c>
      <c r="T232" s="12">
        <f t="shared" si="23"/>
        <v>42159.77721064815</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str">
        <f t="shared" si="19"/>
        <v>No backers</v>
      </c>
      <c r="Q233" t="str">
        <f t="shared" si="20"/>
        <v>film &amp; video</v>
      </c>
      <c r="R233" t="str">
        <f t="shared" si="21"/>
        <v>drama</v>
      </c>
      <c r="S233" s="12">
        <f t="shared" si="22"/>
        <v>42341.958923611106</v>
      </c>
      <c r="T233" s="12">
        <f t="shared" si="23"/>
        <v>42371.958923611106</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2">
        <f t="shared" si="22"/>
        <v>42032.82576388889</v>
      </c>
      <c r="T234" s="12">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str">
        <f t="shared" si="19"/>
        <v>No backers</v>
      </c>
      <c r="Q235" t="str">
        <f t="shared" si="20"/>
        <v>film &amp; video</v>
      </c>
      <c r="R235" t="str">
        <f t="shared" si="21"/>
        <v>drama</v>
      </c>
      <c r="S235" s="12">
        <f t="shared" si="22"/>
        <v>42612.911712962959</v>
      </c>
      <c r="T235" s="12">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2">
        <f t="shared" si="22"/>
        <v>42136.035405092596</v>
      </c>
      <c r="T236" s="12">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str">
        <f t="shared" si="19"/>
        <v>No backers</v>
      </c>
      <c r="Q237" t="str">
        <f t="shared" si="20"/>
        <v>film &amp; video</v>
      </c>
      <c r="R237" t="str">
        <f t="shared" si="21"/>
        <v>drama</v>
      </c>
      <c r="S237" s="12">
        <f t="shared" si="22"/>
        <v>42164.908530092594</v>
      </c>
      <c r="T237" s="12">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str">
        <f t="shared" si="19"/>
        <v>No backers</v>
      </c>
      <c r="Q238" t="str">
        <f t="shared" si="20"/>
        <v>film &amp; video</v>
      </c>
      <c r="R238" t="str">
        <f t="shared" si="21"/>
        <v>drama</v>
      </c>
      <c r="S238" s="12">
        <f t="shared" si="22"/>
        <v>42321.084479166668</v>
      </c>
      <c r="T238" s="12">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2">
        <f t="shared" si="22"/>
        <v>42377.577187499999</v>
      </c>
      <c r="T239" s="12">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str">
        <f t="shared" si="19"/>
        <v>No backers</v>
      </c>
      <c r="Q240" t="str">
        <f t="shared" si="20"/>
        <v>film &amp; video</v>
      </c>
      <c r="R240" t="str">
        <f t="shared" si="21"/>
        <v>drama</v>
      </c>
      <c r="S240" s="12">
        <f t="shared" si="22"/>
        <v>42713.962500000001</v>
      </c>
      <c r="T240" s="12">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2">
        <f t="shared" si="22"/>
        <v>42297.110300925924</v>
      </c>
      <c r="T241" s="12">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2">
        <f t="shared" si="22"/>
        <v>41354.708460648151</v>
      </c>
      <c r="T242" s="12">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2">
        <f t="shared" si="22"/>
        <v>41949.697962962964</v>
      </c>
      <c r="T243" s="12">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2">
        <f t="shared" si="22"/>
        <v>40862.492939814816</v>
      </c>
      <c r="T244" s="12">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2">
        <f t="shared" si="22"/>
        <v>41662.047500000001</v>
      </c>
      <c r="T245" s="12">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2">
        <f t="shared" si="22"/>
        <v>40213.323599537034</v>
      </c>
      <c r="T246" s="12">
        <f t="shared" si="23"/>
        <v>40253.295833333337</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2">
        <f t="shared" si="22"/>
        <v>41107.053067129629</v>
      </c>
      <c r="T247" s="12">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2">
        <f t="shared" si="22"/>
        <v>40480.363483796296</v>
      </c>
      <c r="T248" s="12">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2">
        <f t="shared" si="22"/>
        <v>40430.604328703703</v>
      </c>
      <c r="T249" s="12">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2">
        <f t="shared" si="22"/>
        <v>40870.774409722224</v>
      </c>
      <c r="T250" s="12">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2">
        <f t="shared" si="22"/>
        <v>40332.923842592594</v>
      </c>
      <c r="T251" s="12">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2">
        <f t="shared" si="22"/>
        <v>41401.565868055557</v>
      </c>
      <c r="T252" s="12">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2">
        <f t="shared" si="22"/>
        <v>41013.787569444445</v>
      </c>
      <c r="T253" s="12">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2">
        <f t="shared" si="22"/>
        <v>40266.66270833333</v>
      </c>
      <c r="T254" s="12">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2">
        <f t="shared" si="22"/>
        <v>40924.650868055556</v>
      </c>
      <c r="T255" s="12">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2">
        <f t="shared" si="22"/>
        <v>42263.952662037038</v>
      </c>
      <c r="T256" s="12">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2">
        <f t="shared" si="22"/>
        <v>40588.526412037041</v>
      </c>
      <c r="T257" s="12">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2">
        <f t="shared" si="22"/>
        <v>41319.769293981481</v>
      </c>
      <c r="T258" s="12">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8">
        <f t="shared" ref="P259:P322" si="25">IFERROR(E259/L259, "No backers")</f>
        <v>66.70405357142856</v>
      </c>
      <c r="Q259" t="str">
        <f t="shared" ref="Q259:Q322" si="26">LEFT(N259,FIND("/",N259)-1)</f>
        <v>film &amp; video</v>
      </c>
      <c r="R259" t="str">
        <f t="shared" ref="R259:R322" si="27">RIGHT(N259,LEN(N259)-FIND("/",N259))</f>
        <v>documentary</v>
      </c>
      <c r="S259" s="12">
        <f t="shared" ref="S259:S322" si="28">(J259/86400)+DATE(1970,1,1)</f>
        <v>42479.626875000002</v>
      </c>
      <c r="T259" s="12">
        <f t="shared" ref="T259:T322" si="29">(I259/86400)+DATE(1970,1,1)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2">
        <f t="shared" si="28"/>
        <v>40682.051689814813</v>
      </c>
      <c r="T260" s="12">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2">
        <f t="shared" si="28"/>
        <v>42072.738067129627</v>
      </c>
      <c r="T261" s="12">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2">
        <f t="shared" si="28"/>
        <v>40330.755543981482</v>
      </c>
      <c r="T262" s="12">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2">
        <f t="shared" si="28"/>
        <v>41017.885462962964</v>
      </c>
      <c r="T263" s="12">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2">
        <f t="shared" si="28"/>
        <v>40555.24800925926</v>
      </c>
      <c r="T264" s="12">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2">
        <f t="shared" si="28"/>
        <v>41149.954791666663</v>
      </c>
      <c r="T265" s="12">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2">
        <f t="shared" si="28"/>
        <v>41010.620312500003</v>
      </c>
      <c r="T266" s="12">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2">
        <f t="shared" si="28"/>
        <v>40267.245717592596</v>
      </c>
      <c r="T267" s="12">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2">
        <f t="shared" si="28"/>
        <v>40205.174849537041</v>
      </c>
      <c r="T268" s="12">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2">
        <f t="shared" si="28"/>
        <v>41785.452534722222</v>
      </c>
      <c r="T269" s="12">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2">
        <f t="shared" si="28"/>
        <v>40809.15252314815</v>
      </c>
      <c r="T270" s="12">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2">
        <f t="shared" si="28"/>
        <v>42758.197013888886</v>
      </c>
      <c r="T271" s="12">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2">
        <f t="shared" si="28"/>
        <v>40637.86655092593</v>
      </c>
      <c r="T272" s="12">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2">
        <f t="shared" si="28"/>
        <v>41612.100243055553</v>
      </c>
      <c r="T273" s="12">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2">
        <f t="shared" si="28"/>
        <v>40235.900358796294</v>
      </c>
      <c r="T274" s="12">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2">
        <f t="shared" si="28"/>
        <v>40697.498449074075</v>
      </c>
      <c r="T275" s="12">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2">
        <f t="shared" si="28"/>
        <v>40969.912372685183</v>
      </c>
      <c r="T276" s="12">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2">
        <f t="shared" si="28"/>
        <v>41193.032013888893</v>
      </c>
      <c r="T277" s="12">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2">
        <f t="shared" si="28"/>
        <v>40967.081875000003</v>
      </c>
      <c r="T278" s="12">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2">
        <f t="shared" si="28"/>
        <v>42117.891423611116</v>
      </c>
      <c r="T279" s="12">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2">
        <f t="shared" si="28"/>
        <v>41164.040960648148</v>
      </c>
      <c r="T280" s="12">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2">
        <f t="shared" si="28"/>
        <v>42759.244166666671</v>
      </c>
      <c r="T281" s="12">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2">
        <f t="shared" si="28"/>
        <v>41744.590682870374</v>
      </c>
      <c r="T282" s="12">
        <f t="shared" si="29"/>
        <v>41789.590682870374</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2">
        <f t="shared" si="28"/>
        <v>39950.163344907407</v>
      </c>
      <c r="T283" s="12">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2">
        <f t="shared" si="28"/>
        <v>40194.920046296298</v>
      </c>
      <c r="T284" s="12">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2">
        <f t="shared" si="28"/>
        <v>40675.71</v>
      </c>
      <c r="T285" s="12">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2">
        <f t="shared" si="28"/>
        <v>40904.738194444442</v>
      </c>
      <c r="T286" s="12">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2">
        <f t="shared" si="28"/>
        <v>41506.756111111114</v>
      </c>
      <c r="T287" s="12">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2">
        <f t="shared" si="28"/>
        <v>41313.816250000003</v>
      </c>
      <c r="T288" s="12">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2">
        <f t="shared" si="28"/>
        <v>41184.277986111112</v>
      </c>
      <c r="T289" s="12">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2">
        <f t="shared" si="28"/>
        <v>41051.168900462959</v>
      </c>
      <c r="T290" s="12">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2">
        <f t="shared" si="28"/>
        <v>41550.456412037034</v>
      </c>
      <c r="T291" s="12">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2">
        <f t="shared" si="28"/>
        <v>40526.36917824074</v>
      </c>
      <c r="T292" s="12">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2">
        <f t="shared" si="28"/>
        <v>41376.769050925926</v>
      </c>
      <c r="T293" s="12">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2">
        <f t="shared" si="28"/>
        <v>40812.803229166668</v>
      </c>
      <c r="T294" s="12">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2">
        <f t="shared" si="28"/>
        <v>41719.667986111112</v>
      </c>
      <c r="T295" s="12">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2">
        <f t="shared" si="28"/>
        <v>40343.084421296298</v>
      </c>
      <c r="T296" s="12">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2">
        <f t="shared" si="28"/>
        <v>41519.004733796297</v>
      </c>
      <c r="T297" s="12">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2">
        <f t="shared" si="28"/>
        <v>41134.475497685184</v>
      </c>
      <c r="T298" s="12">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2">
        <f t="shared" si="28"/>
        <v>42089.728020833332</v>
      </c>
      <c r="T299" s="12">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2">
        <f t="shared" si="28"/>
        <v>41709.463518518518</v>
      </c>
      <c r="T300" s="12">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2">
        <f t="shared" si="28"/>
        <v>40469.225231481483</v>
      </c>
      <c r="T301" s="12">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2">
        <f t="shared" si="28"/>
        <v>40626.959930555553</v>
      </c>
      <c r="T302" s="12">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2">
        <f t="shared" si="28"/>
        <v>41312.737673611111</v>
      </c>
      <c r="T303" s="12">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2">
        <f t="shared" si="28"/>
        <v>40933.856921296298</v>
      </c>
      <c r="T304" s="12">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2">
        <f t="shared" si="28"/>
        <v>41032.071134259255</v>
      </c>
      <c r="T305" s="12">
        <f t="shared" si="29"/>
        <v>41062.071134259255</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2">
        <f t="shared" si="28"/>
        <v>41114.094872685186</v>
      </c>
      <c r="T306" s="12">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2">
        <f t="shared" si="28"/>
        <v>40948.630196759259</v>
      </c>
      <c r="T307" s="12">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2">
        <f t="shared" si="28"/>
        <v>41333.837187500001</v>
      </c>
      <c r="T308" s="12">
        <f t="shared" si="29"/>
        <v>41353.79552083333</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2">
        <f t="shared" si="28"/>
        <v>41282.944456018522</v>
      </c>
      <c r="T309" s="12">
        <f t="shared" si="29"/>
        <v>41312.944456018522</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2">
        <f t="shared" si="28"/>
        <v>40567.694560185184</v>
      </c>
      <c r="T310" s="12">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2">
        <f t="shared" si="28"/>
        <v>41134.751550925925</v>
      </c>
      <c r="T311" s="12">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2">
        <f t="shared" si="28"/>
        <v>40821.183136574073</v>
      </c>
      <c r="T312" s="12">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2">
        <f t="shared" si="28"/>
        <v>40868.219814814816</v>
      </c>
      <c r="T313" s="12">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2">
        <f t="shared" si="28"/>
        <v>41348.877685185187</v>
      </c>
      <c r="T314" s="12">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2">
        <f t="shared" si="28"/>
        <v>40357.227939814817</v>
      </c>
      <c r="T315" s="12">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2">
        <f t="shared" si="28"/>
        <v>41304.833194444444</v>
      </c>
      <c r="T316" s="12">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2">
        <f t="shared" si="28"/>
        <v>41113.77238425926</v>
      </c>
      <c r="T317" s="12">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2">
        <f t="shared" si="28"/>
        <v>41950.923576388886</v>
      </c>
      <c r="T318" s="12">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2">
        <f t="shared" si="28"/>
        <v>41589.676886574074</v>
      </c>
      <c r="T319" s="12">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2">
        <f t="shared" si="28"/>
        <v>41330.038784722223</v>
      </c>
      <c r="T320" s="12">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2">
        <f t="shared" si="28"/>
        <v>40123.83829861111</v>
      </c>
      <c r="T321" s="12">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2">
        <f t="shared" si="28"/>
        <v>42331.551307870366</v>
      </c>
      <c r="T322" s="12">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8">
        <f t="shared" ref="P323:P386" si="31">IFERROR(E323/L323, "No backers")</f>
        <v>106.62314540059347</v>
      </c>
      <c r="Q323" t="str">
        <f t="shared" ref="Q323:Q386" si="32">LEFT(N323,FIND("/",N323)-1)</f>
        <v>film &amp; video</v>
      </c>
      <c r="R323" t="str">
        <f t="shared" ref="R323:R386" si="33">RIGHT(N323,LEN(N323)-FIND("/",N323))</f>
        <v>documentary</v>
      </c>
      <c r="S323" s="12">
        <f t="shared" ref="S323:S386" si="34">(J323/86400)+DATE(1970,1,1)</f>
        <v>42647.446597222224</v>
      </c>
      <c r="T323" s="12">
        <f t="shared" ref="T323:T386" si="35">(I323/86400)+DATE(1970,1,1)</f>
        <v>42682.488263888888</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2">
        <f t="shared" si="34"/>
        <v>42473.57</v>
      </c>
      <c r="T324" s="12">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2">
        <f t="shared" si="34"/>
        <v>42697.32136574074</v>
      </c>
      <c r="T325" s="12">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2">
        <f t="shared" si="34"/>
        <v>42184.626250000001</v>
      </c>
      <c r="T326" s="12">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2">
        <f t="shared" si="34"/>
        <v>42689.187881944439</v>
      </c>
      <c r="T327" s="12">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2">
        <f t="shared" si="34"/>
        <v>42775.314884259264</v>
      </c>
      <c r="T328" s="12">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2">
        <f t="shared" si="34"/>
        <v>42058.235289351855</v>
      </c>
      <c r="T329" s="12">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2">
        <f t="shared" si="34"/>
        <v>42278.946620370371</v>
      </c>
      <c r="T330" s="12">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2">
        <f t="shared" si="34"/>
        <v>42291.46674768519</v>
      </c>
      <c r="T331" s="12">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2">
        <f t="shared" si="34"/>
        <v>41379.515775462962</v>
      </c>
      <c r="T332" s="12">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2">
        <f t="shared" si="34"/>
        <v>42507.581412037034</v>
      </c>
      <c r="T333" s="12">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2">
        <f t="shared" si="34"/>
        <v>42263.680289351847</v>
      </c>
      <c r="T334" s="12">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2">
        <f t="shared" si="34"/>
        <v>42437.636469907404</v>
      </c>
      <c r="T335" s="12">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2">
        <f t="shared" si="34"/>
        <v>42101.682372685187</v>
      </c>
      <c r="T336" s="12">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2">
        <f t="shared" si="34"/>
        <v>42101.737442129626</v>
      </c>
      <c r="T337" s="12">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2">
        <f t="shared" si="34"/>
        <v>42291.596273148149</v>
      </c>
      <c r="T338" s="12">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2">
        <f t="shared" si="34"/>
        <v>42047.128564814819</v>
      </c>
      <c r="T339" s="12">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2">
        <f t="shared" si="34"/>
        <v>42559.755671296298</v>
      </c>
      <c r="T340" s="12">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2">
        <f t="shared" si="34"/>
        <v>42093.760046296295</v>
      </c>
      <c r="T341" s="12">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2">
        <f t="shared" si="34"/>
        <v>42772.669062500005</v>
      </c>
      <c r="T342" s="12">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2">
        <f t="shared" si="34"/>
        <v>41894.879606481481</v>
      </c>
      <c r="T343" s="12">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2">
        <f t="shared" si="34"/>
        <v>42459.780844907407</v>
      </c>
      <c r="T344" s="12">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2">
        <f t="shared" si="34"/>
        <v>41926.73778935185</v>
      </c>
      <c r="T345" s="12">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2">
        <f t="shared" si="34"/>
        <v>42111.970995370371</v>
      </c>
      <c r="T346" s="12">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2">
        <f t="shared" si="34"/>
        <v>42114.944328703699</v>
      </c>
      <c r="T347" s="12">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2">
        <f t="shared" si="34"/>
        <v>42261.500243055554</v>
      </c>
      <c r="T348" s="12">
        <f t="shared" si="35"/>
        <v>42291.500243055554</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2">
        <f t="shared" si="34"/>
        <v>42292.495474537034</v>
      </c>
      <c r="T349" s="12">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2">
        <f t="shared" si="34"/>
        <v>42207.58699074074</v>
      </c>
      <c r="T350" s="12">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2">
        <f t="shared" si="34"/>
        <v>42760.498935185184</v>
      </c>
      <c r="T351" s="12">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2">
        <f t="shared" si="34"/>
        <v>42586.066076388888</v>
      </c>
      <c r="T352" s="12">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2">
        <f t="shared" si="34"/>
        <v>42427.964745370366</v>
      </c>
      <c r="T353" s="12">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2">
        <f t="shared" si="34"/>
        <v>41890.167453703703</v>
      </c>
      <c r="T354" s="12">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2">
        <f t="shared" si="34"/>
        <v>42297.791886574079</v>
      </c>
      <c r="T355" s="12">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2">
        <f t="shared" si="34"/>
        <v>42438.827789351853</v>
      </c>
      <c r="T356" s="12">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2">
        <f t="shared" si="34"/>
        <v>41943.293912037036</v>
      </c>
      <c r="T357" s="12">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2">
        <f t="shared" si="34"/>
        <v>42415.803159722222</v>
      </c>
      <c r="T358" s="12">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2">
        <f t="shared" si="34"/>
        <v>42078.222187499996</v>
      </c>
      <c r="T359" s="12">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2">
        <f t="shared" si="34"/>
        <v>42507.860196759255</v>
      </c>
      <c r="T360" s="12">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2">
        <f t="shared" si="34"/>
        <v>41935.070486111115</v>
      </c>
      <c r="T361" s="12">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2">
        <f t="shared" si="34"/>
        <v>42163.897916666669</v>
      </c>
      <c r="T362" s="12">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2">
        <f t="shared" si="34"/>
        <v>41936.001226851848</v>
      </c>
      <c r="T363" s="12">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2">
        <f t="shared" si="34"/>
        <v>41837.210543981484</v>
      </c>
      <c r="T364" s="12">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2">
        <f t="shared" si="34"/>
        <v>40255.744629629626</v>
      </c>
      <c r="T365" s="12">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2">
        <f t="shared" si="34"/>
        <v>41780.859629629631</v>
      </c>
      <c r="T366" s="12">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2">
        <f t="shared" si="34"/>
        <v>41668.606469907405</v>
      </c>
      <c r="T367" s="12">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2">
        <f t="shared" si="34"/>
        <v>41019.793032407411</v>
      </c>
      <c r="T368" s="12">
        <f t="shared" si="35"/>
        <v>41049.793032407411</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2">
        <f t="shared" si="34"/>
        <v>41355.577291666668</v>
      </c>
      <c r="T369" s="12">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2">
        <f t="shared" si="34"/>
        <v>42043.605578703704</v>
      </c>
      <c r="T370" s="12">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2">
        <f t="shared" si="34"/>
        <v>40893.551724537036</v>
      </c>
      <c r="T371" s="12">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2">
        <f t="shared" si="34"/>
        <v>42711.795138888891</v>
      </c>
      <c r="T372" s="12">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2">
        <f t="shared" si="34"/>
        <v>41261.767812500002</v>
      </c>
      <c r="T373" s="12">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2">
        <f t="shared" si="34"/>
        <v>42425.576898148152</v>
      </c>
      <c r="T374" s="12">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2">
        <f t="shared" si="34"/>
        <v>41078.91201388889</v>
      </c>
      <c r="T375" s="12">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2">
        <f t="shared" si="34"/>
        <v>40757.889247685183</v>
      </c>
      <c r="T376" s="12">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2">
        <f t="shared" si="34"/>
        <v>41657.985081018516</v>
      </c>
      <c r="T377" s="12">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2">
        <f t="shared" si="34"/>
        <v>42576.452731481477</v>
      </c>
      <c r="T378" s="12">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2">
        <f t="shared" si="34"/>
        <v>42292.250787037032</v>
      </c>
      <c r="T379" s="12">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2">
        <f t="shared" si="34"/>
        <v>42370.571851851855</v>
      </c>
      <c r="T380" s="12">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2">
        <f t="shared" si="34"/>
        <v>40987.688333333332</v>
      </c>
      <c r="T381" s="12">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2">
        <f t="shared" si="34"/>
        <v>42367.719814814816</v>
      </c>
      <c r="T382" s="12">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2">
        <f t="shared" si="34"/>
        <v>41085.698113425926</v>
      </c>
      <c r="T383" s="12">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2">
        <f t="shared" si="34"/>
        <v>41144.709490740745</v>
      </c>
      <c r="T384" s="12">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2">
        <f t="shared" si="34"/>
        <v>41755.117581018516</v>
      </c>
      <c r="T385" s="12">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2">
        <f t="shared" si="34"/>
        <v>41980.781793981485</v>
      </c>
      <c r="T386" s="12">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8">
        <f t="shared" ref="P387:P450" si="37">IFERROR(E387/L387, "No backers")</f>
        <v>111.79535864978902</v>
      </c>
      <c r="Q387" t="str">
        <f t="shared" ref="Q387:Q450" si="38">LEFT(N387,FIND("/",N387)-1)</f>
        <v>film &amp; video</v>
      </c>
      <c r="R387" t="str">
        <f t="shared" ref="R387:R450" si="39">RIGHT(N387,LEN(N387)-FIND("/",N387))</f>
        <v>documentary</v>
      </c>
      <c r="S387" s="12">
        <f t="shared" ref="S387:S450" si="40">(J387/86400)+DATE(1970,1,1)</f>
        <v>41934.584502314814</v>
      </c>
      <c r="T387" s="12">
        <f t="shared" ref="T387:T450" si="41">(I387/86400)+DATE(1970,1,1)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2">
        <f t="shared" si="40"/>
        <v>42211.951284722221</v>
      </c>
      <c r="T388" s="12">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2">
        <f t="shared" si="40"/>
        <v>42200.67659722222</v>
      </c>
      <c r="T389" s="12">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2">
        <f t="shared" si="40"/>
        <v>42549.076157407406</v>
      </c>
      <c r="T390" s="12">
        <f t="shared" si="41"/>
        <v>42579.076157407406</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2">
        <f t="shared" si="40"/>
        <v>41674.063078703708</v>
      </c>
      <c r="T391" s="12">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2">
        <f t="shared" si="40"/>
        <v>42112.036712962959</v>
      </c>
      <c r="T392" s="12">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2">
        <f t="shared" si="40"/>
        <v>40865.042256944442</v>
      </c>
      <c r="T393" s="12">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2">
        <f t="shared" si="40"/>
        <v>40763.717256944445</v>
      </c>
      <c r="T394" s="12">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2">
        <f t="shared" si="40"/>
        <v>41526.708935185183</v>
      </c>
      <c r="T395" s="12">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2">
        <f t="shared" si="40"/>
        <v>42417.818078703705</v>
      </c>
      <c r="T396" s="12">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2">
        <f t="shared" si="40"/>
        <v>40990.909259259257</v>
      </c>
      <c r="T397" s="12">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2">
        <f t="shared" si="40"/>
        <v>41082.564884259264</v>
      </c>
      <c r="T398" s="12">
        <f t="shared" si="41"/>
        <v>41097.564884259264</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2">
        <f t="shared" si="40"/>
        <v>40379.776435185187</v>
      </c>
      <c r="T399" s="12">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2">
        <f t="shared" si="40"/>
        <v>42078.793124999997</v>
      </c>
      <c r="T400" s="12">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2">
        <f t="shared" si="40"/>
        <v>42687.875775462962</v>
      </c>
      <c r="T401" s="12">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2">
        <f t="shared" si="40"/>
        <v>41745.635960648149</v>
      </c>
      <c r="T402" s="12">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2">
        <f t="shared" si="40"/>
        <v>40732.842245370368</v>
      </c>
      <c r="T403" s="12">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2">
        <f t="shared" si="40"/>
        <v>42292.539548611108</v>
      </c>
      <c r="T404" s="12">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2">
        <f t="shared" si="40"/>
        <v>40718.310659722221</v>
      </c>
      <c r="T405" s="12">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2">
        <f t="shared" si="40"/>
        <v>41646.628032407403</v>
      </c>
      <c r="T406" s="12">
        <f t="shared" si="41"/>
        <v>41675.961111111115</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2">
        <f t="shared" si="40"/>
        <v>41674.08494212963</v>
      </c>
      <c r="T407" s="12">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2">
        <f t="shared" si="40"/>
        <v>40638.162465277775</v>
      </c>
      <c r="T408" s="12">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2">
        <f t="shared" si="40"/>
        <v>40806.870949074073</v>
      </c>
      <c r="T409" s="12">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2">
        <f t="shared" si="40"/>
        <v>41543.735995370371</v>
      </c>
      <c r="T410" s="12">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2">
        <f t="shared" si="40"/>
        <v>42543.862777777773</v>
      </c>
      <c r="T411" s="12">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2">
        <f t="shared" si="40"/>
        <v>42113.981446759259</v>
      </c>
      <c r="T412" s="12">
        <f t="shared" si="41"/>
        <v>42173.981446759259</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2">
        <f t="shared" si="40"/>
        <v>41598.17597222222</v>
      </c>
      <c r="T413" s="12">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2">
        <f t="shared" si="40"/>
        <v>41099.742800925924</v>
      </c>
      <c r="T414" s="12">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2">
        <f t="shared" si="40"/>
        <v>41079.877442129626</v>
      </c>
      <c r="T415" s="12">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2">
        <f t="shared" si="40"/>
        <v>41529.063252314816</v>
      </c>
      <c r="T416" s="12">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2">
        <f t="shared" si="40"/>
        <v>41904.851875</v>
      </c>
      <c r="T417" s="12">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2">
        <f t="shared" si="40"/>
        <v>41648.396192129629</v>
      </c>
      <c r="T418" s="12">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2">
        <f t="shared" si="40"/>
        <v>41360.970601851848</v>
      </c>
      <c r="T419" s="12">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2">
        <f t="shared" si="40"/>
        <v>42178.282372685186</v>
      </c>
      <c r="T420" s="12">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2">
        <f t="shared" si="40"/>
        <v>41394.842442129629</v>
      </c>
      <c r="T421" s="12">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2">
        <f t="shared" si="40"/>
        <v>41682.23646990741</v>
      </c>
      <c r="T422" s="12">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2">
        <f t="shared" si="40"/>
        <v>42177.491388888884</v>
      </c>
      <c r="T423" s="12">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2">
        <f t="shared" si="40"/>
        <v>41863.260381944448</v>
      </c>
      <c r="T424" s="12">
        <f t="shared" si="41"/>
        <v>41893.260381944448</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2">
        <f t="shared" si="40"/>
        <v>41400.92627314815</v>
      </c>
      <c r="T425" s="12">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2">
        <f t="shared" si="40"/>
        <v>40934.376145833332</v>
      </c>
      <c r="T426" s="12">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2">
        <f t="shared" si="40"/>
        <v>42275.861157407402</v>
      </c>
      <c r="T427" s="12">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2">
        <f t="shared" si="40"/>
        <v>42400.711967592593</v>
      </c>
      <c r="T428" s="12">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str">
        <f t="shared" si="37"/>
        <v>No backers</v>
      </c>
      <c r="Q429" t="str">
        <f t="shared" si="38"/>
        <v>film &amp; video</v>
      </c>
      <c r="R429" t="str">
        <f t="shared" si="39"/>
        <v>animation</v>
      </c>
      <c r="S429" s="12">
        <f t="shared" si="40"/>
        <v>42285.90902777778</v>
      </c>
      <c r="T429" s="12">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2">
        <f t="shared" si="40"/>
        <v>41778.766724537039</v>
      </c>
      <c r="T430" s="12">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str">
        <f t="shared" si="37"/>
        <v>No backers</v>
      </c>
      <c r="Q431" t="str">
        <f t="shared" si="38"/>
        <v>film &amp; video</v>
      </c>
      <c r="R431" t="str">
        <f t="shared" si="39"/>
        <v>animation</v>
      </c>
      <c r="S431" s="12">
        <f t="shared" si="40"/>
        <v>40070.901412037041</v>
      </c>
      <c r="T431" s="12">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2">
        <f t="shared" si="40"/>
        <v>41513.107256944444</v>
      </c>
      <c r="T432" s="12">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2">
        <f t="shared" si="40"/>
        <v>42526.871331018519</v>
      </c>
      <c r="T433" s="12">
        <f t="shared" si="41"/>
        <v>42556.871331018519</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2">
        <f t="shared" si="40"/>
        <v>42238.726631944446</v>
      </c>
      <c r="T434" s="12">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str">
        <f t="shared" si="37"/>
        <v>No backers</v>
      </c>
      <c r="Q435" t="str">
        <f t="shared" si="38"/>
        <v>film &amp; video</v>
      </c>
      <c r="R435" t="str">
        <f t="shared" si="39"/>
        <v>animation</v>
      </c>
      <c r="S435" s="12">
        <f t="shared" si="40"/>
        <v>42228.629884259259</v>
      </c>
      <c r="T435" s="12">
        <f t="shared" si="41"/>
        <v>42288.629884259259</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2">
        <f t="shared" si="40"/>
        <v>41576.834513888891</v>
      </c>
      <c r="T436" s="12">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2">
        <f t="shared" si="40"/>
        <v>41500.747453703705</v>
      </c>
      <c r="T437" s="12">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str">
        <f t="shared" si="37"/>
        <v>No backers</v>
      </c>
      <c r="Q438" t="str">
        <f t="shared" si="38"/>
        <v>film &amp; video</v>
      </c>
      <c r="R438" t="str">
        <f t="shared" si="39"/>
        <v>animation</v>
      </c>
      <c r="S438" s="12">
        <f t="shared" si="40"/>
        <v>41456.36241898148</v>
      </c>
      <c r="T438" s="12">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str">
        <f t="shared" si="37"/>
        <v>No backers</v>
      </c>
      <c r="Q439" t="str">
        <f t="shared" si="38"/>
        <v>film &amp; video</v>
      </c>
      <c r="R439" t="str">
        <f t="shared" si="39"/>
        <v>animation</v>
      </c>
      <c r="S439" s="12">
        <f t="shared" si="40"/>
        <v>42591.31858796296</v>
      </c>
      <c r="T439" s="12">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2">
        <f t="shared" si="40"/>
        <v>42296.261087962965</v>
      </c>
      <c r="T440" s="12">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str">
        <f t="shared" si="37"/>
        <v>No backers</v>
      </c>
      <c r="Q441" t="str">
        <f t="shared" si="38"/>
        <v>film &amp; video</v>
      </c>
      <c r="R441" t="str">
        <f t="shared" si="39"/>
        <v>animation</v>
      </c>
      <c r="S441" s="12">
        <f t="shared" si="40"/>
        <v>41919.761782407411</v>
      </c>
      <c r="T441" s="12">
        <f t="shared" si="41"/>
        <v>41929.761782407411</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2">
        <f t="shared" si="40"/>
        <v>42423.985567129625</v>
      </c>
      <c r="T442" s="12">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str">
        <f t="shared" si="37"/>
        <v>No backers</v>
      </c>
      <c r="Q443" t="str">
        <f t="shared" si="38"/>
        <v>film &amp; video</v>
      </c>
      <c r="R443" t="str">
        <f t="shared" si="39"/>
        <v>animation</v>
      </c>
      <c r="S443" s="12">
        <f t="shared" si="40"/>
        <v>41550.793935185182</v>
      </c>
      <c r="T443" s="12">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2">
        <f t="shared" si="40"/>
        <v>42024.888692129629</v>
      </c>
      <c r="T444" s="12">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2">
        <f t="shared" si="40"/>
        <v>41650.015057870369</v>
      </c>
      <c r="T445" s="12">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2">
        <f t="shared" si="40"/>
        <v>40894.906956018516</v>
      </c>
      <c r="T446" s="12">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2">
        <f t="shared" si="40"/>
        <v>42130.335358796292</v>
      </c>
      <c r="T447" s="12">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2">
        <f t="shared" si="40"/>
        <v>42037.083564814813</v>
      </c>
      <c r="T448" s="12">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2">
        <f t="shared" si="40"/>
        <v>41331.555127314816</v>
      </c>
      <c r="T449" s="12">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2">
        <f t="shared" si="40"/>
        <v>41753.758043981477</v>
      </c>
      <c r="T450" s="12">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8">
        <f t="shared" ref="P451:P514" si="43">IFERROR(E451/L451, "No backers")</f>
        <v>9</v>
      </c>
      <c r="Q451" t="str">
        <f t="shared" ref="Q451:Q514" si="44">LEFT(N451,FIND("/",N451)-1)</f>
        <v>film &amp; video</v>
      </c>
      <c r="R451" t="str">
        <f t="shared" ref="R451:R514" si="45">RIGHT(N451,LEN(N451)-FIND("/",N451))</f>
        <v>animation</v>
      </c>
      <c r="S451" s="12">
        <f t="shared" ref="S451:S514" si="46">(J451/86400)+DATE(1970,1,1)</f>
        <v>41534.568113425928</v>
      </c>
      <c r="T451" s="12">
        <f t="shared" ref="T451:T514" si="47">(I451/86400)+DATE(1970,1,1)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2">
        <f t="shared" si="46"/>
        <v>41654.946759259255</v>
      </c>
      <c r="T452" s="12">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str">
        <f t="shared" si="43"/>
        <v>No backers</v>
      </c>
      <c r="Q453" t="str">
        <f t="shared" si="44"/>
        <v>film &amp; video</v>
      </c>
      <c r="R453" t="str">
        <f t="shared" si="45"/>
        <v>animation</v>
      </c>
      <c r="S453" s="12">
        <f t="shared" si="46"/>
        <v>41634.715173611112</v>
      </c>
      <c r="T453" s="12">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2">
        <f t="shared" si="46"/>
        <v>42107.703877314816</v>
      </c>
      <c r="T454" s="12">
        <f t="shared" si="47"/>
        <v>42137.703877314816</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2">
        <f t="shared" si="46"/>
        <v>42038.824988425928</v>
      </c>
      <c r="T455" s="12">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2">
        <f t="shared" si="46"/>
        <v>41938.717256944445</v>
      </c>
      <c r="T456" s="12">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2">
        <f t="shared" si="46"/>
        <v>40971.002569444448</v>
      </c>
      <c r="T457" s="12">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2">
        <f t="shared" si="46"/>
        <v>41547.694456018522</v>
      </c>
      <c r="T458" s="12">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str">
        <f t="shared" si="43"/>
        <v>No backers</v>
      </c>
      <c r="Q459" t="str">
        <f t="shared" si="44"/>
        <v>film &amp; video</v>
      </c>
      <c r="R459" t="str">
        <f t="shared" si="45"/>
        <v>animation</v>
      </c>
      <c r="S459" s="12">
        <f t="shared" si="46"/>
        <v>41837.767500000002</v>
      </c>
      <c r="T459" s="12">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2">
        <f t="shared" si="46"/>
        <v>41378.69976851852</v>
      </c>
      <c r="T460" s="12">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2">
        <f t="shared" si="46"/>
        <v>40800.6403587963</v>
      </c>
      <c r="T461" s="12">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2">
        <f t="shared" si="46"/>
        <v>41759.542534722219</v>
      </c>
      <c r="T462" s="12">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str">
        <f t="shared" si="43"/>
        <v>No backers</v>
      </c>
      <c r="Q463" t="str">
        <f t="shared" si="44"/>
        <v>film &amp; video</v>
      </c>
      <c r="R463" t="str">
        <f t="shared" si="45"/>
        <v>animation</v>
      </c>
      <c r="S463" s="12">
        <f t="shared" si="46"/>
        <v>41407.84684027778</v>
      </c>
      <c r="T463" s="12">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str">
        <f t="shared" si="43"/>
        <v>No backers</v>
      </c>
      <c r="Q464" t="str">
        <f t="shared" si="44"/>
        <v>film &amp; video</v>
      </c>
      <c r="R464" t="str">
        <f t="shared" si="45"/>
        <v>animation</v>
      </c>
      <c r="S464" s="12">
        <f t="shared" si="46"/>
        <v>40705.12663194444</v>
      </c>
      <c r="T464" s="12">
        <f t="shared" si="47"/>
        <v>40765.12663194444</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2">
        <f t="shared" si="46"/>
        <v>40750.710104166668</v>
      </c>
      <c r="T465" s="12">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2">
        <f t="shared" si="46"/>
        <v>42488.84878472222</v>
      </c>
      <c r="T466" s="12">
        <f t="shared" si="47"/>
        <v>42508.84878472222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2">
        <f t="shared" si="46"/>
        <v>41801.120069444441</v>
      </c>
      <c r="T467" s="12">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2">
        <f t="shared" si="46"/>
        <v>41129.942870370374</v>
      </c>
      <c r="T468" s="12">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2">
        <f t="shared" si="46"/>
        <v>41135.679791666669</v>
      </c>
      <c r="T469" s="12">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str">
        <f t="shared" si="43"/>
        <v>No backers</v>
      </c>
      <c r="Q470" t="str">
        <f t="shared" si="44"/>
        <v>film &amp; video</v>
      </c>
      <c r="R470" t="str">
        <f t="shared" si="45"/>
        <v>animation</v>
      </c>
      <c r="S470" s="12">
        <f t="shared" si="46"/>
        <v>41041.167627314819</v>
      </c>
      <c r="T470" s="12">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str">
        <f t="shared" si="43"/>
        <v>No backers</v>
      </c>
      <c r="Q471" t="str">
        <f t="shared" si="44"/>
        <v>film &amp; video</v>
      </c>
      <c r="R471" t="str">
        <f t="shared" si="45"/>
        <v>animation</v>
      </c>
      <c r="S471" s="12">
        <f t="shared" si="46"/>
        <v>41827.989861111113</v>
      </c>
      <c r="T471" s="12">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2">
        <f t="shared" si="46"/>
        <v>41605.167696759258</v>
      </c>
      <c r="T472" s="12">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2">
        <f t="shared" si="46"/>
        <v>41703.721979166665</v>
      </c>
      <c r="T473" s="12">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2">
        <f t="shared" si="46"/>
        <v>41844.922662037039</v>
      </c>
      <c r="T474" s="12">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2">
        <f t="shared" si="46"/>
        <v>41869.698136574072</v>
      </c>
      <c r="T475" s="12">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2">
        <f t="shared" si="46"/>
        <v>42753.329039351855</v>
      </c>
      <c r="T476" s="12">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str">
        <f t="shared" si="43"/>
        <v>No backers</v>
      </c>
      <c r="Q477" t="str">
        <f t="shared" si="44"/>
        <v>film &amp; video</v>
      </c>
      <c r="R477" t="str">
        <f t="shared" si="45"/>
        <v>animation</v>
      </c>
      <c r="S477" s="12">
        <f t="shared" si="46"/>
        <v>42100.086145833338</v>
      </c>
      <c r="T477" s="12">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2">
        <f t="shared" si="46"/>
        <v>41757.975011574075</v>
      </c>
      <c r="T478" s="12">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str">
        <f t="shared" si="43"/>
        <v>No backers</v>
      </c>
      <c r="Q479" t="str">
        <f t="shared" si="44"/>
        <v>film &amp; video</v>
      </c>
      <c r="R479" t="str">
        <f t="shared" si="45"/>
        <v>animation</v>
      </c>
      <c r="S479" s="12">
        <f t="shared" si="46"/>
        <v>40987.83488425926</v>
      </c>
      <c r="T479" s="12">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str">
        <f t="shared" si="43"/>
        <v>No backers</v>
      </c>
      <c r="Q480" t="str">
        <f t="shared" si="44"/>
        <v>film &amp; video</v>
      </c>
      <c r="R480" t="str">
        <f t="shared" si="45"/>
        <v>animation</v>
      </c>
      <c r="S480" s="12">
        <f t="shared" si="46"/>
        <v>42065.910983796297</v>
      </c>
      <c r="T480" s="12">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2">
        <f t="shared" si="46"/>
        <v>41904.407812500001</v>
      </c>
      <c r="T481" s="12">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2">
        <f t="shared" si="46"/>
        <v>41465.500173611115</v>
      </c>
      <c r="T482" s="12">
        <f t="shared" si="47"/>
        <v>41495.500173611115</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2">
        <f t="shared" si="46"/>
        <v>41162.672326388885</v>
      </c>
      <c r="T483" s="12">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2">
        <f t="shared" si="46"/>
        <v>42447.896874999999</v>
      </c>
      <c r="T484" s="12">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2">
        <f t="shared" si="46"/>
        <v>41243.197592592594</v>
      </c>
      <c r="T485" s="12">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2">
        <f t="shared" si="46"/>
        <v>42272.93949074074</v>
      </c>
      <c r="T486" s="12">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2">
        <f t="shared" si="46"/>
        <v>41381.505775462967</v>
      </c>
      <c r="T487" s="12">
        <f t="shared" si="47"/>
        <v>41411.505775462967</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2">
        <f t="shared" si="46"/>
        <v>41761.94258101852</v>
      </c>
      <c r="T488" s="12">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str">
        <f t="shared" si="43"/>
        <v>No backers</v>
      </c>
      <c r="Q489" t="str">
        <f t="shared" si="44"/>
        <v>film &amp; video</v>
      </c>
      <c r="R489" t="str">
        <f t="shared" si="45"/>
        <v>animation</v>
      </c>
      <c r="S489" s="12">
        <f t="shared" si="46"/>
        <v>42669.594837962963</v>
      </c>
      <c r="T489" s="12">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str">
        <f t="shared" si="43"/>
        <v>No backers</v>
      </c>
      <c r="Q490" t="str">
        <f t="shared" si="44"/>
        <v>film &amp; video</v>
      </c>
      <c r="R490" t="str">
        <f t="shared" si="45"/>
        <v>animation</v>
      </c>
      <c r="S490" s="12">
        <f t="shared" si="46"/>
        <v>42714.054398148146</v>
      </c>
      <c r="T490" s="12">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2">
        <f t="shared" si="46"/>
        <v>40882.481666666667</v>
      </c>
      <c r="T491" s="12">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str">
        <f t="shared" si="43"/>
        <v>No backers</v>
      </c>
      <c r="Q492" t="str">
        <f t="shared" si="44"/>
        <v>film &amp; video</v>
      </c>
      <c r="R492" t="str">
        <f t="shared" si="45"/>
        <v>animation</v>
      </c>
      <c r="S492" s="12">
        <f t="shared" si="46"/>
        <v>41113.968576388885</v>
      </c>
      <c r="T492" s="12">
        <f t="shared" si="47"/>
        <v>41143.968576388885</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str">
        <f t="shared" si="43"/>
        <v>No backers</v>
      </c>
      <c r="Q493" t="str">
        <f t="shared" si="44"/>
        <v>film &amp; video</v>
      </c>
      <c r="R493" t="str">
        <f t="shared" si="45"/>
        <v>animation</v>
      </c>
      <c r="S493" s="12">
        <f t="shared" si="46"/>
        <v>42366.982627314814</v>
      </c>
      <c r="T493" s="12">
        <f t="shared" si="47"/>
        <v>42396.982627314814</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str">
        <f t="shared" si="43"/>
        <v>No backers</v>
      </c>
      <c r="Q494" t="str">
        <f t="shared" si="44"/>
        <v>film &amp; video</v>
      </c>
      <c r="R494" t="str">
        <f t="shared" si="45"/>
        <v>animation</v>
      </c>
      <c r="S494" s="12">
        <f t="shared" si="46"/>
        <v>42596.03506944445</v>
      </c>
      <c r="T494" s="12">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str">
        <f t="shared" si="43"/>
        <v>No backers</v>
      </c>
      <c r="Q495" t="str">
        <f t="shared" si="44"/>
        <v>film &amp; video</v>
      </c>
      <c r="R495" t="str">
        <f t="shared" si="45"/>
        <v>animation</v>
      </c>
      <c r="S495" s="12">
        <f t="shared" si="46"/>
        <v>42114.726134259261</v>
      </c>
      <c r="T495" s="12">
        <f t="shared" si="47"/>
        <v>42144.726134259261</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2">
        <f t="shared" si="46"/>
        <v>41799.830613425926</v>
      </c>
      <c r="T496" s="12">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str">
        <f t="shared" si="43"/>
        <v>No backers</v>
      </c>
      <c r="Q497" t="str">
        <f t="shared" si="44"/>
        <v>film &amp; video</v>
      </c>
      <c r="R497" t="str">
        <f t="shared" si="45"/>
        <v>animation</v>
      </c>
      <c r="S497" s="12">
        <f t="shared" si="46"/>
        <v>42171.827604166669</v>
      </c>
      <c r="T497" s="12">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2">
        <f t="shared" si="46"/>
        <v>41620.93141203704</v>
      </c>
      <c r="T498" s="12">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2">
        <f t="shared" si="46"/>
        <v>41945.037789351853</v>
      </c>
      <c r="T499" s="12">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2">
        <f t="shared" si="46"/>
        <v>40858.762141203704</v>
      </c>
      <c r="T500" s="12">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2">
        <f t="shared" si="46"/>
        <v>40043.895462962959</v>
      </c>
      <c r="T501" s="12">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2">
        <f t="shared" si="46"/>
        <v>40247.886006944442</v>
      </c>
      <c r="T502" s="12">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str">
        <f t="shared" si="43"/>
        <v>No backers</v>
      </c>
      <c r="Q503" t="str">
        <f t="shared" si="44"/>
        <v>film &amp; video</v>
      </c>
      <c r="R503" t="str">
        <f t="shared" si="45"/>
        <v>animation</v>
      </c>
      <c r="S503" s="12">
        <f t="shared" si="46"/>
        <v>40703.234386574077</v>
      </c>
      <c r="T503" s="12">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2">
        <f t="shared" si="46"/>
        <v>40956.553530092591</v>
      </c>
      <c r="T504" s="12">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2">
        <f t="shared" si="46"/>
        <v>41991.526655092588</v>
      </c>
      <c r="T505" s="12">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2">
        <f t="shared" si="46"/>
        <v>40949.98364583333</v>
      </c>
      <c r="T506" s="12">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2">
        <f t="shared" si="46"/>
        <v>42318.098217592589</v>
      </c>
      <c r="T507" s="12">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2">
        <f t="shared" si="46"/>
        <v>41466.552314814813</v>
      </c>
      <c r="T508" s="12">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2">
        <f t="shared" si="46"/>
        <v>41156.958993055552</v>
      </c>
      <c r="T509" s="12">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2">
        <f t="shared" si="46"/>
        <v>40995.024317129632</v>
      </c>
      <c r="T510" s="12">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2">
        <f t="shared" si="46"/>
        <v>42153.631597222222</v>
      </c>
      <c r="T511" s="12">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str">
        <f t="shared" si="43"/>
        <v>No backers</v>
      </c>
      <c r="Q512" t="str">
        <f t="shared" si="44"/>
        <v>film &amp; video</v>
      </c>
      <c r="R512" t="str">
        <f t="shared" si="45"/>
        <v>animation</v>
      </c>
      <c r="S512" s="12">
        <f t="shared" si="46"/>
        <v>42400.176377314812</v>
      </c>
      <c r="T512" s="12">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2">
        <f t="shared" si="46"/>
        <v>41340.303032407406</v>
      </c>
      <c r="T513" s="12">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2">
        <f t="shared" si="46"/>
        <v>42649.742210648154</v>
      </c>
      <c r="T514" s="12">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8">
        <f t="shared" ref="P515:P578" si="49">IFERROR(E515/L515, "No backers")</f>
        <v>102.38235294117646</v>
      </c>
      <c r="Q515" t="str">
        <f t="shared" ref="Q515:Q578" si="50">LEFT(N515,FIND("/",N515)-1)</f>
        <v>film &amp; video</v>
      </c>
      <c r="R515" t="str">
        <f t="shared" ref="R515:R578" si="51">RIGHT(N515,LEN(N515)-FIND("/",N515))</f>
        <v>animation</v>
      </c>
      <c r="S515" s="12">
        <f t="shared" ref="S515:S578" si="52">(J515/86400)+DATE(1970,1,1)</f>
        <v>42552.653993055559</v>
      </c>
      <c r="T515" s="12">
        <f t="shared" ref="T515:T578" si="53">(I515/86400)+DATE(1970,1,1)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2">
        <f t="shared" si="52"/>
        <v>41830.613969907405</v>
      </c>
      <c r="T516" s="12">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2">
        <f t="shared" si="52"/>
        <v>42327.490752314814</v>
      </c>
      <c r="T517" s="12">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str">
        <f t="shared" si="49"/>
        <v>No backers</v>
      </c>
      <c r="Q518" t="str">
        <f t="shared" si="50"/>
        <v>film &amp; video</v>
      </c>
      <c r="R518" t="str">
        <f t="shared" si="51"/>
        <v>animation</v>
      </c>
      <c r="S518" s="12">
        <f t="shared" si="52"/>
        <v>42091.778703703705</v>
      </c>
      <c r="T518" s="12">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2">
        <f t="shared" si="52"/>
        <v>42738.615289351852</v>
      </c>
      <c r="T519" s="12">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str">
        <f t="shared" si="49"/>
        <v>No backers</v>
      </c>
      <c r="Q520" t="str">
        <f t="shared" si="50"/>
        <v>film &amp; video</v>
      </c>
      <c r="R520" t="str">
        <f t="shared" si="51"/>
        <v>animation</v>
      </c>
      <c r="S520" s="12">
        <f t="shared" si="52"/>
        <v>42223.616018518514</v>
      </c>
      <c r="T520" s="12">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2">
        <f t="shared" si="52"/>
        <v>41218.391446759255</v>
      </c>
      <c r="T521" s="12">
        <f t="shared" si="53"/>
        <v>41248.391446759255</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2">
        <f t="shared" si="52"/>
        <v>42318.702094907407</v>
      </c>
      <c r="T522" s="12">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2">
        <f t="shared" si="52"/>
        <v>42646.092812499999</v>
      </c>
      <c r="T523" s="12">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2">
        <f t="shared" si="52"/>
        <v>42430.040798611109</v>
      </c>
      <c r="T524" s="12">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2">
        <f t="shared" si="52"/>
        <v>42238.13282407407</v>
      </c>
      <c r="T525" s="12">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2">
        <f t="shared" si="52"/>
        <v>42492.717233796298</v>
      </c>
      <c r="T526" s="12">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2">
        <f t="shared" si="52"/>
        <v>41850.400937500002</v>
      </c>
      <c r="T527" s="12">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2">
        <f t="shared" si="52"/>
        <v>42192.591944444444</v>
      </c>
      <c r="T528" s="12">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2">
        <f t="shared" si="52"/>
        <v>42753.205625000002</v>
      </c>
      <c r="T529" s="12">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2">
        <f t="shared" si="52"/>
        <v>42155.920219907406</v>
      </c>
      <c r="T530" s="12">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2">
        <f t="shared" si="52"/>
        <v>42725.031180555554</v>
      </c>
      <c r="T531" s="12">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2">
        <f t="shared" si="52"/>
        <v>42157.591064814813</v>
      </c>
      <c r="T532" s="12">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2">
        <f t="shared" si="52"/>
        <v>42676.065150462964</v>
      </c>
      <c r="T533" s="12">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2">
        <f t="shared" si="52"/>
        <v>42473.007037037038</v>
      </c>
      <c r="T534" s="12">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2">
        <f t="shared" si="52"/>
        <v>42482.43478009259</v>
      </c>
      <c r="T535" s="12">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2">
        <f t="shared" si="52"/>
        <v>42270.810995370368</v>
      </c>
      <c r="T536" s="12">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2">
        <f t="shared" si="52"/>
        <v>42711.54519675926</v>
      </c>
      <c r="T537" s="12">
        <f t="shared" si="53"/>
        <v>42741.54519675926</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2">
        <f t="shared" si="52"/>
        <v>42179.344988425924</v>
      </c>
      <c r="T538" s="12">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2">
        <f t="shared" si="52"/>
        <v>42282.768414351856</v>
      </c>
      <c r="T539" s="12">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2">
        <f t="shared" si="52"/>
        <v>42473.794710648144</v>
      </c>
      <c r="T540" s="12">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2">
        <f t="shared" si="52"/>
        <v>42535.049849537041</v>
      </c>
      <c r="T541" s="12">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2">
        <f t="shared" si="52"/>
        <v>42009.817199074074</v>
      </c>
      <c r="T542" s="12">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2">
        <f t="shared" si="52"/>
        <v>42276.046689814815</v>
      </c>
      <c r="T543" s="12">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2">
        <f t="shared" si="52"/>
        <v>42433.737453703703</v>
      </c>
      <c r="T544" s="12">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2">
        <f t="shared" si="52"/>
        <v>41914.092152777775</v>
      </c>
      <c r="T545" s="12">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2">
        <f t="shared" si="52"/>
        <v>42525.656944444447</v>
      </c>
      <c r="T546" s="12">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2">
        <f t="shared" si="52"/>
        <v>42283.592465277776</v>
      </c>
      <c r="T547" s="12">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2">
        <f t="shared" si="52"/>
        <v>42249.667997685188</v>
      </c>
      <c r="T548" s="12">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str">
        <f t="shared" si="49"/>
        <v>No backers</v>
      </c>
      <c r="Q549" t="str">
        <f t="shared" si="50"/>
        <v>technology</v>
      </c>
      <c r="R549" t="str">
        <f t="shared" si="51"/>
        <v>web</v>
      </c>
      <c r="S549" s="12">
        <f t="shared" si="52"/>
        <v>42380.696342592593</v>
      </c>
      <c r="T549" s="12">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2">
        <f t="shared" si="52"/>
        <v>42276.903333333335</v>
      </c>
      <c r="T550" s="12">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2">
        <f t="shared" si="52"/>
        <v>42163.636828703704</v>
      </c>
      <c r="T551" s="12">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2">
        <f t="shared" si="52"/>
        <v>42753.678761574076</v>
      </c>
      <c r="T552" s="12">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2">
        <f t="shared" si="52"/>
        <v>42173.275740740741</v>
      </c>
      <c r="T553" s="12">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str">
        <f t="shared" si="49"/>
        <v>No backers</v>
      </c>
      <c r="Q554" t="str">
        <f t="shared" si="50"/>
        <v>technology</v>
      </c>
      <c r="R554" t="str">
        <f t="shared" si="51"/>
        <v>web</v>
      </c>
      <c r="S554" s="12">
        <f t="shared" si="52"/>
        <v>42318.616851851853</v>
      </c>
      <c r="T554" s="12">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2">
        <f t="shared" si="52"/>
        <v>41927.71980324074</v>
      </c>
      <c r="T555" s="12">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2">
        <f t="shared" si="52"/>
        <v>41901.684861111113</v>
      </c>
      <c r="T556" s="12">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str">
        <f t="shared" si="49"/>
        <v>No backers</v>
      </c>
      <c r="Q557" t="str">
        <f t="shared" si="50"/>
        <v>technology</v>
      </c>
      <c r="R557" t="str">
        <f t="shared" si="51"/>
        <v>web</v>
      </c>
      <c r="S557" s="12">
        <f t="shared" si="52"/>
        <v>42503.353506944448</v>
      </c>
      <c r="T557" s="12">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2">
        <f t="shared" si="52"/>
        <v>42345.860150462962</v>
      </c>
      <c r="T558" s="12">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2">
        <f t="shared" si="52"/>
        <v>42676.942164351851</v>
      </c>
      <c r="T559" s="12">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str">
        <f t="shared" si="49"/>
        <v>No backers</v>
      </c>
      <c r="Q560" t="str">
        <f t="shared" si="50"/>
        <v>technology</v>
      </c>
      <c r="R560" t="str">
        <f t="shared" si="51"/>
        <v>web</v>
      </c>
      <c r="S560" s="12">
        <f t="shared" si="52"/>
        <v>42057.883159722223</v>
      </c>
      <c r="T560" s="12">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2">
        <f t="shared" si="52"/>
        <v>42321.283101851848</v>
      </c>
      <c r="T561" s="12">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2">
        <f t="shared" si="52"/>
        <v>41960.771354166667</v>
      </c>
      <c r="T562" s="12">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2">
        <f t="shared" si="52"/>
        <v>42268.658715277779</v>
      </c>
      <c r="T563" s="12">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str">
        <f t="shared" si="49"/>
        <v>No backers</v>
      </c>
      <c r="Q564" t="str">
        <f t="shared" si="50"/>
        <v>technology</v>
      </c>
      <c r="R564" t="str">
        <f t="shared" si="51"/>
        <v>web</v>
      </c>
      <c r="S564" s="12">
        <f t="shared" si="52"/>
        <v>42692.389062499999</v>
      </c>
      <c r="T564" s="12">
        <f t="shared" si="53"/>
        <v>42722.389062499999</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2">
        <f t="shared" si="52"/>
        <v>42022.069988425923</v>
      </c>
      <c r="T565" s="12">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2">
        <f t="shared" si="52"/>
        <v>42411.942997685182</v>
      </c>
      <c r="T566" s="12">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str">
        <f t="shared" si="49"/>
        <v>No backers</v>
      </c>
      <c r="Q567" t="str">
        <f t="shared" si="50"/>
        <v>technology</v>
      </c>
      <c r="R567" t="str">
        <f t="shared" si="51"/>
        <v>web</v>
      </c>
      <c r="S567" s="12">
        <f t="shared" si="52"/>
        <v>42165.78528935185</v>
      </c>
      <c r="T567" s="12">
        <f t="shared" si="53"/>
        <v>42195.78528935185</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2">
        <f t="shared" si="52"/>
        <v>42535.68440972222</v>
      </c>
      <c r="T568" s="12">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str">
        <f t="shared" si="49"/>
        <v>No backers</v>
      </c>
      <c r="Q569" t="str">
        <f t="shared" si="50"/>
        <v>technology</v>
      </c>
      <c r="R569" t="str">
        <f t="shared" si="51"/>
        <v>web</v>
      </c>
      <c r="S569" s="12">
        <f t="shared" si="52"/>
        <v>41975.842523148152</v>
      </c>
      <c r="T569" s="12">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2">
        <f t="shared" si="52"/>
        <v>42348.9215625</v>
      </c>
      <c r="T570" s="12">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2">
        <f t="shared" si="52"/>
        <v>42340.847361111111</v>
      </c>
      <c r="T571" s="12">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2">
        <f t="shared" si="52"/>
        <v>42388.798252314809</v>
      </c>
      <c r="T572" s="12">
        <f t="shared" si="53"/>
        <v>42418.798252314809</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2">
        <f t="shared" si="52"/>
        <v>42192.816238425927</v>
      </c>
      <c r="T573" s="12">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str">
        <f t="shared" si="49"/>
        <v>No backers</v>
      </c>
      <c r="Q574" t="str">
        <f t="shared" si="50"/>
        <v>technology</v>
      </c>
      <c r="R574" t="str">
        <f t="shared" si="51"/>
        <v>web</v>
      </c>
      <c r="S574" s="12">
        <f t="shared" si="52"/>
        <v>42282.716296296298</v>
      </c>
      <c r="T574" s="12">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2">
        <f t="shared" si="52"/>
        <v>41963.050127314811</v>
      </c>
      <c r="T575" s="12">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2">
        <f t="shared" si="52"/>
        <v>42632.443368055552</v>
      </c>
      <c r="T576" s="12">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2">
        <f t="shared" si="52"/>
        <v>42138.692627314813</v>
      </c>
      <c r="T577" s="12">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2">
        <f t="shared" si="52"/>
        <v>42031.471666666665</v>
      </c>
      <c r="T578" s="12">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8">
        <f t="shared" ref="P579:P642" si="55">IFERROR(E579/L579, "No backers")</f>
        <v>10</v>
      </c>
      <c r="Q579" t="str">
        <f t="shared" ref="Q579:Q642" si="56">LEFT(N579,FIND("/",N579)-1)</f>
        <v>technology</v>
      </c>
      <c r="R579" t="str">
        <f t="shared" ref="R579:R642" si="57">RIGHT(N579,LEN(N579)-FIND("/",N579))</f>
        <v>web</v>
      </c>
      <c r="S579" s="12">
        <f t="shared" ref="S579:S642" si="58">(J579/86400)+DATE(1970,1,1)</f>
        <v>42450.589143518519</v>
      </c>
      <c r="T579" s="12">
        <f t="shared" ref="T579:T642" si="59">(I579/86400)+DATE(1970,1,1)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2">
        <f t="shared" si="58"/>
        <v>42230.578622685185</v>
      </c>
      <c r="T580" s="12">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2">
        <f t="shared" si="58"/>
        <v>41968.852118055554</v>
      </c>
      <c r="T581" s="12">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2">
        <f t="shared" si="58"/>
        <v>42605.908182870371</v>
      </c>
      <c r="T582" s="12">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str">
        <f t="shared" si="55"/>
        <v>No backers</v>
      </c>
      <c r="Q583" t="str">
        <f t="shared" si="56"/>
        <v>technology</v>
      </c>
      <c r="R583" t="str">
        <f t="shared" si="57"/>
        <v>web</v>
      </c>
      <c r="S583" s="12">
        <f t="shared" si="58"/>
        <v>42188.012777777782</v>
      </c>
      <c r="T583" s="12">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str">
        <f t="shared" si="55"/>
        <v>No backers</v>
      </c>
      <c r="Q584" t="str">
        <f t="shared" si="56"/>
        <v>technology</v>
      </c>
      <c r="R584" t="str">
        <f t="shared" si="57"/>
        <v>web</v>
      </c>
      <c r="S584" s="12">
        <f t="shared" si="58"/>
        <v>42055.739803240736</v>
      </c>
      <c r="T584" s="12">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2">
        <f t="shared" si="58"/>
        <v>42052.93850694444</v>
      </c>
      <c r="T585" s="12">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2">
        <f t="shared" si="58"/>
        <v>42049.716620370367</v>
      </c>
      <c r="T586" s="12">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str">
        <f t="shared" si="55"/>
        <v>No backers</v>
      </c>
      <c r="Q587" t="str">
        <f t="shared" si="56"/>
        <v>technology</v>
      </c>
      <c r="R587" t="str">
        <f t="shared" si="57"/>
        <v>web</v>
      </c>
      <c r="S587" s="12">
        <f t="shared" si="58"/>
        <v>42283.3909375</v>
      </c>
      <c r="T587" s="12">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2">
        <f t="shared" si="58"/>
        <v>42020.854247685187</v>
      </c>
      <c r="T588" s="12">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2">
        <f t="shared" si="58"/>
        <v>42080.757326388892</v>
      </c>
      <c r="T589" s="12">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2">
        <f t="shared" si="58"/>
        <v>42631.769513888888</v>
      </c>
      <c r="T590" s="12">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2">
        <f t="shared" si="58"/>
        <v>42178.614571759259</v>
      </c>
      <c r="T591" s="12">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2">
        <f t="shared" si="58"/>
        <v>42377.554756944446</v>
      </c>
      <c r="T592" s="12">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2">
        <f t="shared" si="58"/>
        <v>42177.543171296296</v>
      </c>
      <c r="T593" s="12">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2">
        <f t="shared" si="58"/>
        <v>41946.232175925928</v>
      </c>
      <c r="T594" s="12">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2">
        <f t="shared" si="58"/>
        <v>42070.677604166667</v>
      </c>
      <c r="T595" s="12">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2">
        <f t="shared" si="58"/>
        <v>42446.780162037037</v>
      </c>
      <c r="T596" s="12">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2">
        <f t="shared" si="58"/>
        <v>42083.069884259261</v>
      </c>
      <c r="T597" s="12">
        <f t="shared" si="59"/>
        <v>42128.069884259261</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2">
        <f t="shared" si="58"/>
        <v>42646.896898148145</v>
      </c>
      <c r="T598" s="12">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2">
        <f t="shared" si="58"/>
        <v>42545.705266203702</v>
      </c>
      <c r="T599" s="12">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2">
        <f t="shared" si="58"/>
        <v>41948.00209490741</v>
      </c>
      <c r="T600" s="12">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2">
        <f t="shared" si="58"/>
        <v>42047.812523148154</v>
      </c>
      <c r="T601" s="12">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2">
        <f t="shared" si="58"/>
        <v>42073.798171296294</v>
      </c>
      <c r="T602" s="12">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2">
        <f t="shared" si="58"/>
        <v>41969.858090277776</v>
      </c>
      <c r="T603" s="12">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str">
        <f t="shared" si="55"/>
        <v>No backers</v>
      </c>
      <c r="Q604" t="str">
        <f t="shared" si="56"/>
        <v>technology</v>
      </c>
      <c r="R604" t="str">
        <f t="shared" si="57"/>
        <v>web</v>
      </c>
      <c r="S604" s="12">
        <f t="shared" si="58"/>
        <v>42143.79415509259</v>
      </c>
      <c r="T604" s="12">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2">
        <f t="shared" si="58"/>
        <v>41835.639155092591</v>
      </c>
      <c r="T605" s="12">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str">
        <f t="shared" si="55"/>
        <v>No backers</v>
      </c>
      <c r="Q606" t="str">
        <f t="shared" si="56"/>
        <v>technology</v>
      </c>
      <c r="R606" t="str">
        <f t="shared" si="57"/>
        <v>web</v>
      </c>
      <c r="S606" s="12">
        <f t="shared" si="58"/>
        <v>41849.035370370373</v>
      </c>
      <c r="T606" s="12">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2">
        <f t="shared" si="58"/>
        <v>42194.357731481483</v>
      </c>
      <c r="T607" s="12">
        <f t="shared" si="59"/>
        <v>42239.357731481483</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2">
        <f t="shared" si="58"/>
        <v>42102.650567129633</v>
      </c>
      <c r="T608" s="12">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str">
        <f t="shared" si="55"/>
        <v>No backers</v>
      </c>
      <c r="Q609" t="str">
        <f t="shared" si="56"/>
        <v>technology</v>
      </c>
      <c r="R609" t="str">
        <f t="shared" si="57"/>
        <v>web</v>
      </c>
      <c r="S609" s="12">
        <f t="shared" si="58"/>
        <v>42300.825648148151</v>
      </c>
      <c r="T609" s="12">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2">
        <f t="shared" si="58"/>
        <v>42140.921064814815</v>
      </c>
      <c r="T610" s="12">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2">
        <f t="shared" si="58"/>
        <v>42307.034074074079</v>
      </c>
      <c r="T611" s="12">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str">
        <f t="shared" si="55"/>
        <v>No backers</v>
      </c>
      <c r="Q612" t="str">
        <f t="shared" si="56"/>
        <v>technology</v>
      </c>
      <c r="R612" t="str">
        <f t="shared" si="57"/>
        <v>web</v>
      </c>
      <c r="S612" s="12">
        <f t="shared" si="58"/>
        <v>42086.83085648148</v>
      </c>
      <c r="T612" s="12">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str">
        <f t="shared" si="55"/>
        <v>No backers</v>
      </c>
      <c r="Q613" t="str">
        <f t="shared" si="56"/>
        <v>technology</v>
      </c>
      <c r="R613" t="str">
        <f t="shared" si="57"/>
        <v>web</v>
      </c>
      <c r="S613" s="12">
        <f t="shared" si="58"/>
        <v>42328.560613425929</v>
      </c>
      <c r="T613" s="12">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str">
        <f t="shared" si="55"/>
        <v>No backers</v>
      </c>
      <c r="Q614" t="str">
        <f t="shared" si="56"/>
        <v>technology</v>
      </c>
      <c r="R614" t="str">
        <f t="shared" si="57"/>
        <v>web</v>
      </c>
      <c r="S614" s="12">
        <f t="shared" si="58"/>
        <v>42585.031782407408</v>
      </c>
      <c r="T614" s="12">
        <f t="shared" si="59"/>
        <v>42615.031782407408</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2">
        <f t="shared" si="58"/>
        <v>42247.496759259258</v>
      </c>
      <c r="T615" s="12">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str">
        <f t="shared" si="55"/>
        <v>No backers</v>
      </c>
      <c r="Q616" t="str">
        <f t="shared" si="56"/>
        <v>technology</v>
      </c>
      <c r="R616" t="str">
        <f t="shared" si="57"/>
        <v>web</v>
      </c>
      <c r="S616" s="12">
        <f t="shared" si="58"/>
        <v>42515.061805555553</v>
      </c>
      <c r="T616" s="12">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str">
        <f t="shared" si="55"/>
        <v>No backers</v>
      </c>
      <c r="Q617" t="str">
        <f t="shared" si="56"/>
        <v>technology</v>
      </c>
      <c r="R617" t="str">
        <f t="shared" si="57"/>
        <v>web</v>
      </c>
      <c r="S617" s="12">
        <f t="shared" si="58"/>
        <v>42242.122210648144</v>
      </c>
      <c r="T617" s="12">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str">
        <f t="shared" si="55"/>
        <v>No backers</v>
      </c>
      <c r="Q618" t="str">
        <f t="shared" si="56"/>
        <v>technology</v>
      </c>
      <c r="R618" t="str">
        <f t="shared" si="57"/>
        <v>web</v>
      </c>
      <c r="S618" s="12">
        <f t="shared" si="58"/>
        <v>42761.376238425924</v>
      </c>
      <c r="T618" s="12">
        <f t="shared" si="59"/>
        <v>42791.376238425924</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2">
        <f t="shared" si="58"/>
        <v>42087.343090277776</v>
      </c>
      <c r="T619" s="12">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str">
        <f t="shared" si="55"/>
        <v>No backers</v>
      </c>
      <c r="Q620" t="str">
        <f t="shared" si="56"/>
        <v>technology</v>
      </c>
      <c r="R620" t="str">
        <f t="shared" si="57"/>
        <v>web</v>
      </c>
      <c r="S620" s="12">
        <f t="shared" si="58"/>
        <v>42317.810219907406</v>
      </c>
      <c r="T620" s="12">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2">
        <f t="shared" si="58"/>
        <v>41908.650347222225</v>
      </c>
      <c r="T621" s="12">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2">
        <f t="shared" si="58"/>
        <v>41831.716874999998</v>
      </c>
      <c r="T622" s="12">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2">
        <f t="shared" si="58"/>
        <v>42528.987696759257</v>
      </c>
      <c r="T623" s="12">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2">
        <f t="shared" si="58"/>
        <v>42532.774745370371</v>
      </c>
      <c r="T624" s="12">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str">
        <f t="shared" si="55"/>
        <v>No backers</v>
      </c>
      <c r="Q625" t="str">
        <f t="shared" si="56"/>
        <v>technology</v>
      </c>
      <c r="R625" t="str">
        <f t="shared" si="57"/>
        <v>web</v>
      </c>
      <c r="S625" s="12">
        <f t="shared" si="58"/>
        <v>42122.009224537032</v>
      </c>
      <c r="T625" s="12">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str">
        <f t="shared" si="55"/>
        <v>No backers</v>
      </c>
      <c r="Q626" t="str">
        <f t="shared" si="56"/>
        <v>technology</v>
      </c>
      <c r="R626" t="str">
        <f t="shared" si="57"/>
        <v>web</v>
      </c>
      <c r="S626" s="12">
        <f t="shared" si="58"/>
        <v>42108.988900462966</v>
      </c>
      <c r="T626" s="12">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str">
        <f t="shared" si="55"/>
        <v>No backers</v>
      </c>
      <c r="Q627" t="str">
        <f t="shared" si="56"/>
        <v>technology</v>
      </c>
      <c r="R627" t="str">
        <f t="shared" si="57"/>
        <v>web</v>
      </c>
      <c r="S627" s="12">
        <f t="shared" si="58"/>
        <v>42790.895567129628</v>
      </c>
      <c r="T627" s="12">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2">
        <f t="shared" si="58"/>
        <v>42198.559479166666</v>
      </c>
      <c r="T628" s="12">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2">
        <f t="shared" si="58"/>
        <v>42384.306840277779</v>
      </c>
      <c r="T629" s="12">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str">
        <f t="shared" si="55"/>
        <v>No backers</v>
      </c>
      <c r="Q630" t="str">
        <f t="shared" si="56"/>
        <v>technology</v>
      </c>
      <c r="R630" t="str">
        <f t="shared" si="57"/>
        <v>web</v>
      </c>
      <c r="S630" s="12">
        <f t="shared" si="58"/>
        <v>41803.692789351851</v>
      </c>
      <c r="T630" s="12">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2">
        <f t="shared" si="58"/>
        <v>42474.637824074074</v>
      </c>
      <c r="T631" s="12">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2">
        <f t="shared" si="58"/>
        <v>42223.619456018518</v>
      </c>
      <c r="T632" s="12">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2">
        <f t="shared" si="58"/>
        <v>42489.772326388891</v>
      </c>
      <c r="T633" s="12">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str">
        <f t="shared" si="55"/>
        <v>No backers</v>
      </c>
      <c r="Q634" t="str">
        <f t="shared" si="56"/>
        <v>technology</v>
      </c>
      <c r="R634" t="str">
        <f t="shared" si="57"/>
        <v>web</v>
      </c>
      <c r="S634" s="12">
        <f t="shared" si="58"/>
        <v>42303.659317129626</v>
      </c>
      <c r="T634" s="12">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2">
        <f t="shared" si="58"/>
        <v>42507.299328703702</v>
      </c>
      <c r="T635" s="12">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2">
        <f t="shared" si="58"/>
        <v>42031.928576388891</v>
      </c>
      <c r="T636" s="12">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2">
        <f t="shared" si="58"/>
        <v>42076.092152777783</v>
      </c>
      <c r="T637" s="12">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2">
        <f t="shared" si="58"/>
        <v>42131.455439814818</v>
      </c>
      <c r="T638" s="12">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str">
        <f t="shared" si="55"/>
        <v>No backers</v>
      </c>
      <c r="Q639" t="str">
        <f t="shared" si="56"/>
        <v>technology</v>
      </c>
      <c r="R639" t="str">
        <f t="shared" si="57"/>
        <v>web</v>
      </c>
      <c r="S639" s="12">
        <f t="shared" si="58"/>
        <v>42762.962013888886</v>
      </c>
      <c r="T639" s="12">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2">
        <f t="shared" si="58"/>
        <v>42759.593310185184</v>
      </c>
      <c r="T640" s="12">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2">
        <f t="shared" si="58"/>
        <v>41865.583275462966</v>
      </c>
      <c r="T641" s="12">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2">
        <f t="shared" si="58"/>
        <v>42683.420312499999</v>
      </c>
      <c r="T642" s="12">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8">
        <f t="shared" ref="P643:P706" si="61">IFERROR(E643/L643, "No backers")</f>
        <v>151.31746031746033</v>
      </c>
      <c r="Q643" t="str">
        <f t="shared" ref="Q643:Q706" si="62">LEFT(N643,FIND("/",N643)-1)</f>
        <v>technology</v>
      </c>
      <c r="R643" t="str">
        <f t="shared" ref="R643:R706" si="63">RIGHT(N643,LEN(N643)-FIND("/",N643))</f>
        <v>wearables</v>
      </c>
      <c r="S643" s="12">
        <f t="shared" ref="S643:S706" si="64">(J643/86400)+DATE(1970,1,1)</f>
        <v>42199.57</v>
      </c>
      <c r="T643" s="12">
        <f t="shared" ref="T643:T706" si="65">(I643/86400)+DATE(1970,1,1)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2">
        <f t="shared" si="64"/>
        <v>42199.651319444441</v>
      </c>
      <c r="T644" s="12">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2">
        <f t="shared" si="64"/>
        <v>42100.642071759255</v>
      </c>
      <c r="T645" s="12">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2">
        <f t="shared" si="64"/>
        <v>41898.665960648148</v>
      </c>
      <c r="T646" s="12">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2">
        <f t="shared" si="64"/>
        <v>42564.026319444441</v>
      </c>
      <c r="T647" s="12">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2">
        <f t="shared" si="64"/>
        <v>41832.852627314816</v>
      </c>
      <c r="T648" s="12">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2">
        <f t="shared" si="64"/>
        <v>42416.767928240741</v>
      </c>
      <c r="T649" s="12">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2">
        <f t="shared" si="64"/>
        <v>41891.693379629629</v>
      </c>
      <c r="T650" s="12">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2">
        <f t="shared" si="64"/>
        <v>41877.912187499998</v>
      </c>
      <c r="T651" s="12">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2">
        <f t="shared" si="64"/>
        <v>41932.036851851852</v>
      </c>
      <c r="T652" s="12">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2">
        <f t="shared" si="64"/>
        <v>41956.017488425925</v>
      </c>
      <c r="T653" s="12">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2">
        <f t="shared" si="64"/>
        <v>42675.690393518518</v>
      </c>
      <c r="T654" s="12">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2">
        <f t="shared" si="64"/>
        <v>42199.618518518517</v>
      </c>
      <c r="T655" s="12">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2">
        <f t="shared" si="64"/>
        <v>42163.957326388889</v>
      </c>
      <c r="T656" s="12">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2">
        <f t="shared" si="64"/>
        <v>42045.957314814819</v>
      </c>
      <c r="T657" s="12">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2">
        <f t="shared" si="64"/>
        <v>42417.804618055554</v>
      </c>
      <c r="T658" s="12">
        <f t="shared" si="65"/>
        <v>42477.76295138889</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2">
        <f t="shared" si="64"/>
        <v>42331.84574074074</v>
      </c>
      <c r="T659" s="12">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2">
        <f t="shared" si="64"/>
        <v>42179.160752314812</v>
      </c>
      <c r="T660" s="12">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2">
        <f t="shared" si="64"/>
        <v>42209.593692129631</v>
      </c>
      <c r="T661" s="12">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2">
        <f t="shared" si="64"/>
        <v>41922.741655092592</v>
      </c>
      <c r="T662" s="12">
        <f t="shared" si="65"/>
        <v>41952.783321759256</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2">
        <f t="shared" si="64"/>
        <v>42636.645358796297</v>
      </c>
      <c r="T663" s="12">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2">
        <f t="shared" si="64"/>
        <v>41990.438043981485</v>
      </c>
      <c r="T664" s="12">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2">
        <f t="shared" si="64"/>
        <v>42173.843240740738</v>
      </c>
      <c r="T665" s="12">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2">
        <f t="shared" si="64"/>
        <v>42077.666377314818</v>
      </c>
      <c r="T666" s="12">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2">
        <f t="shared" si="64"/>
        <v>42688.711354166662</v>
      </c>
      <c r="T667" s="12">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2">
        <f t="shared" si="64"/>
        <v>41838.832152777773</v>
      </c>
      <c r="T668" s="12">
        <f t="shared" si="65"/>
        <v>41868.832152777773</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2">
        <f t="shared" si="64"/>
        <v>42632.373414351852</v>
      </c>
      <c r="T669" s="12">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2">
        <f t="shared" si="64"/>
        <v>42090.831273148149</v>
      </c>
      <c r="T670" s="12">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2">
        <f t="shared" si="64"/>
        <v>42527.625671296293</v>
      </c>
      <c r="T671" s="12">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2">
        <f t="shared" si="64"/>
        <v>42506.709722222222</v>
      </c>
      <c r="T672" s="12">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2">
        <f t="shared" si="64"/>
        <v>41984.692731481482</v>
      </c>
      <c r="T673" s="12">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2">
        <f t="shared" si="64"/>
        <v>41974.219490740739</v>
      </c>
      <c r="T674" s="12">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2">
        <f t="shared" si="64"/>
        <v>41838.840474537035</v>
      </c>
      <c r="T675" s="12">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2">
        <f t="shared" si="64"/>
        <v>41803.116053240738</v>
      </c>
      <c r="T676" s="12">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2">
        <f t="shared" si="64"/>
        <v>41975.930601851855</v>
      </c>
      <c r="T677" s="12">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2">
        <f t="shared" si="64"/>
        <v>42012.76829861111</v>
      </c>
      <c r="T678" s="12">
        <f t="shared" si="65"/>
        <v>42042.76829861111</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2">
        <f t="shared" si="64"/>
        <v>42504.403877314813</v>
      </c>
      <c r="T679" s="12">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2">
        <f t="shared" si="64"/>
        <v>42481.376597222217</v>
      </c>
      <c r="T680" s="12">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2">
        <f t="shared" si="64"/>
        <v>42556.695706018523</v>
      </c>
      <c r="T681" s="12">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2">
        <f t="shared" si="64"/>
        <v>41864.501516203702</v>
      </c>
      <c r="T682" s="12">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2">
        <f t="shared" si="64"/>
        <v>42639.805601851855</v>
      </c>
      <c r="T683" s="12">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2">
        <f t="shared" si="64"/>
        <v>42778.765300925923</v>
      </c>
      <c r="T684" s="12">
        <f t="shared" si="65"/>
        <v>42808.723634259259</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2">
        <f t="shared" si="64"/>
        <v>42634.900046296301</v>
      </c>
      <c r="T685" s="12">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2">
        <f t="shared" si="64"/>
        <v>41809.473275462966</v>
      </c>
      <c r="T686" s="12">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2">
        <f t="shared" si="64"/>
        <v>41971.866574074069</v>
      </c>
      <c r="T687" s="12">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str">
        <f t="shared" si="61"/>
        <v>No backers</v>
      </c>
      <c r="Q688" t="str">
        <f t="shared" si="62"/>
        <v>technology</v>
      </c>
      <c r="R688" t="str">
        <f t="shared" si="63"/>
        <v>wearables</v>
      </c>
      <c r="S688" s="12">
        <f t="shared" si="64"/>
        <v>42189.673263888893</v>
      </c>
      <c r="T688" s="12">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2">
        <f t="shared" si="64"/>
        <v>42711.750613425931</v>
      </c>
      <c r="T689" s="12">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2">
        <f t="shared" si="64"/>
        <v>42262.104780092588</v>
      </c>
      <c r="T690" s="12">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2">
        <f t="shared" si="64"/>
        <v>42675.66778935185</v>
      </c>
      <c r="T691" s="12">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2">
        <f t="shared" si="64"/>
        <v>42579.634733796294</v>
      </c>
      <c r="T692" s="12">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2">
        <f t="shared" si="64"/>
        <v>42158.028310185182</v>
      </c>
      <c r="T693" s="12">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2">
        <f t="shared" si="64"/>
        <v>42696.37572916667</v>
      </c>
      <c r="T694" s="12">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2">
        <f t="shared" si="64"/>
        <v>42094.808182870373</v>
      </c>
      <c r="T695" s="12">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2">
        <f t="shared" si="64"/>
        <v>42737.663877314815</v>
      </c>
      <c r="T696" s="12">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2">
        <f t="shared" si="64"/>
        <v>41913.521064814813</v>
      </c>
      <c r="T697" s="12">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2">
        <f t="shared" si="64"/>
        <v>41815.927106481482</v>
      </c>
      <c r="T698" s="12">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2">
        <f t="shared" si="64"/>
        <v>42388.523020833338</v>
      </c>
      <c r="T699" s="12">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2">
        <f t="shared" si="64"/>
        <v>41866.931076388893</v>
      </c>
      <c r="T700" s="12">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2">
        <f t="shared" si="64"/>
        <v>41563.485509259262</v>
      </c>
      <c r="T701" s="12">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2">
        <f t="shared" si="64"/>
        <v>42715.688437500001</v>
      </c>
      <c r="T702" s="12">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2">
        <f t="shared" si="64"/>
        <v>41813.662962962961</v>
      </c>
      <c r="T703" s="12">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2">
        <f t="shared" si="64"/>
        <v>42668.726701388892</v>
      </c>
      <c r="T704" s="12">
        <f t="shared" si="65"/>
        <v>42698.768368055556</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2">
        <f t="shared" si="64"/>
        <v>42711.950798611113</v>
      </c>
      <c r="T705" s="12">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2">
        <f t="shared" si="64"/>
        <v>42726.192916666667</v>
      </c>
      <c r="T706" s="12">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f>
        <v>9.7699999999999992E-3</v>
      </c>
      <c r="P707" s="8">
        <f t="shared" ref="P707:P770" si="67">IFERROR(E707/L707, "No backers")</f>
        <v>195.4</v>
      </c>
      <c r="Q707" t="str">
        <f t="shared" ref="Q707:Q770" si="68">LEFT(N707,FIND("/",N707)-1)</f>
        <v>technology</v>
      </c>
      <c r="R707" t="str">
        <f t="shared" ref="R707:R770" si="69">RIGHT(N707,LEN(N707)-FIND("/",N707))</f>
        <v>wearables</v>
      </c>
      <c r="S707" s="12">
        <f t="shared" ref="S707:S770" si="70">(J707/86400)+DATE(1970,1,1)</f>
        <v>42726.491643518515</v>
      </c>
      <c r="T707" s="12">
        <f t="shared" ref="T707:T770" si="71">(I707/86400)+DATE(1970,1,1)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str">
        <f t="shared" si="67"/>
        <v>No backers</v>
      </c>
      <c r="Q708" t="str">
        <f t="shared" si="68"/>
        <v>technology</v>
      </c>
      <c r="R708" t="str">
        <f t="shared" si="69"/>
        <v>wearables</v>
      </c>
      <c r="S708" s="12">
        <f t="shared" si="70"/>
        <v>42676.995173611111</v>
      </c>
      <c r="T708" s="12">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2">
        <f t="shared" si="70"/>
        <v>42696.663506944446</v>
      </c>
      <c r="T709" s="12">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2">
        <f t="shared" si="70"/>
        <v>41835.581018518518</v>
      </c>
      <c r="T710" s="12">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2">
        <f t="shared" si="70"/>
        <v>41948.041192129633</v>
      </c>
      <c r="T711" s="12">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str">
        <f t="shared" si="67"/>
        <v>No backers</v>
      </c>
      <c r="Q712" t="str">
        <f t="shared" si="68"/>
        <v>technology</v>
      </c>
      <c r="R712" t="str">
        <f t="shared" si="69"/>
        <v>wearables</v>
      </c>
      <c r="S712" s="12">
        <f t="shared" si="70"/>
        <v>41837.984976851854</v>
      </c>
      <c r="T712" s="12">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2">
        <f t="shared" si="70"/>
        <v>42678.459120370375</v>
      </c>
      <c r="T713" s="12">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2">
        <f t="shared" si="70"/>
        <v>42384.680925925924</v>
      </c>
      <c r="T714" s="12">
        <f t="shared" si="71"/>
        <v>42414.680925925924</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2">
        <f t="shared" si="70"/>
        <v>42496.529305555552</v>
      </c>
      <c r="T715" s="12">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2">
        <f t="shared" si="70"/>
        <v>42734.787986111114</v>
      </c>
      <c r="T716" s="12">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2">
        <f t="shared" si="70"/>
        <v>42273.090740740736</v>
      </c>
      <c r="T717" s="12">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2">
        <f t="shared" si="70"/>
        <v>41940.658645833333</v>
      </c>
      <c r="T718" s="12">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2">
        <f t="shared" si="70"/>
        <v>41857.854189814811</v>
      </c>
      <c r="T719" s="12">
        <f t="shared" si="71"/>
        <v>41887.854189814811</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2">
        <f t="shared" si="70"/>
        <v>42752.845451388886</v>
      </c>
      <c r="T720" s="12">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2">
        <f t="shared" si="70"/>
        <v>42409.040231481486</v>
      </c>
      <c r="T721" s="12">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2">
        <f t="shared" si="70"/>
        <v>40909.649201388893</v>
      </c>
      <c r="T722" s="12">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2">
        <f t="shared" si="70"/>
        <v>41807.571840277778</v>
      </c>
      <c r="T723" s="12">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2">
        <f t="shared" si="70"/>
        <v>40977.805300925924</v>
      </c>
      <c r="T724" s="12">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2">
        <f t="shared" si="70"/>
        <v>42184.81653935185</v>
      </c>
      <c r="T725" s="12">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2">
        <f t="shared" si="70"/>
        <v>40694.638460648144</v>
      </c>
      <c r="T726" s="12">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2">
        <f t="shared" si="70"/>
        <v>42321.626296296294</v>
      </c>
      <c r="T727" s="12">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2">
        <f t="shared" si="70"/>
        <v>41346.042673611111</v>
      </c>
      <c r="T728" s="12">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2">
        <f t="shared" si="70"/>
        <v>41247.020243055558</v>
      </c>
      <c r="T729" s="12">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2">
        <f t="shared" si="70"/>
        <v>40731.837465277778</v>
      </c>
      <c r="T730" s="12">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2">
        <f t="shared" si="70"/>
        <v>41111.185891203706</v>
      </c>
      <c r="T731" s="12">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2">
        <f t="shared" si="70"/>
        <v>40854.745266203703</v>
      </c>
      <c r="T732" s="12">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2">
        <f t="shared" si="70"/>
        <v>40879.795682870368</v>
      </c>
      <c r="T733" s="12">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2">
        <f t="shared" si="70"/>
        <v>41486.424317129626</v>
      </c>
      <c r="T734" s="12">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2">
        <f t="shared" si="70"/>
        <v>41598.420046296298</v>
      </c>
      <c r="T735" s="12">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2">
        <f t="shared" si="70"/>
        <v>42102.164583333331</v>
      </c>
      <c r="T736" s="12">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2">
        <f t="shared" si="70"/>
        <v>41946.029467592591</v>
      </c>
      <c r="T737" s="12">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2">
        <f t="shared" si="70"/>
        <v>41579.734259259261</v>
      </c>
      <c r="T738" s="12">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2">
        <f t="shared" si="70"/>
        <v>41667.275312500002</v>
      </c>
      <c r="T739" s="12">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2">
        <f t="shared" si="70"/>
        <v>41943.604097222225</v>
      </c>
      <c r="T740" s="12">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2">
        <f t="shared" si="70"/>
        <v>41829.502650462964</v>
      </c>
      <c r="T741" s="12">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2">
        <f t="shared" si="70"/>
        <v>42162.146782407406</v>
      </c>
      <c r="T742" s="12">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2">
        <f t="shared" si="70"/>
        <v>41401.648217592592</v>
      </c>
      <c r="T743" s="12">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2">
        <f t="shared" si="70"/>
        <v>41689.917962962965</v>
      </c>
      <c r="T744" s="12">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2">
        <f t="shared" si="70"/>
        <v>40990.709317129629</v>
      </c>
      <c r="T745" s="12">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2">
        <f t="shared" si="70"/>
        <v>41226.95721064815</v>
      </c>
      <c r="T746" s="12">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2">
        <f t="shared" si="70"/>
        <v>41367.572280092594</v>
      </c>
      <c r="T747" s="12">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2">
        <f t="shared" si="70"/>
        <v>41157.042928240742</v>
      </c>
      <c r="T748" s="12">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2">
        <f t="shared" si="70"/>
        <v>41988.548831018517</v>
      </c>
      <c r="T749" s="12">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2">
        <f t="shared" si="70"/>
        <v>41831.846828703703</v>
      </c>
      <c r="T750" s="12">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2">
        <f t="shared" si="70"/>
        <v>42733.94131944445</v>
      </c>
      <c r="T751" s="12">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2">
        <f t="shared" si="70"/>
        <v>41299.878148148149</v>
      </c>
      <c r="T752" s="12">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2">
        <f t="shared" si="70"/>
        <v>40713.630497685182</v>
      </c>
      <c r="T753" s="12">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2">
        <f t="shared" si="70"/>
        <v>42639.421493055561</v>
      </c>
      <c r="T754" s="12">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2">
        <f t="shared" si="70"/>
        <v>42019.590173611112</v>
      </c>
      <c r="T755" s="12">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2">
        <f t="shared" si="70"/>
        <v>41249.749085648145</v>
      </c>
      <c r="T756" s="12">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2">
        <f t="shared" si="70"/>
        <v>41383.605057870373</v>
      </c>
      <c r="T757" s="12">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2">
        <f t="shared" si="70"/>
        <v>40590.766886574071</v>
      </c>
      <c r="T758" s="12">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2">
        <f t="shared" si="70"/>
        <v>41235.054560185185</v>
      </c>
      <c r="T759" s="12">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2">
        <f t="shared" si="70"/>
        <v>40429.836435185185</v>
      </c>
      <c r="T760" s="12">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2">
        <f t="shared" si="70"/>
        <v>41789.330312500002</v>
      </c>
      <c r="T761" s="12">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str">
        <f t="shared" si="67"/>
        <v>No backers</v>
      </c>
      <c r="Q762" t="str">
        <f t="shared" si="68"/>
        <v>publishing</v>
      </c>
      <c r="R762" t="str">
        <f t="shared" si="69"/>
        <v>fiction</v>
      </c>
      <c r="S762" s="12">
        <f t="shared" si="70"/>
        <v>42670.764039351852</v>
      </c>
      <c r="T762" s="12">
        <f t="shared" si="71"/>
        <v>42700.805706018524</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2">
        <f t="shared" si="70"/>
        <v>41642.751458333332</v>
      </c>
      <c r="T763" s="12">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str">
        <f t="shared" si="67"/>
        <v>No backers</v>
      </c>
      <c r="Q764" t="str">
        <f t="shared" si="68"/>
        <v>publishing</v>
      </c>
      <c r="R764" t="str">
        <f t="shared" si="69"/>
        <v>fiction</v>
      </c>
      <c r="S764" s="12">
        <f t="shared" si="70"/>
        <v>42690.858449074076</v>
      </c>
      <c r="T764" s="12">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2">
        <f t="shared" si="70"/>
        <v>41471.446851851855</v>
      </c>
      <c r="T765" s="12">
        <f t="shared" si="71"/>
        <v>41501.446851851855</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str">
        <f t="shared" si="67"/>
        <v>No backers</v>
      </c>
      <c r="Q766" t="str">
        <f t="shared" si="68"/>
        <v>publishing</v>
      </c>
      <c r="R766" t="str">
        <f t="shared" si="69"/>
        <v>fiction</v>
      </c>
      <c r="S766" s="12">
        <f t="shared" si="70"/>
        <v>42227.173159722224</v>
      </c>
      <c r="T766" s="12">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2">
        <f t="shared" si="70"/>
        <v>41901.542638888888</v>
      </c>
      <c r="T767" s="12">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str">
        <f t="shared" si="67"/>
        <v>No backers</v>
      </c>
      <c r="Q768" t="str">
        <f t="shared" si="68"/>
        <v>publishing</v>
      </c>
      <c r="R768" t="str">
        <f t="shared" si="69"/>
        <v>fiction</v>
      </c>
      <c r="S768" s="12">
        <f t="shared" si="70"/>
        <v>42021.783368055556</v>
      </c>
      <c r="T768" s="12">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2">
        <f t="shared" si="70"/>
        <v>42115.143634259264</v>
      </c>
      <c r="T769" s="12">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str">
        <f t="shared" si="67"/>
        <v>No backers</v>
      </c>
      <c r="Q770" t="str">
        <f t="shared" si="68"/>
        <v>publishing</v>
      </c>
      <c r="R770" t="str">
        <f t="shared" si="69"/>
        <v>fiction</v>
      </c>
      <c r="S770" s="12">
        <f t="shared" si="70"/>
        <v>41594.207060185188</v>
      </c>
      <c r="T770" s="12">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f>
        <v>0.41399999999999998</v>
      </c>
      <c r="P771" s="8">
        <f t="shared" ref="P771:P834" si="73">IFERROR(E771/L771, "No backers")</f>
        <v>31.846153846153847</v>
      </c>
      <c r="Q771" t="str">
        <f t="shared" ref="Q771:Q834" si="74">LEFT(N771,FIND("/",N771)-1)</f>
        <v>publishing</v>
      </c>
      <c r="R771" t="str">
        <f t="shared" ref="R771:R834" si="75">RIGHT(N771,LEN(N771)-FIND("/",N771))</f>
        <v>fiction</v>
      </c>
      <c r="S771" s="12">
        <f t="shared" ref="S771:S834" si="76">(J771/86400)+DATE(1970,1,1)</f>
        <v>41604.996458333335</v>
      </c>
      <c r="T771" s="12">
        <f t="shared" ref="T771:T834" si="77">(I771/86400)+DATE(1970,1,1)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str">
        <f t="shared" si="73"/>
        <v>No backers</v>
      </c>
      <c r="Q772" t="str">
        <f t="shared" si="74"/>
        <v>publishing</v>
      </c>
      <c r="R772" t="str">
        <f t="shared" si="75"/>
        <v>fiction</v>
      </c>
      <c r="S772" s="12">
        <f t="shared" si="76"/>
        <v>41289.9996412037</v>
      </c>
      <c r="T772" s="12">
        <f t="shared" si="77"/>
        <v>41329.9996412037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2">
        <f t="shared" si="76"/>
        <v>42349.824097222227</v>
      </c>
      <c r="T773" s="12">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2">
        <f t="shared" si="76"/>
        <v>40068.056932870371</v>
      </c>
      <c r="T774" s="12">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2">
        <f t="shared" si="76"/>
        <v>42100.735937500001</v>
      </c>
      <c r="T775" s="12">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2">
        <f t="shared" si="76"/>
        <v>41663.780300925922</v>
      </c>
      <c r="T776" s="12">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2">
        <f t="shared" si="76"/>
        <v>40863.060127314813</v>
      </c>
      <c r="T777" s="12">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2">
        <f t="shared" si="76"/>
        <v>42250.685706018514</v>
      </c>
      <c r="T778" s="12">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2">
        <f t="shared" si="76"/>
        <v>41456.981215277774</v>
      </c>
      <c r="T779" s="12">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2">
        <f t="shared" si="76"/>
        <v>41729.702314814815</v>
      </c>
      <c r="T780" s="12">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2">
        <f t="shared" si="76"/>
        <v>40436.68408564815</v>
      </c>
      <c r="T781" s="12">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2">
        <f t="shared" si="76"/>
        <v>40636.673900462964</v>
      </c>
      <c r="T782" s="12">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2">
        <f t="shared" si="76"/>
        <v>41403.000856481478</v>
      </c>
      <c r="T783" s="12">
        <f t="shared" si="77"/>
        <v>41433.000856481478</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2">
        <f t="shared" si="76"/>
        <v>41116.758125</v>
      </c>
      <c r="T784" s="12">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2">
        <f t="shared" si="76"/>
        <v>40987.773715277777</v>
      </c>
      <c r="T785" s="12">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2">
        <f t="shared" si="76"/>
        <v>41675.149525462963</v>
      </c>
      <c r="T786" s="12">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2">
        <f t="shared" si="76"/>
        <v>41303.593923611115</v>
      </c>
      <c r="T787" s="12">
        <f t="shared" si="77"/>
        <v>41333.593923611115</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2">
        <f t="shared" si="76"/>
        <v>40983.055949074071</v>
      </c>
      <c r="T788" s="12">
        <f t="shared" si="77"/>
        <v>41040.657638888893</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2">
        <f t="shared" si="76"/>
        <v>41549.627615740741</v>
      </c>
      <c r="T789" s="12">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2">
        <f t="shared" si="76"/>
        <v>41059.006805555553</v>
      </c>
      <c r="T790" s="12">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2">
        <f t="shared" si="76"/>
        <v>41277.186111111107</v>
      </c>
      <c r="T791" s="12">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2">
        <f t="shared" si="76"/>
        <v>41276.047905092593</v>
      </c>
      <c r="T792" s="12">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2">
        <f t="shared" si="76"/>
        <v>41557.780624999999</v>
      </c>
      <c r="T793" s="12">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2">
        <f t="shared" si="76"/>
        <v>41555.87364583333</v>
      </c>
      <c r="T794" s="12">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2">
        <f t="shared" si="76"/>
        <v>41442.741249999999</v>
      </c>
      <c r="T795" s="12">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2">
        <f t="shared" si="76"/>
        <v>40736.115011574075</v>
      </c>
      <c r="T796" s="12">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2">
        <f t="shared" si="76"/>
        <v>40963.613032407404</v>
      </c>
      <c r="T797" s="12">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2">
        <f t="shared" si="76"/>
        <v>41502.882928240739</v>
      </c>
      <c r="T798" s="12">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2">
        <f t="shared" si="76"/>
        <v>40996.994074074071</v>
      </c>
      <c r="T799" s="12">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2">
        <f t="shared" si="76"/>
        <v>41882.590127314819</v>
      </c>
      <c r="T800" s="12">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2">
        <f t="shared" si="76"/>
        <v>40996.667199074072</v>
      </c>
      <c r="T801" s="12">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2">
        <f t="shared" si="76"/>
        <v>41863.433495370373</v>
      </c>
      <c r="T802" s="12">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2">
        <f t="shared" si="76"/>
        <v>40695.795370370368</v>
      </c>
      <c r="T803" s="12">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2">
        <f t="shared" si="76"/>
        <v>41123.022268518514</v>
      </c>
      <c r="T804" s="12">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2">
        <f t="shared" si="76"/>
        <v>40665.949976851851</v>
      </c>
      <c r="T805" s="12">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2">
        <f t="shared" si="76"/>
        <v>40730.105624999997</v>
      </c>
      <c r="T806" s="12">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2">
        <f t="shared" si="76"/>
        <v>40690.823055555556</v>
      </c>
      <c r="T807" s="12">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2">
        <f t="shared" si="76"/>
        <v>40763.691423611112</v>
      </c>
      <c r="T808" s="12">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2">
        <f t="shared" si="76"/>
        <v>42759.628599537042</v>
      </c>
      <c r="T809" s="12">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2">
        <f t="shared" si="76"/>
        <v>41962.100532407407</v>
      </c>
      <c r="T810" s="12">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2">
        <f t="shared" si="76"/>
        <v>41628.833680555559</v>
      </c>
      <c r="T811" s="12">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2">
        <f t="shared" si="76"/>
        <v>41123.056273148148</v>
      </c>
      <c r="T812" s="12">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2">
        <f t="shared" si="76"/>
        <v>41443.643541666665</v>
      </c>
      <c r="T813" s="12">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2">
        <f t="shared" si="76"/>
        <v>41282.017962962964</v>
      </c>
      <c r="T814" s="12">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2">
        <f t="shared" si="76"/>
        <v>41080.960243055553</v>
      </c>
      <c r="T815" s="12">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2">
        <f t="shared" si="76"/>
        <v>40679.743067129632</v>
      </c>
      <c r="T816" s="12">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2">
        <f t="shared" si="76"/>
        <v>41914.917858796296</v>
      </c>
      <c r="T817" s="12">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2">
        <f t="shared" si="76"/>
        <v>41341.870868055557</v>
      </c>
      <c r="T818" s="12">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2">
        <f t="shared" si="76"/>
        <v>40925.599664351852</v>
      </c>
      <c r="T819" s="12">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2">
        <f t="shared" si="76"/>
        <v>41120.882881944446</v>
      </c>
      <c r="T820" s="12">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2">
        <f t="shared" si="76"/>
        <v>41619.998310185183</v>
      </c>
      <c r="T821" s="12">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2">
        <f t="shared" si="76"/>
        <v>41768.841921296298</v>
      </c>
      <c r="T822" s="12">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2">
        <f t="shared" si="76"/>
        <v>42093.922048611115</v>
      </c>
      <c r="T823" s="12">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2">
        <f t="shared" si="76"/>
        <v>41157.947337962964</v>
      </c>
      <c r="T824" s="12">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2">
        <f t="shared" si="76"/>
        <v>42055.972824074073</v>
      </c>
      <c r="T825" s="12">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2">
        <f t="shared" si="76"/>
        <v>40250.242106481484</v>
      </c>
      <c r="T826" s="12">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2">
        <f t="shared" si="76"/>
        <v>41186.306527777779</v>
      </c>
      <c r="T827" s="12">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2">
        <f t="shared" si="76"/>
        <v>40973.038541666669</v>
      </c>
      <c r="T828" s="12">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2">
        <f t="shared" si="76"/>
        <v>40927.473460648151</v>
      </c>
      <c r="T829" s="12">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2">
        <f t="shared" si="76"/>
        <v>41073.050717592589</v>
      </c>
      <c r="T830" s="12">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2">
        <f t="shared" si="76"/>
        <v>42504.801388888889</v>
      </c>
      <c r="T831" s="12">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2">
        <f t="shared" si="76"/>
        <v>41325.525752314818</v>
      </c>
      <c r="T832" s="12">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2">
        <f t="shared" si="76"/>
        <v>40996.646921296298</v>
      </c>
      <c r="T833" s="12">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2">
        <f t="shared" si="76"/>
        <v>40869.675173611111</v>
      </c>
      <c r="T834" s="12">
        <f t="shared" si="77"/>
        <v>40929.342361111107</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f>
        <v>1.0166666666666666</v>
      </c>
      <c r="P835" s="8">
        <f t="shared" ref="P835:P898" si="79">IFERROR(E835/L835, "No backers")</f>
        <v>148.78048780487805</v>
      </c>
      <c r="Q835" t="str">
        <f t="shared" ref="Q835:Q898" si="80">LEFT(N835,FIND("/",N835)-1)</f>
        <v>music</v>
      </c>
      <c r="R835" t="str">
        <f t="shared" ref="R835:R898" si="81">RIGHT(N835,LEN(N835)-FIND("/",N835))</f>
        <v>rock</v>
      </c>
      <c r="S835" s="12">
        <f t="shared" ref="S835:S898" si="82">(J835/86400)+DATE(1970,1,1)</f>
        <v>41718.878182870372</v>
      </c>
      <c r="T835" s="12">
        <f t="shared" ref="T835:T898" si="83">(I835/86400)+DATE(1970,1,1)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2">
        <f t="shared" si="82"/>
        <v>41422.822824074072</v>
      </c>
      <c r="T836" s="12">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2">
        <f t="shared" si="82"/>
        <v>41005.45784722222</v>
      </c>
      <c r="T837" s="12">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2">
        <f t="shared" si="82"/>
        <v>41524.056921296295</v>
      </c>
      <c r="T838" s="12">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2">
        <f t="shared" si="82"/>
        <v>41730.998402777775</v>
      </c>
      <c r="T839" s="12">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2">
        <f t="shared" si="82"/>
        <v>40895.897974537038</v>
      </c>
      <c r="T840" s="12">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2">
        <f t="shared" si="82"/>
        <v>41144.763379629629</v>
      </c>
      <c r="T841" s="12">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2">
        <f t="shared" si="82"/>
        <v>42607.226701388892</v>
      </c>
      <c r="T842" s="12">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2">
        <f t="shared" si="82"/>
        <v>41923.838692129633</v>
      </c>
      <c r="T843" s="12">
        <f t="shared" si="83"/>
        <v>41953.880358796298</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2">
        <f t="shared" si="82"/>
        <v>41526.59239583333</v>
      </c>
      <c r="T844" s="12">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2">
        <f t="shared" si="82"/>
        <v>42695.257870370369</v>
      </c>
      <c r="T845" s="12">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2">
        <f t="shared" si="82"/>
        <v>41905.684629629628</v>
      </c>
      <c r="T846" s="12">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2">
        <f t="shared" si="82"/>
        <v>42578.205972222218</v>
      </c>
      <c r="T847" s="12">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2">
        <f t="shared" si="82"/>
        <v>41694.391840277778</v>
      </c>
      <c r="T848" s="12">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2">
        <f t="shared" si="82"/>
        <v>42165.798333333332</v>
      </c>
      <c r="T849" s="12">
        <f t="shared" si="83"/>
        <v>42195.798333333332</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2">
        <f t="shared" si="82"/>
        <v>42078.792048611111</v>
      </c>
      <c r="T850" s="12">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2">
        <f t="shared" si="82"/>
        <v>42051.148888888885</v>
      </c>
      <c r="T851" s="12">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2">
        <f t="shared" si="82"/>
        <v>42452.827743055561</v>
      </c>
      <c r="T852" s="12">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2">
        <f t="shared" si="82"/>
        <v>42522.880243055552</v>
      </c>
      <c r="T853" s="12">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2">
        <f t="shared" si="82"/>
        <v>42656.805497685185</v>
      </c>
      <c r="T854" s="12">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2">
        <f t="shared" si="82"/>
        <v>42021.832280092596</v>
      </c>
      <c r="T855" s="12">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2">
        <f t="shared" si="82"/>
        <v>42702.212337962963</v>
      </c>
      <c r="T856" s="12">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2">
        <f t="shared" si="82"/>
        <v>42545.125196759254</v>
      </c>
      <c r="T857" s="12">
        <f t="shared" si="83"/>
        <v>42575.125196759254</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2">
        <f t="shared" si="82"/>
        <v>42609.311990740738</v>
      </c>
      <c r="T858" s="12">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2">
        <f t="shared" si="82"/>
        <v>42291.581377314811</v>
      </c>
      <c r="T859" s="12">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2">
        <f t="shared" si="82"/>
        <v>42079.745578703703</v>
      </c>
      <c r="T860" s="12">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2">
        <f t="shared" si="82"/>
        <v>42128.820231481484</v>
      </c>
      <c r="T861" s="12">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2">
        <f t="shared" si="82"/>
        <v>41570.482789351852</v>
      </c>
      <c r="T862" s="12">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2">
        <f t="shared" si="82"/>
        <v>42599.965324074074</v>
      </c>
      <c r="T863" s="12">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2">
        <f t="shared" si="82"/>
        <v>41559.5549537037</v>
      </c>
      <c r="T864" s="12">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2">
        <f t="shared" si="82"/>
        <v>40921.117662037039</v>
      </c>
      <c r="T865" s="12">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2">
        <f t="shared" si="82"/>
        <v>41541.106921296298</v>
      </c>
      <c r="T866" s="12">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2">
        <f t="shared" si="82"/>
        <v>41230.773113425923</v>
      </c>
      <c r="T867" s="12">
        <f t="shared" si="83"/>
        <v>41290.773113425923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2">
        <f t="shared" si="82"/>
        <v>42025.637939814813</v>
      </c>
      <c r="T868" s="12">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2">
        <f t="shared" si="82"/>
        <v>40088.105393518519</v>
      </c>
      <c r="T869" s="12">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2">
        <f t="shared" si="82"/>
        <v>41616.027754629627</v>
      </c>
      <c r="T870" s="12">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2">
        <f t="shared" si="82"/>
        <v>41342.845567129625</v>
      </c>
      <c r="T871" s="12">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2">
        <f t="shared" si="82"/>
        <v>41488.022256944445</v>
      </c>
      <c r="T872" s="12">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2">
        <f t="shared" si="82"/>
        <v>41577.561284722222</v>
      </c>
      <c r="T873" s="12">
        <f t="shared" si="83"/>
        <v>41607.602951388893</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2">
        <f t="shared" si="82"/>
        <v>40567.825543981482</v>
      </c>
      <c r="T874" s="12">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2">
        <f t="shared" si="82"/>
        <v>41184.167129629626</v>
      </c>
      <c r="T875" s="12">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2">
        <f t="shared" si="82"/>
        <v>41368.583726851852</v>
      </c>
      <c r="T876" s="12">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str">
        <f t="shared" si="79"/>
        <v>No backers</v>
      </c>
      <c r="Q877" t="str">
        <f t="shared" si="80"/>
        <v>music</v>
      </c>
      <c r="R877" t="str">
        <f t="shared" si="81"/>
        <v>jazz</v>
      </c>
      <c r="S877" s="12">
        <f t="shared" si="82"/>
        <v>42248.723738425921</v>
      </c>
      <c r="T877" s="12">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2">
        <f t="shared" si="82"/>
        <v>41276.496840277774</v>
      </c>
      <c r="T878" s="12">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2">
        <f t="shared" si="82"/>
        <v>41597.788888888885</v>
      </c>
      <c r="T879" s="12">
        <f t="shared" si="83"/>
        <v>41627.788888888885</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2">
        <f t="shared" si="82"/>
        <v>40505.232916666668</v>
      </c>
      <c r="T880" s="12">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2">
        <f t="shared" si="82"/>
        <v>41037.829918981479</v>
      </c>
      <c r="T881" s="12">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2">
        <f t="shared" si="82"/>
        <v>41179.32104166667</v>
      </c>
      <c r="T882" s="12">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2">
        <f t="shared" si="82"/>
        <v>40877.25099537037</v>
      </c>
      <c r="T883" s="12">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2">
        <f t="shared" si="82"/>
        <v>40759.860532407409</v>
      </c>
      <c r="T884" s="12">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2">
        <f t="shared" si="82"/>
        <v>42371.935590277775</v>
      </c>
      <c r="T885" s="12">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2">
        <f t="shared" si="82"/>
        <v>40981.802615740744</v>
      </c>
      <c r="T886" s="12">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2">
        <f t="shared" si="82"/>
        <v>42713.941099537042</v>
      </c>
      <c r="T887" s="12">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2">
        <f t="shared" si="82"/>
        <v>42603.870520833334</v>
      </c>
      <c r="T888" s="12">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str">
        <f t="shared" si="79"/>
        <v>No backers</v>
      </c>
      <c r="Q889" t="str">
        <f t="shared" si="80"/>
        <v>music</v>
      </c>
      <c r="R889" t="str">
        <f t="shared" si="81"/>
        <v>indie rock</v>
      </c>
      <c r="S889" s="12">
        <f t="shared" si="82"/>
        <v>41026.958969907406</v>
      </c>
      <c r="T889" s="12">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2">
        <f t="shared" si="82"/>
        <v>40751.753298611111</v>
      </c>
      <c r="T890" s="12">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2">
        <f t="shared" si="82"/>
        <v>41887.784062500003</v>
      </c>
      <c r="T891" s="12">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2">
        <f t="shared" si="82"/>
        <v>41569.698831018519</v>
      </c>
      <c r="T892" s="12">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2">
        <f t="shared" si="82"/>
        <v>41842.031597222223</v>
      </c>
      <c r="T893" s="12">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2">
        <f t="shared" si="82"/>
        <v>40304.20003472222</v>
      </c>
      <c r="T894" s="12">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2">
        <f t="shared" si="82"/>
        <v>42065.897719907407</v>
      </c>
      <c r="T895" s="12">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2">
        <f t="shared" si="82"/>
        <v>42496.98159722222</v>
      </c>
      <c r="T896" s="12">
        <f t="shared" si="83"/>
        <v>42526.98159722222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2">
        <f t="shared" si="82"/>
        <v>40431.127650462964</v>
      </c>
      <c r="T897" s="12">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2">
        <f t="shared" si="82"/>
        <v>42218.872986111106</v>
      </c>
      <c r="T898" s="12">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f>
        <v>0</v>
      </c>
      <c r="P899" s="8" t="str">
        <f t="shared" ref="P899:P962" si="85">IFERROR(E899/L899, "No backers")</f>
        <v>No backers</v>
      </c>
      <c r="Q899" t="str">
        <f t="shared" ref="Q899:Q962" si="86">LEFT(N899,FIND("/",N899)-1)</f>
        <v>music</v>
      </c>
      <c r="R899" t="str">
        <f t="shared" ref="R899:R962" si="87">RIGHT(N899,LEN(N899)-FIND("/",N899))</f>
        <v>indie rock</v>
      </c>
      <c r="S899" s="12">
        <f t="shared" ref="S899:S962" si="88">(J899/86400)+DATE(1970,1,1)</f>
        <v>41211.688750000001</v>
      </c>
      <c r="T899" s="12">
        <f t="shared" ref="T899:T962" si="89">(I899/86400)+DATE(1970,1,1)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2">
        <f t="shared" si="88"/>
        <v>40878.758217592593</v>
      </c>
      <c r="T900" s="12">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2">
        <f t="shared" si="88"/>
        <v>40646.099097222221</v>
      </c>
      <c r="T901" s="12">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2">
        <f t="shared" si="88"/>
        <v>42429.84956018519</v>
      </c>
      <c r="T902" s="12">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str">
        <f t="shared" si="85"/>
        <v>No backers</v>
      </c>
      <c r="Q903" t="str">
        <f t="shared" si="86"/>
        <v>music</v>
      </c>
      <c r="R903" t="str">
        <f t="shared" si="87"/>
        <v>jazz</v>
      </c>
      <c r="S903" s="12">
        <f t="shared" si="88"/>
        <v>40291.81150462963</v>
      </c>
      <c r="T903" s="12">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2">
        <f t="shared" si="88"/>
        <v>41829.965532407405</v>
      </c>
      <c r="T904" s="12">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2">
        <f t="shared" si="88"/>
        <v>41149.796064814815</v>
      </c>
      <c r="T905" s="12">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2">
        <f t="shared" si="88"/>
        <v>42342.080289351856</v>
      </c>
      <c r="T906" s="12">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2">
        <f t="shared" si="88"/>
        <v>40507.239884259259</v>
      </c>
      <c r="T907" s="12">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str">
        <f t="shared" si="85"/>
        <v>No backers</v>
      </c>
      <c r="Q908" t="str">
        <f t="shared" si="86"/>
        <v>music</v>
      </c>
      <c r="R908" t="str">
        <f t="shared" si="87"/>
        <v>jazz</v>
      </c>
      <c r="S908" s="12">
        <f t="shared" si="88"/>
        <v>41681.189699074072</v>
      </c>
      <c r="T908" s="12">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str">
        <f t="shared" si="85"/>
        <v>No backers</v>
      </c>
      <c r="Q909" t="str">
        <f t="shared" si="86"/>
        <v>music</v>
      </c>
      <c r="R909" t="str">
        <f t="shared" si="87"/>
        <v>jazz</v>
      </c>
      <c r="S909" s="12">
        <f t="shared" si="88"/>
        <v>40767.192395833335</v>
      </c>
      <c r="T909" s="12">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str">
        <f t="shared" si="85"/>
        <v>No backers</v>
      </c>
      <c r="Q910" t="str">
        <f t="shared" si="86"/>
        <v>music</v>
      </c>
      <c r="R910" t="str">
        <f t="shared" si="87"/>
        <v>jazz</v>
      </c>
      <c r="S910" s="12">
        <f t="shared" si="88"/>
        <v>40340.801562499997</v>
      </c>
      <c r="T910" s="12">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2">
        <f t="shared" si="88"/>
        <v>41081.69027777778</v>
      </c>
      <c r="T911" s="12">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2">
        <f t="shared" si="88"/>
        <v>42737.545358796298</v>
      </c>
      <c r="T912" s="12">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str">
        <f t="shared" si="85"/>
        <v>No backers</v>
      </c>
      <c r="Q913" t="str">
        <f t="shared" si="86"/>
        <v>music</v>
      </c>
      <c r="R913" t="str">
        <f t="shared" si="87"/>
        <v>jazz</v>
      </c>
      <c r="S913" s="12">
        <f t="shared" si="88"/>
        <v>41642.005150462966</v>
      </c>
      <c r="T913" s="12">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2">
        <f t="shared" si="88"/>
        <v>41194.109340277777</v>
      </c>
      <c r="T914" s="12">
        <f t="shared" si="89"/>
        <v>41254.151006944448</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2">
        <f t="shared" si="88"/>
        <v>41004.139108796298</v>
      </c>
      <c r="T915" s="12">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str">
        <f t="shared" si="85"/>
        <v>No backers</v>
      </c>
      <c r="Q916" t="str">
        <f t="shared" si="86"/>
        <v>music</v>
      </c>
      <c r="R916" t="str">
        <f t="shared" si="87"/>
        <v>jazz</v>
      </c>
      <c r="S916" s="12">
        <f t="shared" si="88"/>
        <v>41116.763275462959</v>
      </c>
      <c r="T916" s="12">
        <f t="shared" si="89"/>
        <v>41146.763275462959</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2">
        <f t="shared" si="88"/>
        <v>40937.679560185185</v>
      </c>
      <c r="T917" s="12">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str">
        <f t="shared" si="85"/>
        <v>No backers</v>
      </c>
      <c r="Q918" t="str">
        <f t="shared" si="86"/>
        <v>music</v>
      </c>
      <c r="R918" t="str">
        <f t="shared" si="87"/>
        <v>jazz</v>
      </c>
      <c r="S918" s="12">
        <f t="shared" si="88"/>
        <v>40434.853402777779</v>
      </c>
      <c r="T918" s="12">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2">
        <f t="shared" si="88"/>
        <v>41802.94363425926</v>
      </c>
      <c r="T919" s="12">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2">
        <f t="shared" si="88"/>
        <v>41944.916215277779</v>
      </c>
      <c r="T920" s="12">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2">
        <f t="shared" si="88"/>
        <v>41227.641724537039</v>
      </c>
      <c r="T921" s="12">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str">
        <f t="shared" si="85"/>
        <v>No backers</v>
      </c>
      <c r="Q922" t="str">
        <f t="shared" si="86"/>
        <v>music</v>
      </c>
      <c r="R922" t="str">
        <f t="shared" si="87"/>
        <v>jazz</v>
      </c>
      <c r="S922" s="12">
        <f t="shared" si="88"/>
        <v>41562.671550925923</v>
      </c>
      <c r="T922" s="12">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2">
        <f t="shared" si="88"/>
        <v>40847.171018518522</v>
      </c>
      <c r="T923" s="12">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2">
        <f t="shared" si="88"/>
        <v>41878.530011574076</v>
      </c>
      <c r="T924" s="12">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2">
        <f t="shared" si="88"/>
        <v>41934.959756944445</v>
      </c>
      <c r="T925" s="12">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2">
        <f t="shared" si="88"/>
        <v>41288.942928240736</v>
      </c>
      <c r="T926" s="12">
        <f t="shared" si="89"/>
        <v>41318.942928240736</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2">
        <f t="shared" si="88"/>
        <v>41575.880914351852</v>
      </c>
      <c r="T927" s="12">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str">
        <f t="shared" si="85"/>
        <v>No backers</v>
      </c>
      <c r="Q928" t="str">
        <f t="shared" si="86"/>
        <v>music</v>
      </c>
      <c r="R928" t="str">
        <f t="shared" si="87"/>
        <v>jazz</v>
      </c>
      <c r="S928" s="12">
        <f t="shared" si="88"/>
        <v>40338.02002314815</v>
      </c>
      <c r="T928" s="12">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str">
        <f t="shared" si="85"/>
        <v>No backers</v>
      </c>
      <c r="Q929" t="str">
        <f t="shared" si="86"/>
        <v>music</v>
      </c>
      <c r="R929" t="str">
        <f t="shared" si="87"/>
        <v>jazz</v>
      </c>
      <c r="S929" s="12">
        <f t="shared" si="88"/>
        <v>41013.822858796295</v>
      </c>
      <c r="T929" s="12">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2">
        <f t="shared" si="88"/>
        <v>41180.86241898148</v>
      </c>
      <c r="T930" s="12">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str">
        <f t="shared" si="85"/>
        <v>No backers</v>
      </c>
      <c r="Q931" t="str">
        <f t="shared" si="86"/>
        <v>music</v>
      </c>
      <c r="R931" t="str">
        <f t="shared" si="87"/>
        <v>jazz</v>
      </c>
      <c r="S931" s="12">
        <f t="shared" si="88"/>
        <v>40978.238067129627</v>
      </c>
      <c r="T931" s="12">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2">
        <f t="shared" si="88"/>
        <v>40312.915578703702</v>
      </c>
      <c r="T932" s="12">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2">
        <f t="shared" si="88"/>
        <v>41680.359976851854</v>
      </c>
      <c r="T933" s="12">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2">
        <f t="shared" si="88"/>
        <v>41310.969270833331</v>
      </c>
      <c r="T934" s="12">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2">
        <f t="shared" si="88"/>
        <v>41711.169085648144</v>
      </c>
      <c r="T935" s="12">
        <f t="shared" si="89"/>
        <v>41771.169085648144</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2">
        <f t="shared" si="88"/>
        <v>41733.737083333333</v>
      </c>
      <c r="T936" s="12">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2">
        <f t="shared" si="88"/>
        <v>42368.333668981482</v>
      </c>
      <c r="T937" s="12">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str">
        <f t="shared" si="85"/>
        <v>No backers</v>
      </c>
      <c r="Q938" t="str">
        <f t="shared" si="86"/>
        <v>music</v>
      </c>
      <c r="R938" t="str">
        <f t="shared" si="87"/>
        <v>jazz</v>
      </c>
      <c r="S938" s="12">
        <f t="shared" si="88"/>
        <v>40883.024178240739</v>
      </c>
      <c r="T938" s="12">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2">
        <f t="shared" si="88"/>
        <v>41551.798113425924</v>
      </c>
      <c r="T939" s="12">
        <f t="shared" si="89"/>
        <v>41581.839780092589</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2">
        <f t="shared" si="88"/>
        <v>41124.479722222226</v>
      </c>
      <c r="T940" s="12">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2">
        <f t="shared" si="88"/>
        <v>41416.763171296298</v>
      </c>
      <c r="T941" s="12">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2">
        <f t="shared" si="88"/>
        <v>42182.008402777778</v>
      </c>
      <c r="T942" s="12">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2">
        <f t="shared" si="88"/>
        <v>42746.096585648149</v>
      </c>
      <c r="T943" s="12">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2">
        <f t="shared" si="88"/>
        <v>42382.843287037038</v>
      </c>
      <c r="T944" s="12">
        <f t="shared" si="89"/>
        <v>42418.843287037038</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2">
        <f t="shared" si="88"/>
        <v>42673.66788194445</v>
      </c>
      <c r="T945" s="12">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2">
        <f t="shared" si="88"/>
        <v>42444.583912037036</v>
      </c>
      <c r="T946" s="12">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2">
        <f t="shared" si="88"/>
        <v>42732.872986111106</v>
      </c>
      <c r="T947" s="12">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2">
        <f t="shared" si="88"/>
        <v>42592.750555555554</v>
      </c>
      <c r="T948" s="12">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str">
        <f t="shared" si="85"/>
        <v>No backers</v>
      </c>
      <c r="Q949" t="str">
        <f t="shared" si="86"/>
        <v>technology</v>
      </c>
      <c r="R949" t="str">
        <f t="shared" si="87"/>
        <v>wearables</v>
      </c>
      <c r="S949" s="12">
        <f t="shared" si="88"/>
        <v>42491.781319444446</v>
      </c>
      <c r="T949" s="12">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2">
        <f t="shared" si="88"/>
        <v>42411.828287037039</v>
      </c>
      <c r="T950" s="12">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2">
        <f t="shared" si="88"/>
        <v>42361.043703703705</v>
      </c>
      <c r="T951" s="12">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2">
        <f t="shared" si="88"/>
        <v>42356.750706018516</v>
      </c>
      <c r="T952" s="12">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2">
        <f t="shared" si="88"/>
        <v>42480.653611111113</v>
      </c>
      <c r="T953" s="12">
        <f t="shared" si="89"/>
        <v>42525.653611111113</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2">
        <f t="shared" si="88"/>
        <v>42662.613564814819</v>
      </c>
      <c r="T954" s="12">
        <f t="shared" si="89"/>
        <v>42692.655231481476</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2">
        <f t="shared" si="88"/>
        <v>41999.164340277777</v>
      </c>
      <c r="T955" s="12">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2">
        <f t="shared" si="88"/>
        <v>42194.833784722221</v>
      </c>
      <c r="T956" s="12">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2">
        <f t="shared" si="88"/>
        <v>42586.295138888891</v>
      </c>
      <c r="T957" s="12">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2">
        <f t="shared" si="88"/>
        <v>42060.913877314815</v>
      </c>
      <c r="T958" s="12">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2">
        <f t="shared" si="88"/>
        <v>42660.552465277782</v>
      </c>
      <c r="T959" s="12">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2">
        <f t="shared" si="88"/>
        <v>42082.802812499998</v>
      </c>
      <c r="T960" s="12">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2">
        <f t="shared" si="88"/>
        <v>41993.174363425926</v>
      </c>
      <c r="T961" s="12">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2">
        <f t="shared" si="88"/>
        <v>42766.626793981486</v>
      </c>
      <c r="T962" s="12">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f>
        <v>0.42188421052631581</v>
      </c>
      <c r="P963" s="8">
        <f t="shared" ref="P963:P1026" si="91">IFERROR(E963/L963, "No backers")</f>
        <v>364.35454545454547</v>
      </c>
      <c r="Q963" t="str">
        <f t="shared" ref="Q963:Q1026" si="92">LEFT(N963,FIND("/",N963)-1)</f>
        <v>technology</v>
      </c>
      <c r="R963" t="str">
        <f t="shared" ref="R963:R1026" si="93">RIGHT(N963,LEN(N963)-FIND("/",N963))</f>
        <v>wearables</v>
      </c>
      <c r="S963" s="12">
        <f t="shared" ref="S963:S1026" si="94">(J963/86400)+DATE(1970,1,1)</f>
        <v>42740.693692129629</v>
      </c>
      <c r="T963" s="12">
        <f t="shared" ref="T963:T1026" si="95">(I963/86400)+DATE(1970,1,1)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2">
        <f t="shared" si="94"/>
        <v>42373.712418981479</v>
      </c>
      <c r="T964" s="12">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2">
        <f t="shared" si="94"/>
        <v>42625.635636574079</v>
      </c>
      <c r="T965" s="12">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2">
        <f t="shared" si="94"/>
        <v>42208.628692129627</v>
      </c>
      <c r="T966" s="12">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2">
        <f t="shared" si="94"/>
        <v>42637.016736111109</v>
      </c>
      <c r="T967" s="12">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2">
        <f t="shared" si="94"/>
        <v>42619.635787037041</v>
      </c>
      <c r="T968" s="12">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2">
        <f t="shared" si="94"/>
        <v>42422.254328703704</v>
      </c>
      <c r="T969" s="12">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2">
        <f t="shared" si="94"/>
        <v>41836.847615740742</v>
      </c>
      <c r="T970" s="12">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2">
        <f t="shared" si="94"/>
        <v>42742.30332175926</v>
      </c>
      <c r="T971" s="12">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2">
        <f t="shared" si="94"/>
        <v>42721.220520833333</v>
      </c>
      <c r="T972" s="12">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2">
        <f t="shared" si="94"/>
        <v>42111.709027777775</v>
      </c>
      <c r="T973" s="12">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2">
        <f t="shared" si="94"/>
        <v>41856.865717592591</v>
      </c>
      <c r="T974" s="12">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2">
        <f t="shared" si="94"/>
        <v>42257.014965277776</v>
      </c>
      <c r="T975" s="12">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2">
        <f t="shared" si="94"/>
        <v>42424.749490740738</v>
      </c>
      <c r="T976" s="12">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2">
        <f t="shared" si="94"/>
        <v>42489.696585648147</v>
      </c>
      <c r="T977" s="12">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2">
        <f t="shared" si="94"/>
        <v>42185.058993055558</v>
      </c>
      <c r="T978" s="12">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2">
        <f t="shared" si="94"/>
        <v>42391.942094907412</v>
      </c>
      <c r="T979" s="12">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2">
        <f t="shared" si="94"/>
        <v>42395.309039351851</v>
      </c>
      <c r="T980" s="12">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2">
        <f t="shared" si="94"/>
        <v>42506.416990740741</v>
      </c>
      <c r="T981" s="12">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2">
        <f t="shared" si="94"/>
        <v>41928.904189814813</v>
      </c>
      <c r="T982" s="12">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2">
        <f t="shared" si="94"/>
        <v>41830.947013888886</v>
      </c>
      <c r="T983" s="12">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2">
        <f t="shared" si="94"/>
        <v>42615.753310185188</v>
      </c>
      <c r="T984" s="12">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2">
        <f t="shared" si="94"/>
        <v>42574.667650462958</v>
      </c>
      <c r="T985" s="12">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2">
        <f t="shared" si="94"/>
        <v>42061.11583333333</v>
      </c>
      <c r="T986" s="12">
        <f t="shared" si="95"/>
        <v>42091.074166666665</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2">
        <f t="shared" si="94"/>
        <v>42339.967708333337</v>
      </c>
      <c r="T987" s="12">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2">
        <f t="shared" si="94"/>
        <v>42324.767361111109</v>
      </c>
      <c r="T988" s="12">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2">
        <f t="shared" si="94"/>
        <v>41773.294560185182</v>
      </c>
      <c r="T989" s="12">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str">
        <f t="shared" si="91"/>
        <v>No backers</v>
      </c>
      <c r="Q990" t="str">
        <f t="shared" si="92"/>
        <v>technology</v>
      </c>
      <c r="R990" t="str">
        <f t="shared" si="93"/>
        <v>wearables</v>
      </c>
      <c r="S990" s="12">
        <f t="shared" si="94"/>
        <v>42614.356770833328</v>
      </c>
      <c r="T990" s="12">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2">
        <f t="shared" si="94"/>
        <v>42611.933969907404</v>
      </c>
      <c r="T991" s="12">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2">
        <f t="shared" si="94"/>
        <v>41855.784305555557</v>
      </c>
      <c r="T992" s="12">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2">
        <f t="shared" si="94"/>
        <v>42538.75680555556</v>
      </c>
      <c r="T993" s="12">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2">
        <f t="shared" si="94"/>
        <v>42437.924988425926</v>
      </c>
      <c r="T994" s="12">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2">
        <f t="shared" si="94"/>
        <v>42652.964907407411</v>
      </c>
      <c r="T995" s="12">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2">
        <f t="shared" si="94"/>
        <v>41921.263078703705</v>
      </c>
      <c r="T996" s="12">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2">
        <f t="shared" si="94"/>
        <v>41947.940740740742</v>
      </c>
      <c r="T997" s="12">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2">
        <f t="shared" si="94"/>
        <v>41817.866435185184</v>
      </c>
      <c r="T998" s="12">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2">
        <f t="shared" si="94"/>
        <v>41941.10297453704</v>
      </c>
      <c r="T999" s="12">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2">
        <f t="shared" si="94"/>
        <v>42282.168993055559</v>
      </c>
      <c r="T1000" s="12">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2">
        <f t="shared" si="94"/>
        <v>41926.29965277778</v>
      </c>
      <c r="T1001" s="12">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2">
        <f t="shared" si="94"/>
        <v>42749.05972222222</v>
      </c>
      <c r="T1002" s="12">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2">
        <f t="shared" si="94"/>
        <v>42720.720057870371</v>
      </c>
      <c r="T1003" s="12">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2">
        <f t="shared" si="94"/>
        <v>42325.684189814812</v>
      </c>
      <c r="T1004" s="12">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2">
        <f t="shared" si="94"/>
        <v>42780.709039351852</v>
      </c>
      <c r="T1005" s="12">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2">
        <f t="shared" si="94"/>
        <v>42388.708645833336</v>
      </c>
      <c r="T1006" s="12">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2">
        <f t="shared" si="94"/>
        <v>42276.624803240746</v>
      </c>
      <c r="T1007" s="12">
        <f t="shared" si="95"/>
        <v>42307.624803240746</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2">
        <f t="shared" si="94"/>
        <v>41977.040185185186</v>
      </c>
      <c r="T1008" s="12">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2">
        <f t="shared" si="94"/>
        <v>42676.583599537036</v>
      </c>
      <c r="T1009" s="12">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2">
        <f t="shared" si="94"/>
        <v>42702.809201388889</v>
      </c>
      <c r="T1010" s="12">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2">
        <f t="shared" si="94"/>
        <v>42510.604699074072</v>
      </c>
      <c r="T1011" s="12">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2">
        <f t="shared" si="94"/>
        <v>42561.829421296294</v>
      </c>
      <c r="T1012" s="12">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2">
        <f t="shared" si="94"/>
        <v>41946.898090277777</v>
      </c>
      <c r="T1013" s="12">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2">
        <f t="shared" si="94"/>
        <v>42714.440416666665</v>
      </c>
      <c r="T1014" s="12">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2">
        <f t="shared" si="94"/>
        <v>42339.833981481483</v>
      </c>
      <c r="T1015" s="12">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2">
        <f t="shared" si="94"/>
        <v>41955.002488425926</v>
      </c>
      <c r="T1016" s="12">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2">
        <f t="shared" si="94"/>
        <v>42303.878414351857</v>
      </c>
      <c r="T1017" s="12">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2">
        <f t="shared" si="94"/>
        <v>42422.107129629629</v>
      </c>
      <c r="T1018" s="12">
        <f t="shared" si="95"/>
        <v>42467.065462962964</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2">
        <f t="shared" si="94"/>
        <v>42289.675173611111</v>
      </c>
      <c r="T1019" s="12">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2">
        <f t="shared" si="94"/>
        <v>42535.492280092592</v>
      </c>
      <c r="T1020" s="12">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2">
        <f t="shared" si="94"/>
        <v>42009.973946759259</v>
      </c>
      <c r="T1021" s="12">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2">
        <f t="shared" si="94"/>
        <v>42127.069548611107</v>
      </c>
      <c r="T1022" s="12">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2">
        <f t="shared" si="94"/>
        <v>42271.251979166671</v>
      </c>
      <c r="T1023" s="12">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2">
        <f t="shared" si="94"/>
        <v>42111.646724537037</v>
      </c>
      <c r="T1024" s="12">
        <f t="shared" si="95"/>
        <v>42141.646724537037</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2">
        <f t="shared" si="94"/>
        <v>42145.919687500005</v>
      </c>
      <c r="T1025" s="12">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2">
        <f t="shared" si="94"/>
        <v>42370.580590277779</v>
      </c>
      <c r="T1026" s="12">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f>
        <v>1.099283142857143</v>
      </c>
      <c r="P1027" s="8">
        <f t="shared" ref="P1027:P1090" si="97">IFERROR(E1027/L1027, "No backers")</f>
        <v>71.848571428571432</v>
      </c>
      <c r="Q1027" t="str">
        <f t="shared" ref="Q1027:Q1090" si="98">LEFT(N1027,FIND("/",N1027)-1)</f>
        <v>music</v>
      </c>
      <c r="R1027" t="str">
        <f t="shared" ref="R1027:R1090" si="99">RIGHT(N1027,LEN(N1027)-FIND("/",N1027))</f>
        <v>electronic music</v>
      </c>
      <c r="S1027" s="12">
        <f t="shared" ref="S1027:S1090" si="100">(J1027/86400)+DATE(1970,1,1)</f>
        <v>42049.833761574075</v>
      </c>
      <c r="T1027" s="12">
        <f t="shared" ref="T1027:T1090" si="101">(I1027/86400)+DATE(1970,1,1)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2">
        <f t="shared" si="100"/>
        <v>42426.407592592594</v>
      </c>
      <c r="T1028" s="12">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2">
        <f t="shared" si="100"/>
        <v>41905.034108796295</v>
      </c>
      <c r="T1029" s="12">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2">
        <f t="shared" si="100"/>
        <v>42755.627372685187</v>
      </c>
      <c r="T1030" s="12">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2">
        <f t="shared" si="100"/>
        <v>42044.711886574078</v>
      </c>
      <c r="T1031" s="12">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2">
        <f t="shared" si="100"/>
        <v>42611.483206018514</v>
      </c>
      <c r="T1032" s="12">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2">
        <f t="shared" si="100"/>
        <v>42324.764004629629</v>
      </c>
      <c r="T1033" s="12">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2">
        <f t="shared" si="100"/>
        <v>42514.666956018518</v>
      </c>
      <c r="T1034" s="12">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2">
        <f t="shared" si="100"/>
        <v>42688.732407407406</v>
      </c>
      <c r="T1035" s="12">
        <f t="shared" si="101"/>
        <v>42716.732407407406</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2">
        <f t="shared" si="100"/>
        <v>42555.166712962964</v>
      </c>
      <c r="T1036" s="12">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2">
        <f t="shared" si="100"/>
        <v>42016.641435185185</v>
      </c>
      <c r="T1037" s="12">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2">
        <f t="shared" si="100"/>
        <v>41249.448958333334</v>
      </c>
      <c r="T1038" s="12">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2">
        <f t="shared" si="100"/>
        <v>42119.822476851856</v>
      </c>
      <c r="T1039" s="12">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2">
        <f t="shared" si="100"/>
        <v>42418.231747685189</v>
      </c>
      <c r="T1040" s="12">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2">
        <f t="shared" si="100"/>
        <v>42692.109328703707</v>
      </c>
      <c r="T1041" s="12">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2">
        <f t="shared" si="100"/>
        <v>42579.708437499998</v>
      </c>
      <c r="T1042" s="12">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str">
        <f t="shared" si="97"/>
        <v>No backers</v>
      </c>
      <c r="Q1043" t="str">
        <f t="shared" si="98"/>
        <v>journalism</v>
      </c>
      <c r="R1043" t="str">
        <f t="shared" si="99"/>
        <v>audio</v>
      </c>
      <c r="S1043" s="12">
        <f t="shared" si="100"/>
        <v>41831.06009259259</v>
      </c>
      <c r="T1043" s="12">
        <f t="shared" si="101"/>
        <v>41851.06009259259</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2">
        <f t="shared" si="100"/>
        <v>41851.696157407408</v>
      </c>
      <c r="T1044" s="12">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2">
        <f t="shared" si="100"/>
        <v>42114.252951388888</v>
      </c>
      <c r="T1045" s="12">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2">
        <f t="shared" si="100"/>
        <v>42011.925937499997</v>
      </c>
      <c r="T1046" s="12">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2">
        <f t="shared" si="100"/>
        <v>41844.874421296292</v>
      </c>
      <c r="T1047" s="12">
        <f t="shared" si="101"/>
        <v>41874.874421296292</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str">
        <f t="shared" si="97"/>
        <v>No backers</v>
      </c>
      <c r="Q1048" t="str">
        <f t="shared" si="98"/>
        <v>journalism</v>
      </c>
      <c r="R1048" t="str">
        <f t="shared" si="99"/>
        <v>audio</v>
      </c>
      <c r="S1048" s="12">
        <f t="shared" si="100"/>
        <v>42319.851388888885</v>
      </c>
      <c r="T1048" s="12">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2">
        <f t="shared" si="100"/>
        <v>41918.818460648152</v>
      </c>
      <c r="T1049" s="12">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2">
        <f t="shared" si="100"/>
        <v>42598.053113425922</v>
      </c>
      <c r="T1050" s="12">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str">
        <f t="shared" si="97"/>
        <v>No backers</v>
      </c>
      <c r="Q1051" t="str">
        <f t="shared" si="98"/>
        <v>journalism</v>
      </c>
      <c r="R1051" t="str">
        <f t="shared" si="99"/>
        <v>audio</v>
      </c>
      <c r="S1051" s="12">
        <f t="shared" si="100"/>
        <v>42382.431076388893</v>
      </c>
      <c r="T1051" s="12">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str">
        <f t="shared" si="97"/>
        <v>No backers</v>
      </c>
      <c r="Q1052" t="str">
        <f t="shared" si="98"/>
        <v>journalism</v>
      </c>
      <c r="R1052" t="str">
        <f t="shared" si="99"/>
        <v>audio</v>
      </c>
      <c r="S1052" s="12">
        <f t="shared" si="100"/>
        <v>42231.7971875</v>
      </c>
      <c r="T1052" s="12">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str">
        <f t="shared" si="97"/>
        <v>No backers</v>
      </c>
      <c r="Q1053" t="str">
        <f t="shared" si="98"/>
        <v>journalism</v>
      </c>
      <c r="R1053" t="str">
        <f t="shared" si="99"/>
        <v>audio</v>
      </c>
      <c r="S1053" s="12">
        <f t="shared" si="100"/>
        <v>41850.014178240745</v>
      </c>
      <c r="T1053" s="12">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str">
        <f t="shared" si="97"/>
        <v>No backers</v>
      </c>
      <c r="Q1054" t="str">
        <f t="shared" si="98"/>
        <v>journalism</v>
      </c>
      <c r="R1054" t="str">
        <f t="shared" si="99"/>
        <v>audio</v>
      </c>
      <c r="S1054" s="12">
        <f t="shared" si="100"/>
        <v>42483.797395833331</v>
      </c>
      <c r="T1054" s="12">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2">
        <f t="shared" si="100"/>
        <v>42775.172824074078</v>
      </c>
      <c r="T1055" s="12">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str">
        <f t="shared" si="97"/>
        <v>No backers</v>
      </c>
      <c r="Q1056" t="str">
        <f t="shared" si="98"/>
        <v>journalism</v>
      </c>
      <c r="R1056" t="str">
        <f t="shared" si="99"/>
        <v>audio</v>
      </c>
      <c r="S1056" s="12">
        <f t="shared" si="100"/>
        <v>41831.851840277777</v>
      </c>
      <c r="T1056" s="12">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str">
        <f t="shared" si="97"/>
        <v>No backers</v>
      </c>
      <c r="Q1057" t="str">
        <f t="shared" si="98"/>
        <v>journalism</v>
      </c>
      <c r="R1057" t="str">
        <f t="shared" si="99"/>
        <v>audio</v>
      </c>
      <c r="S1057" s="12">
        <f t="shared" si="100"/>
        <v>42406.992418981477</v>
      </c>
      <c r="T1057" s="12">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str">
        <f t="shared" si="97"/>
        <v>No backers</v>
      </c>
      <c r="Q1058" t="str">
        <f t="shared" si="98"/>
        <v>journalism</v>
      </c>
      <c r="R1058" t="str">
        <f t="shared" si="99"/>
        <v>audio</v>
      </c>
      <c r="S1058" s="12">
        <f t="shared" si="100"/>
        <v>42058.719641203701</v>
      </c>
      <c r="T1058" s="12">
        <f t="shared" si="101"/>
        <v>42118.677974537037</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str">
        <f t="shared" si="97"/>
        <v>No backers</v>
      </c>
      <c r="Q1059" t="str">
        <f t="shared" si="98"/>
        <v>journalism</v>
      </c>
      <c r="R1059" t="str">
        <f t="shared" si="99"/>
        <v>audio</v>
      </c>
      <c r="S1059" s="12">
        <f t="shared" si="100"/>
        <v>42678.871331018519</v>
      </c>
      <c r="T1059" s="12">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str">
        <f t="shared" si="97"/>
        <v>No backers</v>
      </c>
      <c r="Q1060" t="str">
        <f t="shared" si="98"/>
        <v>journalism</v>
      </c>
      <c r="R1060" t="str">
        <f t="shared" si="99"/>
        <v>audio</v>
      </c>
      <c r="S1060" s="12">
        <f t="shared" si="100"/>
        <v>42047.900960648149</v>
      </c>
      <c r="T1060" s="12">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str">
        <f t="shared" si="97"/>
        <v>No backers</v>
      </c>
      <c r="Q1061" t="str">
        <f t="shared" si="98"/>
        <v>journalism</v>
      </c>
      <c r="R1061" t="str">
        <f t="shared" si="99"/>
        <v>audio</v>
      </c>
      <c r="S1061" s="12">
        <f t="shared" si="100"/>
        <v>42046.79</v>
      </c>
      <c r="T1061" s="12">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2">
        <f t="shared" si="100"/>
        <v>42079.913113425922</v>
      </c>
      <c r="T1062" s="12">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str">
        <f t="shared" si="97"/>
        <v>No backers</v>
      </c>
      <c r="Q1063" t="str">
        <f t="shared" si="98"/>
        <v>journalism</v>
      </c>
      <c r="R1063" t="str">
        <f t="shared" si="99"/>
        <v>audio</v>
      </c>
      <c r="S1063" s="12">
        <f t="shared" si="100"/>
        <v>42432.276712962965</v>
      </c>
      <c r="T1063" s="12">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2">
        <f t="shared" si="100"/>
        <v>42556.807187500002</v>
      </c>
      <c r="T1064" s="12">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str">
        <f t="shared" si="97"/>
        <v>No backers</v>
      </c>
      <c r="Q1065" t="str">
        <f t="shared" si="98"/>
        <v>journalism</v>
      </c>
      <c r="R1065" t="str">
        <f t="shared" si="99"/>
        <v>audio</v>
      </c>
      <c r="S1065" s="12">
        <f t="shared" si="100"/>
        <v>42583.030810185184</v>
      </c>
      <c r="T1065" s="12">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2">
        <f t="shared" si="100"/>
        <v>41417.228043981479</v>
      </c>
      <c r="T1066" s="12">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2">
        <f t="shared" si="100"/>
        <v>41661.381041666667</v>
      </c>
      <c r="T1067" s="12">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2">
        <f t="shared" si="100"/>
        <v>41445.962754629625</v>
      </c>
      <c r="T1068" s="12">
        <f t="shared" si="101"/>
        <v>41490.962754629625</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2">
        <f t="shared" si="100"/>
        <v>41599.855682870373</v>
      </c>
      <c r="T1069" s="12">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2">
        <f t="shared" si="100"/>
        <v>42440.371111111112</v>
      </c>
      <c r="T1070" s="12">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2">
        <f t="shared" si="100"/>
        <v>41572.229849537034</v>
      </c>
      <c r="T1071" s="12">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2">
        <f t="shared" si="100"/>
        <v>41163.011828703704</v>
      </c>
      <c r="T1072" s="12">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str">
        <f t="shared" si="97"/>
        <v>No backers</v>
      </c>
      <c r="Q1073" t="str">
        <f t="shared" si="98"/>
        <v>games</v>
      </c>
      <c r="R1073" t="str">
        <f t="shared" si="99"/>
        <v>video games</v>
      </c>
      <c r="S1073" s="12">
        <f t="shared" si="100"/>
        <v>42295.753391203703</v>
      </c>
      <c r="T1073" s="12">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2">
        <f t="shared" si="100"/>
        <v>41645.832141203704</v>
      </c>
      <c r="T1074" s="12">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2">
        <f t="shared" si="100"/>
        <v>40802.964594907404</v>
      </c>
      <c r="T1075" s="12">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2">
        <f t="shared" si="100"/>
        <v>41613.172974537039</v>
      </c>
      <c r="T1076" s="12">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2">
        <f t="shared" si="100"/>
        <v>41005.904120370367</v>
      </c>
      <c r="T1077" s="12">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2">
        <f t="shared" si="100"/>
        <v>41838.377893518518</v>
      </c>
      <c r="T1078" s="12">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2">
        <f t="shared" si="100"/>
        <v>42353.16679398148</v>
      </c>
      <c r="T1079" s="12">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2">
        <f t="shared" si="100"/>
        <v>40701.195844907408</v>
      </c>
      <c r="T1080" s="12">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2">
        <f t="shared" si="100"/>
        <v>42479.566388888888</v>
      </c>
      <c r="T1081" s="12">
        <f t="shared" si="101"/>
        <v>42504.566388888888</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2">
        <f t="shared" si="100"/>
        <v>41740.138113425928</v>
      </c>
      <c r="T1082" s="12">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2">
        <f t="shared" si="100"/>
        <v>42002.926990740743</v>
      </c>
      <c r="T1083" s="12">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2">
        <f t="shared" si="100"/>
        <v>41101.906111111108</v>
      </c>
      <c r="T1084" s="12">
        <f t="shared" si="101"/>
        <v>41131.906111111108</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2">
        <f t="shared" si="100"/>
        <v>41793.659525462965</v>
      </c>
      <c r="T1085" s="12">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str">
        <f t="shared" si="97"/>
        <v>No backers</v>
      </c>
      <c r="Q1086" t="str">
        <f t="shared" si="98"/>
        <v>games</v>
      </c>
      <c r="R1086" t="str">
        <f t="shared" si="99"/>
        <v>video games</v>
      </c>
      <c r="S1086" s="12">
        <f t="shared" si="100"/>
        <v>41829.912083333329</v>
      </c>
      <c r="T1086" s="12">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2">
        <f t="shared" si="100"/>
        <v>42413.671006944445</v>
      </c>
      <c r="T1087" s="12">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2">
        <f t="shared" si="100"/>
        <v>41845.866793981484</v>
      </c>
      <c r="T1088" s="12">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str">
        <f t="shared" si="97"/>
        <v>No backers</v>
      </c>
      <c r="Q1089" t="str">
        <f t="shared" si="98"/>
        <v>games</v>
      </c>
      <c r="R1089" t="str">
        <f t="shared" si="99"/>
        <v>video games</v>
      </c>
      <c r="S1089" s="12">
        <f t="shared" si="100"/>
        <v>41775.713969907403</v>
      </c>
      <c r="T1089" s="12">
        <f t="shared" si="101"/>
        <v>41805.713969907403</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2">
        <f t="shared" si="100"/>
        <v>41723.799386574072</v>
      </c>
      <c r="T1090" s="12">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f>
        <v>7.8266666666666665E-2</v>
      </c>
      <c r="P1091" s="8">
        <f t="shared" ref="P1091:P1154" si="103">IFERROR(E1091/L1091, "No backers")</f>
        <v>23.959183673469386</v>
      </c>
      <c r="Q1091" t="str">
        <f t="shared" ref="Q1091:Q1154" si="104">LEFT(N1091,FIND("/",N1091)-1)</f>
        <v>games</v>
      </c>
      <c r="R1091" t="str">
        <f t="shared" ref="R1091:R1154" si="105">RIGHT(N1091,LEN(N1091)-FIND("/",N1091))</f>
        <v>video games</v>
      </c>
      <c r="S1091" s="12">
        <f t="shared" ref="S1091:S1154" si="106">(J1091/86400)+DATE(1970,1,1)</f>
        <v>42151.189525462964</v>
      </c>
      <c r="T1091" s="12">
        <f t="shared" ref="T1091:T1154" si="107">(I1091/86400)+DATE(1970,1,1)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2">
        <f t="shared" si="106"/>
        <v>42123.185798611114</v>
      </c>
      <c r="T1092" s="12">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2">
        <f t="shared" si="106"/>
        <v>42440.820277777777</v>
      </c>
      <c r="T1093" s="12">
        <f t="shared" si="107"/>
        <v>42470.778611111113</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2">
        <f t="shared" si="106"/>
        <v>41250.025902777779</v>
      </c>
      <c r="T1094" s="12">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2">
        <f t="shared" si="106"/>
        <v>42396.973807870367</v>
      </c>
      <c r="T1095" s="12">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2">
        <f t="shared" si="106"/>
        <v>40795.71334490741</v>
      </c>
      <c r="T1096" s="12">
        <f t="shared" si="107"/>
        <v>40825.71334490741</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2">
        <f t="shared" si="106"/>
        <v>41486.537268518521</v>
      </c>
      <c r="T1097" s="12">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2">
        <f t="shared" si="106"/>
        <v>41885.51798611111</v>
      </c>
      <c r="T1098" s="12">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2">
        <f t="shared" si="106"/>
        <v>41660.792557870373</v>
      </c>
      <c r="T1099" s="12">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2">
        <f t="shared" si="106"/>
        <v>41712.762673611112</v>
      </c>
      <c r="T1100" s="12">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2">
        <f t="shared" si="106"/>
        <v>42107.836435185185</v>
      </c>
      <c r="T1101" s="12">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2">
        <f t="shared" si="106"/>
        <v>42384.110775462963</v>
      </c>
      <c r="T1102" s="12">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2">
        <f t="shared" si="106"/>
        <v>42538.77243055556</v>
      </c>
      <c r="T1103" s="12">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2">
        <f t="shared" si="106"/>
        <v>41577.045428240745</v>
      </c>
      <c r="T1104" s="12">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2">
        <f t="shared" si="106"/>
        <v>42479.22210648148</v>
      </c>
      <c r="T1105" s="12">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2">
        <f t="shared" si="106"/>
        <v>41771.40996527778</v>
      </c>
      <c r="T1106" s="12">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2">
        <f t="shared" si="106"/>
        <v>41692.135729166665</v>
      </c>
      <c r="T1107" s="12">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2">
        <f t="shared" si="106"/>
        <v>40973.740451388891</v>
      </c>
      <c r="T1108" s="12">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str">
        <f t="shared" si="103"/>
        <v>No backers</v>
      </c>
      <c r="Q1109" t="str">
        <f t="shared" si="104"/>
        <v>games</v>
      </c>
      <c r="R1109" t="str">
        <f t="shared" si="105"/>
        <v>video games</v>
      </c>
      <c r="S1109" s="12">
        <f t="shared" si="106"/>
        <v>41813.861388888887</v>
      </c>
      <c r="T1109" s="12">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2">
        <f t="shared" si="106"/>
        <v>40952.636979166666</v>
      </c>
      <c r="T1110" s="12">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2">
        <f t="shared" si="106"/>
        <v>42662.752199074079</v>
      </c>
      <c r="T1111" s="12">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2">
        <f t="shared" si="106"/>
        <v>41220.933124999996</v>
      </c>
      <c r="T1112" s="12">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2">
        <f t="shared" si="106"/>
        <v>42347.203587962962</v>
      </c>
      <c r="T1113" s="12">
        <f t="shared" si="107"/>
        <v>42377.203587962962</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2">
        <f t="shared" si="106"/>
        <v>41963.759386574078</v>
      </c>
      <c r="T1114" s="12">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2">
        <f t="shared" si="106"/>
        <v>41835.977083333331</v>
      </c>
      <c r="T1115" s="12">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2">
        <f t="shared" si="106"/>
        <v>41526.345914351856</v>
      </c>
      <c r="T1116" s="12">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2">
        <f t="shared" si="106"/>
        <v>42429.695543981477</v>
      </c>
      <c r="T1117" s="12">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2">
        <f t="shared" si="106"/>
        <v>41009.847314814819</v>
      </c>
      <c r="T1118" s="12">
        <f t="shared" si="107"/>
        <v>41069.847314814819</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2">
        <f t="shared" si="106"/>
        <v>42333.598530092597</v>
      </c>
      <c r="T1119" s="12">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2">
        <f t="shared" si="106"/>
        <v>41704.16642361111</v>
      </c>
      <c r="T1120" s="12">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2">
        <f t="shared" si="106"/>
        <v>41722.792407407411</v>
      </c>
      <c r="T1121" s="12">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str">
        <f t="shared" si="103"/>
        <v>No backers</v>
      </c>
      <c r="Q1122" t="str">
        <f t="shared" si="104"/>
        <v>games</v>
      </c>
      <c r="R1122" t="str">
        <f t="shared" si="105"/>
        <v>video games</v>
      </c>
      <c r="S1122" s="12">
        <f t="shared" si="106"/>
        <v>40799.872685185182</v>
      </c>
      <c r="T1122" s="12">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2">
        <f t="shared" si="106"/>
        <v>42412.934212962966</v>
      </c>
      <c r="T1123" s="12">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str">
        <f t="shared" si="103"/>
        <v>No backers</v>
      </c>
      <c r="Q1124" t="str">
        <f t="shared" si="104"/>
        <v>games</v>
      </c>
      <c r="R1124" t="str">
        <f t="shared" si="105"/>
        <v>video games</v>
      </c>
      <c r="S1124" s="12">
        <f t="shared" si="106"/>
        <v>41410.703993055555</v>
      </c>
      <c r="T1124" s="12">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2">
        <f t="shared" si="106"/>
        <v>41718.5237037037</v>
      </c>
      <c r="T1125" s="12">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2">
        <f t="shared" si="106"/>
        <v>42094.667256944449</v>
      </c>
      <c r="T1126" s="12">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str">
        <f t="shared" si="103"/>
        <v>No backers</v>
      </c>
      <c r="Q1127" t="str">
        <f t="shared" si="104"/>
        <v>games</v>
      </c>
      <c r="R1127" t="str">
        <f t="shared" si="105"/>
        <v>mobile games</v>
      </c>
      <c r="S1127" s="12">
        <f t="shared" si="106"/>
        <v>42212.624189814815</v>
      </c>
      <c r="T1127" s="12">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2">
        <f t="shared" si="106"/>
        <v>42535.327476851853</v>
      </c>
      <c r="T1128" s="12">
        <f t="shared" si="107"/>
        <v>42565.327476851853</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2">
        <f t="shared" si="106"/>
        <v>41926.854166666664</v>
      </c>
      <c r="T1129" s="12">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2">
        <f t="shared" si="106"/>
        <v>41828.649502314816</v>
      </c>
      <c r="T1130" s="12">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2">
        <f t="shared" si="106"/>
        <v>42496.264965277776</v>
      </c>
      <c r="T1131" s="12">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2">
        <f t="shared" si="106"/>
        <v>41908.996527777781</v>
      </c>
      <c r="T1132" s="12">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str">
        <f t="shared" si="103"/>
        <v>No backers</v>
      </c>
      <c r="Q1133" t="str">
        <f t="shared" si="104"/>
        <v>games</v>
      </c>
      <c r="R1133" t="str">
        <f t="shared" si="105"/>
        <v>mobile games</v>
      </c>
      <c r="S1133" s="12">
        <f t="shared" si="106"/>
        <v>42332.908194444448</v>
      </c>
      <c r="T1133" s="12">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2">
        <f t="shared" si="106"/>
        <v>42706.115405092598</v>
      </c>
      <c r="T1134" s="12">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2">
        <f t="shared" si="106"/>
        <v>41821.407187500001</v>
      </c>
      <c r="T1135" s="12">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2">
        <f t="shared" si="106"/>
        <v>41958.285046296296</v>
      </c>
      <c r="T1136" s="12">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2">
        <f t="shared" si="106"/>
        <v>42558.98951388889</v>
      </c>
      <c r="T1137" s="12">
        <f t="shared" si="107"/>
        <v>42588.98951388889</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2">
        <f t="shared" si="106"/>
        <v>42327.671631944446</v>
      </c>
      <c r="T1138" s="12">
        <f t="shared" si="107"/>
        <v>42357.671631944446</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2">
        <f t="shared" si="106"/>
        <v>42453.819687499999</v>
      </c>
      <c r="T1139" s="12">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2">
        <f t="shared" si="106"/>
        <v>42736.9066087963</v>
      </c>
      <c r="T1140" s="12">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2">
        <f t="shared" si="106"/>
        <v>41975.34752314815</v>
      </c>
      <c r="T1141" s="12">
        <f t="shared" si="107"/>
        <v>42005.34752314815</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str">
        <f t="shared" si="103"/>
        <v>No backers</v>
      </c>
      <c r="Q1142" t="str">
        <f t="shared" si="104"/>
        <v>games</v>
      </c>
      <c r="R1142" t="str">
        <f t="shared" si="105"/>
        <v>mobile games</v>
      </c>
      <c r="S1142" s="12">
        <f t="shared" si="106"/>
        <v>42192.462048611109</v>
      </c>
      <c r="T1142" s="12">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str">
        <f t="shared" si="103"/>
        <v>No backers</v>
      </c>
      <c r="Q1143" t="str">
        <f t="shared" si="104"/>
        <v>games</v>
      </c>
      <c r="R1143" t="str">
        <f t="shared" si="105"/>
        <v>mobile games</v>
      </c>
      <c r="S1143" s="12">
        <f t="shared" si="106"/>
        <v>42164.699652777781</v>
      </c>
      <c r="T1143" s="12">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str">
        <f t="shared" si="103"/>
        <v>No backers</v>
      </c>
      <c r="Q1144" t="str">
        <f t="shared" si="104"/>
        <v>games</v>
      </c>
      <c r="R1144" t="str">
        <f t="shared" si="105"/>
        <v>mobile games</v>
      </c>
      <c r="S1144" s="12">
        <f t="shared" si="106"/>
        <v>42022.006099537037</v>
      </c>
      <c r="T1144" s="12">
        <f t="shared" si="107"/>
        <v>42052.006099537037</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2">
        <f t="shared" si="106"/>
        <v>42325.19358796296</v>
      </c>
      <c r="T1145" s="12">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str">
        <f t="shared" si="103"/>
        <v>No backers</v>
      </c>
      <c r="Q1146" t="str">
        <f t="shared" si="104"/>
        <v>food</v>
      </c>
      <c r="R1146" t="str">
        <f t="shared" si="105"/>
        <v>food trucks</v>
      </c>
      <c r="S1146" s="12">
        <f t="shared" si="106"/>
        <v>42093.181944444441</v>
      </c>
      <c r="T1146" s="12">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2">
        <f t="shared" si="106"/>
        <v>41854.74759259259</v>
      </c>
      <c r="T1147" s="12">
        <f t="shared" si="107"/>
        <v>41914.74759259259</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2">
        <f t="shared" si="106"/>
        <v>41723.9533912037</v>
      </c>
      <c r="T1148" s="12">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str">
        <f t="shared" si="103"/>
        <v>No backers</v>
      </c>
      <c r="Q1149" t="str">
        <f t="shared" si="104"/>
        <v>food</v>
      </c>
      <c r="R1149" t="str">
        <f t="shared" si="105"/>
        <v>food trucks</v>
      </c>
      <c r="S1149" s="12">
        <f t="shared" si="106"/>
        <v>41871.972025462965</v>
      </c>
      <c r="T1149" s="12">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2">
        <f t="shared" si="106"/>
        <v>42675.171076388884</v>
      </c>
      <c r="T1150" s="12">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2">
        <f t="shared" si="106"/>
        <v>42507.71025462963</v>
      </c>
      <c r="T1151" s="12">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2">
        <f t="shared" si="106"/>
        <v>42317.954571759255</v>
      </c>
      <c r="T1152" s="12">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str">
        <f t="shared" si="103"/>
        <v>No backers</v>
      </c>
      <c r="Q1153" t="str">
        <f t="shared" si="104"/>
        <v>food</v>
      </c>
      <c r="R1153" t="str">
        <f t="shared" si="105"/>
        <v>food trucks</v>
      </c>
      <c r="S1153" s="12">
        <f t="shared" si="106"/>
        <v>42224.102581018524</v>
      </c>
      <c r="T1153" s="12">
        <f t="shared" si="107"/>
        <v>42254.102581018524</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2">
        <f t="shared" si="106"/>
        <v>42109.709629629629</v>
      </c>
      <c r="T1154" s="12">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f>
        <v>6.2500000000000003E-3</v>
      </c>
      <c r="P1155" s="8">
        <f t="shared" ref="P1155:P1218" si="109">IFERROR(E1155/L1155, "No backers")</f>
        <v>50</v>
      </c>
      <c r="Q1155" t="str">
        <f t="shared" ref="Q1155:Q1218" si="110">LEFT(N1155,FIND("/",N1155)-1)</f>
        <v>food</v>
      </c>
      <c r="R1155" t="str">
        <f t="shared" ref="R1155:R1218" si="111">RIGHT(N1155,LEN(N1155)-FIND("/",N1155))</f>
        <v>food trucks</v>
      </c>
      <c r="S1155" s="12">
        <f t="shared" ref="S1155:S1218" si="112">(J1155/86400)+DATE(1970,1,1)</f>
        <v>42143.714178240742</v>
      </c>
      <c r="T1155" s="12">
        <f t="shared" ref="T1155:T1218" si="113">(I1155/86400)+DATE(1970,1,1)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2">
        <f t="shared" si="112"/>
        <v>42223.108865740738</v>
      </c>
      <c r="T1156" s="12">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2">
        <f t="shared" si="112"/>
        <v>41835.763981481483</v>
      </c>
      <c r="T1157" s="12">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str">
        <f t="shared" si="109"/>
        <v>No backers</v>
      </c>
      <c r="Q1158" t="str">
        <f t="shared" si="110"/>
        <v>food</v>
      </c>
      <c r="R1158" t="str">
        <f t="shared" si="111"/>
        <v>food trucks</v>
      </c>
      <c r="S1158" s="12">
        <f t="shared" si="112"/>
        <v>42029.07131944444</v>
      </c>
      <c r="T1158" s="12">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2">
        <f t="shared" si="112"/>
        <v>41918.628240740742</v>
      </c>
      <c r="T1159" s="12">
        <f t="shared" si="113"/>
        <v>41978.669907407406</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2">
        <f t="shared" si="112"/>
        <v>41952.09175925926</v>
      </c>
      <c r="T1160" s="12">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str">
        <f t="shared" si="109"/>
        <v>No backers</v>
      </c>
      <c r="Q1161" t="str">
        <f t="shared" si="110"/>
        <v>food</v>
      </c>
      <c r="R1161" t="str">
        <f t="shared" si="111"/>
        <v>food trucks</v>
      </c>
      <c r="S1161" s="12">
        <f t="shared" si="112"/>
        <v>42154.726446759261</v>
      </c>
      <c r="T1161" s="12">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2">
        <f t="shared" si="112"/>
        <v>42061.154930555553</v>
      </c>
      <c r="T1162" s="12">
        <f t="shared" si="113"/>
        <v>42091.113263888888</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str">
        <f t="shared" si="109"/>
        <v>No backers</v>
      </c>
      <c r="Q1163" t="str">
        <f t="shared" si="110"/>
        <v>food</v>
      </c>
      <c r="R1163" t="str">
        <f t="shared" si="111"/>
        <v>food trucks</v>
      </c>
      <c r="S1163" s="12">
        <f t="shared" si="112"/>
        <v>42122.629502314812</v>
      </c>
      <c r="T1163" s="12">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2">
        <f t="shared" si="112"/>
        <v>41876.683611111112</v>
      </c>
      <c r="T1164" s="12">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str">
        <f t="shared" si="109"/>
        <v>No backers</v>
      </c>
      <c r="Q1165" t="str">
        <f t="shared" si="110"/>
        <v>food</v>
      </c>
      <c r="R1165" t="str">
        <f t="shared" si="111"/>
        <v>food trucks</v>
      </c>
      <c r="S1165" s="12">
        <f t="shared" si="112"/>
        <v>41830.723611111112</v>
      </c>
      <c r="T1165" s="12">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str">
        <f t="shared" si="109"/>
        <v>No backers</v>
      </c>
      <c r="Q1166" t="str">
        <f t="shared" si="110"/>
        <v>food</v>
      </c>
      <c r="R1166" t="str">
        <f t="shared" si="111"/>
        <v>food trucks</v>
      </c>
      <c r="S1166" s="12">
        <f t="shared" si="112"/>
        <v>42509.724328703705</v>
      </c>
      <c r="T1166" s="12">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2">
        <f t="shared" si="112"/>
        <v>41792.214467592596</v>
      </c>
      <c r="T1167" s="12">
        <f t="shared" si="113"/>
        <v>41826.214467592596</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2">
        <f t="shared" si="112"/>
        <v>42150.485439814816</v>
      </c>
      <c r="T1168" s="12">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2">
        <f t="shared" si="112"/>
        <v>41863.734895833331</v>
      </c>
      <c r="T1169" s="12">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2">
        <f t="shared" si="112"/>
        <v>42605.053993055553</v>
      </c>
      <c r="T1170" s="12">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2">
        <f t="shared" si="112"/>
        <v>42027.353738425925</v>
      </c>
      <c r="T1171" s="12">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2">
        <f t="shared" si="112"/>
        <v>42124.893182870372</v>
      </c>
      <c r="T1172" s="12">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2">
        <f t="shared" si="112"/>
        <v>41938.804710648146</v>
      </c>
      <c r="T1173" s="12">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str">
        <f t="shared" si="109"/>
        <v>No backers</v>
      </c>
      <c r="Q1174" t="str">
        <f t="shared" si="110"/>
        <v>food</v>
      </c>
      <c r="R1174" t="str">
        <f t="shared" si="111"/>
        <v>food trucks</v>
      </c>
      <c r="S1174" s="12">
        <f t="shared" si="112"/>
        <v>41841.682314814811</v>
      </c>
      <c r="T1174" s="12">
        <f t="shared" si="113"/>
        <v>41871.682314814811</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2">
        <f t="shared" si="112"/>
        <v>42184.185844907406</v>
      </c>
      <c r="T1175" s="12">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2">
        <f t="shared" si="112"/>
        <v>42468.84174768519</v>
      </c>
      <c r="T1176" s="12">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2">
        <f t="shared" si="112"/>
        <v>42170.728460648148</v>
      </c>
      <c r="T1177" s="12">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2">
        <f t="shared" si="112"/>
        <v>42746.019652777773</v>
      </c>
      <c r="T1178" s="12">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str">
        <f t="shared" si="109"/>
        <v>No backers</v>
      </c>
      <c r="Q1179" t="str">
        <f t="shared" si="110"/>
        <v>food</v>
      </c>
      <c r="R1179" t="str">
        <f t="shared" si="111"/>
        <v>food trucks</v>
      </c>
      <c r="S1179" s="12">
        <f t="shared" si="112"/>
        <v>41897.660833333335</v>
      </c>
      <c r="T1179" s="12">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2">
        <f t="shared" si="112"/>
        <v>41837.905694444446</v>
      </c>
      <c r="T1180" s="12">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2">
        <f t="shared" si="112"/>
        <v>42275.720219907409</v>
      </c>
      <c r="T1181" s="12">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2">
        <f t="shared" si="112"/>
        <v>41781.806875000002</v>
      </c>
      <c r="T1182" s="12">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2">
        <f t="shared" si="112"/>
        <v>42034.339363425926</v>
      </c>
      <c r="T1183" s="12">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2">
        <f t="shared" si="112"/>
        <v>42728.827407407407</v>
      </c>
      <c r="T1184" s="12">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2">
        <f t="shared" si="112"/>
        <v>42656.86137731481</v>
      </c>
      <c r="T1185" s="12">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2">
        <f t="shared" si="112"/>
        <v>42741.599664351852</v>
      </c>
      <c r="T1186" s="12">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2">
        <f t="shared" si="112"/>
        <v>42130.865150462967</v>
      </c>
      <c r="T1187" s="12">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2">
        <f t="shared" si="112"/>
        <v>42123.86336805555</v>
      </c>
      <c r="T1188" s="12">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2">
        <f t="shared" si="112"/>
        <v>42109.894942129627</v>
      </c>
      <c r="T1189" s="12">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2">
        <f t="shared" si="112"/>
        <v>42711.700694444444</v>
      </c>
      <c r="T1190" s="12">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2">
        <f t="shared" si="112"/>
        <v>42529.979108796295</v>
      </c>
      <c r="T1191" s="12">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2">
        <f t="shared" si="112"/>
        <v>41852.665798611109</v>
      </c>
      <c r="T1192" s="12">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2">
        <f t="shared" si="112"/>
        <v>42419.603703703702</v>
      </c>
      <c r="T1193" s="12">
        <f t="shared" si="113"/>
        <v>42449.562037037038</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2">
        <f t="shared" si="112"/>
        <v>42747.506689814814</v>
      </c>
      <c r="T1194" s="12">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2">
        <f t="shared" si="112"/>
        <v>42409.776076388887</v>
      </c>
      <c r="T1195" s="12">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2">
        <f t="shared" si="112"/>
        <v>42072.488182870366</v>
      </c>
      <c r="T1196" s="12">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2">
        <f t="shared" si="112"/>
        <v>42298.34783564815</v>
      </c>
      <c r="T1197" s="12">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2">
        <f t="shared" si="112"/>
        <v>42326.818738425922</v>
      </c>
      <c r="T1198" s="12">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2">
        <f t="shared" si="112"/>
        <v>42503.66474537037</v>
      </c>
      <c r="T1199" s="12">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2">
        <f t="shared" si="112"/>
        <v>42333.619050925925</v>
      </c>
      <c r="T1200" s="12">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2">
        <f t="shared" si="112"/>
        <v>42161.770833333328</v>
      </c>
      <c r="T1201" s="12">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2">
        <f t="shared" si="112"/>
        <v>42089.477500000001</v>
      </c>
      <c r="T1202" s="12">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2">
        <f t="shared" si="112"/>
        <v>42536.60701388889</v>
      </c>
      <c r="T1203" s="12">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2">
        <f t="shared" si="112"/>
        <v>42152.288819444446</v>
      </c>
      <c r="T1204" s="12">
        <f t="shared" si="113"/>
        <v>42182.288819444446</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2">
        <f t="shared" si="112"/>
        <v>42125.614895833336</v>
      </c>
      <c r="T1205" s="12">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2">
        <f t="shared" si="112"/>
        <v>42297.748067129629</v>
      </c>
      <c r="T1206" s="12">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2">
        <f t="shared" si="112"/>
        <v>42138.506377314814</v>
      </c>
      <c r="T1207" s="12">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2">
        <f t="shared" si="112"/>
        <v>42772.776076388887</v>
      </c>
      <c r="T1208" s="12">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2">
        <f t="shared" si="112"/>
        <v>42430.430243055554</v>
      </c>
      <c r="T1209" s="12">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2">
        <f t="shared" si="112"/>
        <v>42423.709074074075</v>
      </c>
      <c r="T1210" s="12">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2">
        <f t="shared" si="112"/>
        <v>42761.846122685187</v>
      </c>
      <c r="T1211" s="12">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2">
        <f t="shared" si="112"/>
        <v>42132.941805555558</v>
      </c>
      <c r="T1212" s="12">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2">
        <f t="shared" si="112"/>
        <v>42515.866446759261</v>
      </c>
      <c r="T1213" s="12">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2">
        <f t="shared" si="112"/>
        <v>42318.950173611112</v>
      </c>
      <c r="T1214" s="12">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2">
        <f t="shared" si="112"/>
        <v>42731.755787037036</v>
      </c>
      <c r="T1215" s="12">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2">
        <f t="shared" si="112"/>
        <v>42104.840335648143</v>
      </c>
      <c r="T1216" s="12">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2">
        <f t="shared" si="112"/>
        <v>41759.923101851848</v>
      </c>
      <c r="T1217" s="12">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2">
        <f t="shared" si="112"/>
        <v>42247.616400462968</v>
      </c>
      <c r="T1218" s="12">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f>
        <v>1.026</v>
      </c>
      <c r="P1219" s="8">
        <f t="shared" ref="P1219:P1282" si="115">IFERROR(E1219/L1219, "No backers")</f>
        <v>148.57377049180329</v>
      </c>
      <c r="Q1219" t="str">
        <f t="shared" ref="Q1219:Q1282" si="116">LEFT(N1219,FIND("/",N1219)-1)</f>
        <v>photography</v>
      </c>
      <c r="R1219" t="str">
        <f t="shared" ref="R1219:R1282" si="117">RIGHT(N1219,LEN(N1219)-FIND("/",N1219))</f>
        <v>photobooks</v>
      </c>
      <c r="S1219" s="12">
        <f t="shared" ref="S1219:S1282" si="118">(J1219/86400)+DATE(1970,1,1)</f>
        <v>42535.809490740736</v>
      </c>
      <c r="T1219" s="12">
        <f t="shared" ref="T1219:T1282" si="119">(I1219/86400)+DATE(1970,1,1)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2">
        <f t="shared" si="118"/>
        <v>42278.662037037036</v>
      </c>
      <c r="T1220" s="12">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2">
        <f t="shared" si="118"/>
        <v>42633.461956018524</v>
      </c>
      <c r="T1221" s="12">
        <f t="shared" si="119"/>
        <v>42663.461956018524</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2">
        <f t="shared" si="118"/>
        <v>42211.628611111111</v>
      </c>
      <c r="T1222" s="12">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2">
        <f t="shared" si="118"/>
        <v>42680.47555555556</v>
      </c>
      <c r="T1223" s="12">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2">
        <f t="shared" si="118"/>
        <v>42430.720451388886</v>
      </c>
      <c r="T1224" s="12">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2">
        <f t="shared" si="118"/>
        <v>42654.177187499998</v>
      </c>
      <c r="T1225" s="12">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2">
        <f t="shared" si="118"/>
        <v>41736.549791666665</v>
      </c>
      <c r="T1226" s="12">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2">
        <f t="shared" si="118"/>
        <v>41509.905995370369</v>
      </c>
      <c r="T1227" s="12">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2">
        <f t="shared" si="118"/>
        <v>41715.874780092592</v>
      </c>
      <c r="T1228" s="12">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str">
        <f t="shared" si="115"/>
        <v>No backers</v>
      </c>
      <c r="Q1229" t="str">
        <f t="shared" si="116"/>
        <v>music</v>
      </c>
      <c r="R1229" t="str">
        <f t="shared" si="117"/>
        <v>world music</v>
      </c>
      <c r="S1229" s="12">
        <f t="shared" si="118"/>
        <v>41827.919166666667</v>
      </c>
      <c r="T1229" s="12">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2">
        <f t="shared" si="118"/>
        <v>40754.729259259257</v>
      </c>
      <c r="T1230" s="12">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2">
        <f t="shared" si="118"/>
        <v>40985.459803240738</v>
      </c>
      <c r="T1231" s="12">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str">
        <f t="shared" si="115"/>
        <v>No backers</v>
      </c>
      <c r="Q1232" t="str">
        <f t="shared" si="116"/>
        <v>music</v>
      </c>
      <c r="R1232" t="str">
        <f t="shared" si="117"/>
        <v>world music</v>
      </c>
      <c r="S1232" s="12">
        <f t="shared" si="118"/>
        <v>40568.972569444442</v>
      </c>
      <c r="T1232" s="12">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str">
        <f t="shared" si="115"/>
        <v>No backers</v>
      </c>
      <c r="Q1233" t="str">
        <f t="shared" si="116"/>
        <v>music</v>
      </c>
      <c r="R1233" t="str">
        <f t="shared" si="117"/>
        <v>world music</v>
      </c>
      <c r="S1233" s="12">
        <f t="shared" si="118"/>
        <v>42193.941759259258</v>
      </c>
      <c r="T1233" s="12">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2">
        <f t="shared" si="118"/>
        <v>41506.848032407404</v>
      </c>
      <c r="T1234" s="12">
        <f t="shared" si="119"/>
        <v>41553.848032407404</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2">
        <f t="shared" si="118"/>
        <v>40939.948773148149</v>
      </c>
      <c r="T1235" s="12">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str">
        <f t="shared" si="115"/>
        <v>No backers</v>
      </c>
      <c r="Q1236" t="str">
        <f t="shared" si="116"/>
        <v>music</v>
      </c>
      <c r="R1236" t="str">
        <f t="shared" si="117"/>
        <v>world music</v>
      </c>
      <c r="S1236" s="12">
        <f t="shared" si="118"/>
        <v>42007.788680555561</v>
      </c>
      <c r="T1236" s="12">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2">
        <f t="shared" si="118"/>
        <v>41583.135405092595</v>
      </c>
      <c r="T1237" s="12">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str">
        <f t="shared" si="115"/>
        <v>No backers</v>
      </c>
      <c r="Q1238" t="str">
        <f t="shared" si="116"/>
        <v>music</v>
      </c>
      <c r="R1238" t="str">
        <f t="shared" si="117"/>
        <v>world music</v>
      </c>
      <c r="S1238" s="12">
        <f t="shared" si="118"/>
        <v>41110.680138888885</v>
      </c>
      <c r="T1238" s="12">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str">
        <f t="shared" si="115"/>
        <v>No backers</v>
      </c>
      <c r="Q1239" t="str">
        <f t="shared" si="116"/>
        <v>music</v>
      </c>
      <c r="R1239" t="str">
        <f t="shared" si="117"/>
        <v>world music</v>
      </c>
      <c r="S1239" s="12">
        <f t="shared" si="118"/>
        <v>41125.283159722225</v>
      </c>
      <c r="T1239" s="12">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2">
        <f t="shared" si="118"/>
        <v>40731.61037037037</v>
      </c>
      <c r="T1240" s="12">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str">
        <f t="shared" si="115"/>
        <v>No backers</v>
      </c>
      <c r="Q1241" t="str">
        <f t="shared" si="116"/>
        <v>music</v>
      </c>
      <c r="R1241" t="str">
        <f t="shared" si="117"/>
        <v>world music</v>
      </c>
      <c r="S1241" s="12">
        <f t="shared" si="118"/>
        <v>40883.962581018517</v>
      </c>
      <c r="T1241" s="12">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2">
        <f t="shared" si="118"/>
        <v>41409.040011574078</v>
      </c>
      <c r="T1242" s="12">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2">
        <f t="shared" si="118"/>
        <v>41923.837731481479</v>
      </c>
      <c r="T1243" s="12">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2">
        <f t="shared" si="118"/>
        <v>40782.165532407409</v>
      </c>
      <c r="T1244" s="12">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2">
        <f t="shared" si="118"/>
        <v>40671.879293981481</v>
      </c>
      <c r="T1245" s="12">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2">
        <f t="shared" si="118"/>
        <v>41355.825497685189</v>
      </c>
      <c r="T1246" s="12">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2">
        <f t="shared" si="118"/>
        <v>41774.59993055556</v>
      </c>
      <c r="T1247" s="12">
        <f t="shared" si="119"/>
        <v>41804.59993055556</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2">
        <f t="shared" si="118"/>
        <v>40838.043391203704</v>
      </c>
      <c r="T1248" s="12">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2">
        <f t="shared" si="118"/>
        <v>41370.292303240742</v>
      </c>
      <c r="T1249" s="12">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2">
        <f t="shared" si="118"/>
        <v>41767.656863425924</v>
      </c>
      <c r="T1250" s="12">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2">
        <f t="shared" si="118"/>
        <v>41067.740868055553</v>
      </c>
      <c r="T1251" s="12">
        <f t="shared" si="119"/>
        <v>41097.740868055553</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2">
        <f t="shared" si="118"/>
        <v>41843.64271990741</v>
      </c>
      <c r="T1252" s="12">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2">
        <f t="shared" si="118"/>
        <v>40751.814432870371</v>
      </c>
      <c r="T1253" s="12">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2">
        <f t="shared" si="118"/>
        <v>41543.988067129627</v>
      </c>
      <c r="T1254" s="12">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2">
        <f t="shared" si="118"/>
        <v>41855.783645833333</v>
      </c>
      <c r="T1255" s="12">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2">
        <f t="shared" si="118"/>
        <v>40487.621365740742</v>
      </c>
      <c r="T1256" s="12">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2">
        <f t="shared" si="118"/>
        <v>41579.845509259263</v>
      </c>
      <c r="T1257" s="12">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2">
        <f t="shared" si="118"/>
        <v>40921.919340277775</v>
      </c>
      <c r="T1258" s="12">
        <f t="shared" si="119"/>
        <v>40951.919340277775</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2">
        <f t="shared" si="118"/>
        <v>40587.085532407407</v>
      </c>
      <c r="T1259" s="12">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2">
        <f t="shared" si="118"/>
        <v>41487.611250000002</v>
      </c>
      <c r="T1260" s="12">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2">
        <f t="shared" si="118"/>
        <v>41766.970648148148</v>
      </c>
      <c r="T1261" s="12">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2">
        <f t="shared" si="118"/>
        <v>41666.842824074076</v>
      </c>
      <c r="T1262" s="12">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2">
        <f t="shared" si="118"/>
        <v>41638.342905092592</v>
      </c>
      <c r="T1263" s="12">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2">
        <f t="shared" si="118"/>
        <v>41656.762638888889</v>
      </c>
      <c r="T1264" s="12">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2">
        <f t="shared" si="118"/>
        <v>41692.084143518521</v>
      </c>
      <c r="T1265" s="12">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2">
        <f t="shared" si="118"/>
        <v>41547.662997685184</v>
      </c>
      <c r="T1266" s="12">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2">
        <f t="shared" si="118"/>
        <v>40465.655266203699</v>
      </c>
      <c r="T1267" s="12">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2">
        <f t="shared" si="118"/>
        <v>41620.87667824074</v>
      </c>
      <c r="T1268" s="12">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2">
        <f t="shared" si="118"/>
        <v>41449.585162037038</v>
      </c>
      <c r="T1269" s="12">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2">
        <f t="shared" si="118"/>
        <v>41507.845451388886</v>
      </c>
      <c r="T1270" s="12">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2">
        <f t="shared" si="118"/>
        <v>42445.823055555556</v>
      </c>
      <c r="T1271" s="12">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2">
        <f t="shared" si="118"/>
        <v>40933.85696759259</v>
      </c>
      <c r="T1272" s="12">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2">
        <f t="shared" si="118"/>
        <v>41561.683553240742</v>
      </c>
      <c r="T1273" s="12">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2">
        <f t="shared" si="118"/>
        <v>40274.745127314818</v>
      </c>
      <c r="T1274" s="12">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2">
        <f t="shared" si="118"/>
        <v>41852.730219907404</v>
      </c>
      <c r="T1275" s="12">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2">
        <f t="shared" si="118"/>
        <v>41116.690104166664</v>
      </c>
      <c r="T1276" s="12">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2">
        <f t="shared" si="118"/>
        <v>41458.867905092593</v>
      </c>
      <c r="T1277" s="12">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2">
        <f t="shared" si="118"/>
        <v>40007.704247685186</v>
      </c>
      <c r="T1278" s="12">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2">
        <f t="shared" si="118"/>
        <v>41121.561886574076</v>
      </c>
      <c r="T1279" s="12">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2">
        <f t="shared" si="118"/>
        <v>41786.555162037039</v>
      </c>
      <c r="T1280" s="12">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2">
        <f t="shared" si="118"/>
        <v>41682.099189814813</v>
      </c>
      <c r="T1281" s="12">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2">
        <f t="shared" si="118"/>
        <v>40513.757569444446</v>
      </c>
      <c r="T1282" s="12">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f>
        <v>1.1071428571428572</v>
      </c>
      <c r="P1283" s="8">
        <f t="shared" ref="P1283:P1346" si="121">IFERROR(E1283/L1283, "No backers")</f>
        <v>104.72972972972973</v>
      </c>
      <c r="Q1283" t="str">
        <f t="shared" ref="Q1283:Q1346" si="122">LEFT(N1283,FIND("/",N1283)-1)</f>
        <v>music</v>
      </c>
      <c r="R1283" t="str">
        <f t="shared" ref="R1283:R1346" si="123">RIGHT(N1283,LEN(N1283)-FIND("/",N1283))</f>
        <v>rock</v>
      </c>
      <c r="S1283" s="12">
        <f t="shared" ref="S1283:S1346" si="124">(J1283/86400)+DATE(1970,1,1)</f>
        <v>41463.743472222224</v>
      </c>
      <c r="T1283" s="12">
        <f t="shared" ref="T1283:T1346" si="125">(I1283/86400)+DATE(1970,1,1)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2">
        <f t="shared" si="124"/>
        <v>41586.475173611107</v>
      </c>
      <c r="T1284" s="12">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2">
        <f t="shared" si="124"/>
        <v>41320.717465277776</v>
      </c>
      <c r="T1285" s="12">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2">
        <f t="shared" si="124"/>
        <v>42712.23474537037</v>
      </c>
      <c r="T1286" s="12">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2">
        <f t="shared" si="124"/>
        <v>42160.583043981482</v>
      </c>
      <c r="T1287" s="12">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2">
        <f t="shared" si="124"/>
        <v>42039.384571759263</v>
      </c>
      <c r="T1288" s="12">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2">
        <f t="shared" si="124"/>
        <v>42107.621018518519</v>
      </c>
      <c r="T1289" s="12">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2">
        <f t="shared" si="124"/>
        <v>42561.154664351852</v>
      </c>
      <c r="T1290" s="12">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2">
        <f t="shared" si="124"/>
        <v>42709.134780092594</v>
      </c>
      <c r="T1291" s="12">
        <f t="shared" si="125"/>
        <v>42739.134780092594</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2">
        <f t="shared" si="124"/>
        <v>42086.614942129629</v>
      </c>
      <c r="T1292" s="12">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2">
        <f t="shared" si="124"/>
        <v>42064.652673611112</v>
      </c>
      <c r="T1293" s="12">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2">
        <f t="shared" si="124"/>
        <v>42256.764212962968</v>
      </c>
      <c r="T1294" s="12">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2">
        <f t="shared" si="124"/>
        <v>42292.701053240744</v>
      </c>
      <c r="T1295" s="12">
        <f t="shared" si="125"/>
        <v>42322.742719907408</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2">
        <f t="shared" si="124"/>
        <v>42278.453668981485</v>
      </c>
      <c r="T1296" s="12">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2">
        <f t="shared" si="124"/>
        <v>42184.572881944448</v>
      </c>
      <c r="T1297" s="12">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2">
        <f t="shared" si="124"/>
        <v>42423.050613425927</v>
      </c>
      <c r="T1298" s="12">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2">
        <f t="shared" si="124"/>
        <v>42461.747199074074</v>
      </c>
      <c r="T1299" s="12">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2">
        <f t="shared" si="124"/>
        <v>42458.680925925924</v>
      </c>
      <c r="T1300" s="12">
        <f t="shared" si="125"/>
        <v>42488.680925925924</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2">
        <f t="shared" si="124"/>
        <v>42169.814340277779</v>
      </c>
      <c r="T1301" s="12">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2">
        <f t="shared" si="124"/>
        <v>42483.675208333334</v>
      </c>
      <c r="T1302" s="12">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2">
        <f t="shared" si="124"/>
        <v>42195.749745370369</v>
      </c>
      <c r="T1303" s="12">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2">
        <f t="shared" si="124"/>
        <v>42675.057997685188</v>
      </c>
      <c r="T1304" s="12">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2">
        <f t="shared" si="124"/>
        <v>42566.441203703704</v>
      </c>
      <c r="T1305" s="12">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2">
        <f t="shared" si="124"/>
        <v>42747.194502314815</v>
      </c>
      <c r="T1306" s="12">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2">
        <f t="shared" si="124"/>
        <v>42543.665601851855</v>
      </c>
      <c r="T1307" s="12">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2">
        <f t="shared" si="124"/>
        <v>41947.457569444443</v>
      </c>
      <c r="T1308" s="12">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2">
        <f t="shared" si="124"/>
        <v>42387.503229166672</v>
      </c>
      <c r="T1309" s="12">
        <f t="shared" si="125"/>
        <v>42417.503229166672</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2">
        <f t="shared" si="124"/>
        <v>42611.613564814819</v>
      </c>
      <c r="T1310" s="12">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2">
        <f t="shared" si="124"/>
        <v>42257.882731481484</v>
      </c>
      <c r="T1311" s="12">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2">
        <f t="shared" si="124"/>
        <v>42556.667245370365</v>
      </c>
      <c r="T1312" s="12">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2">
        <f t="shared" si="124"/>
        <v>42669.802303240736</v>
      </c>
      <c r="T1313" s="12">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2">
        <f t="shared" si="124"/>
        <v>42082.702800925923</v>
      </c>
      <c r="T1314" s="12">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2">
        <f t="shared" si="124"/>
        <v>42402.709652777776</v>
      </c>
      <c r="T1315" s="12">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2">
        <f t="shared" si="124"/>
        <v>42604.669675925921</v>
      </c>
      <c r="T1316" s="12">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2">
        <f t="shared" si="124"/>
        <v>42278.498240740737</v>
      </c>
      <c r="T1317" s="12">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2">
        <f t="shared" si="124"/>
        <v>42393.961909722224</v>
      </c>
      <c r="T1318" s="12">
        <f t="shared" si="125"/>
        <v>42428.961909722224</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2">
        <f t="shared" si="124"/>
        <v>42520.235486111109</v>
      </c>
      <c r="T1319" s="12">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2">
        <f t="shared" si="124"/>
        <v>41985.043657407412</v>
      </c>
      <c r="T1320" s="12">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2">
        <f t="shared" si="124"/>
        <v>41816.812094907407</v>
      </c>
      <c r="T1321" s="12">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2">
        <f t="shared" si="124"/>
        <v>42705.690347222218</v>
      </c>
      <c r="T1322" s="12">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2">
        <f t="shared" si="124"/>
        <v>42697.74927083333</v>
      </c>
      <c r="T1323" s="12">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2">
        <f t="shared" si="124"/>
        <v>42115.656539351854</v>
      </c>
      <c r="T1324" s="12">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2">
        <f t="shared" si="124"/>
        <v>42451.698449074072</v>
      </c>
      <c r="T1325" s="12">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2">
        <f t="shared" si="124"/>
        <v>42626.633703703701</v>
      </c>
      <c r="T1326" s="12">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2">
        <f t="shared" si="124"/>
        <v>42704.086053240739</v>
      </c>
      <c r="T1327" s="12">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2">
        <f t="shared" si="124"/>
        <v>41974.791990740741</v>
      </c>
      <c r="T1328" s="12">
        <f t="shared" si="125"/>
        <v>42019.791990740741</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2">
        <f t="shared" si="124"/>
        <v>42123.678645833337</v>
      </c>
      <c r="T1329" s="12">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2">
        <f t="shared" si="124"/>
        <v>42612.642754629633</v>
      </c>
      <c r="T1330" s="12">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2">
        <f t="shared" si="124"/>
        <v>41935.221585648149</v>
      </c>
      <c r="T1331" s="12">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2">
        <f t="shared" si="124"/>
        <v>42522.276724537034</v>
      </c>
      <c r="T1332" s="12">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2">
        <f t="shared" si="124"/>
        <v>42569.50409722222</v>
      </c>
      <c r="T1333" s="12">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str">
        <f t="shared" si="121"/>
        <v>No backers</v>
      </c>
      <c r="Q1334" t="str">
        <f t="shared" si="122"/>
        <v>technology</v>
      </c>
      <c r="R1334" t="str">
        <f t="shared" si="123"/>
        <v>wearables</v>
      </c>
      <c r="S1334" s="12">
        <f t="shared" si="124"/>
        <v>42732.060277777782</v>
      </c>
      <c r="T1334" s="12">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str">
        <f t="shared" si="121"/>
        <v>No backers</v>
      </c>
      <c r="Q1335" t="str">
        <f t="shared" si="122"/>
        <v>technology</v>
      </c>
      <c r="R1335" t="str">
        <f t="shared" si="123"/>
        <v>wearables</v>
      </c>
      <c r="S1335" s="12">
        <f t="shared" si="124"/>
        <v>41806.106770833336</v>
      </c>
      <c r="T1335" s="12">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2">
        <f t="shared" si="124"/>
        <v>42410.774155092593</v>
      </c>
      <c r="T1336" s="12">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2">
        <f t="shared" si="124"/>
        <v>42313.936365740738</v>
      </c>
      <c r="T1337" s="12">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2">
        <f t="shared" si="124"/>
        <v>41955.863750000004</v>
      </c>
      <c r="T1338" s="12">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2">
        <f t="shared" si="124"/>
        <v>42767.577303240745</v>
      </c>
      <c r="T1339" s="12">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2">
        <f t="shared" si="124"/>
        <v>42188.803622685184</v>
      </c>
      <c r="T1340" s="12">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2">
        <f t="shared" si="124"/>
        <v>41936.647164351853</v>
      </c>
      <c r="T1341" s="12">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str">
        <f t="shared" si="121"/>
        <v>No backers</v>
      </c>
      <c r="Q1342" t="str">
        <f t="shared" si="122"/>
        <v>technology</v>
      </c>
      <c r="R1342" t="str">
        <f t="shared" si="123"/>
        <v>wearables</v>
      </c>
      <c r="S1342" s="12">
        <f t="shared" si="124"/>
        <v>41836.595520833333</v>
      </c>
      <c r="T1342" s="12">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2">
        <f t="shared" si="124"/>
        <v>42612.624039351853</v>
      </c>
      <c r="T1343" s="12">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2">
        <f t="shared" si="124"/>
        <v>42172.816423611112</v>
      </c>
      <c r="T1344" s="12">
        <f t="shared" si="125"/>
        <v>42202.816423611112</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2">
        <f t="shared" si="124"/>
        <v>42542.526423611111</v>
      </c>
      <c r="T1345" s="12">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2">
        <f t="shared" si="124"/>
        <v>42522.789803240739</v>
      </c>
      <c r="T1346" s="12">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f>
        <v>1.25</v>
      </c>
      <c r="P1347" s="8">
        <f t="shared" ref="P1347:P1410" si="127">IFERROR(E1347/L1347, "No backers")</f>
        <v>53.571428571428569</v>
      </c>
      <c r="Q1347" t="str">
        <f t="shared" ref="Q1347:Q1410" si="128">LEFT(N1347,FIND("/",N1347)-1)</f>
        <v>publishing</v>
      </c>
      <c r="R1347" t="str">
        <f t="shared" ref="R1347:R1410" si="129">RIGHT(N1347,LEN(N1347)-FIND("/",N1347))</f>
        <v>nonfiction</v>
      </c>
      <c r="S1347" s="12">
        <f t="shared" ref="S1347:S1410" si="130">(J1347/86400)+DATE(1970,1,1)</f>
        <v>41799.814340277779</v>
      </c>
      <c r="T1347" s="12">
        <f t="shared" ref="T1347:T1410" si="131">(I1347/86400)+DATE(1970,1,1)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2">
        <f t="shared" si="130"/>
        <v>41422.075821759259</v>
      </c>
      <c r="T1348" s="12">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2">
        <f t="shared" si="130"/>
        <v>42040.638020833328</v>
      </c>
      <c r="T1349" s="12">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2">
        <f t="shared" si="130"/>
        <v>41963.506168981483</v>
      </c>
      <c r="T1350" s="12">
        <f t="shared" si="131"/>
        <v>41991.506168981483</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2">
        <f t="shared" si="130"/>
        <v>42317.33258101852</v>
      </c>
      <c r="T1351" s="12">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2">
        <f t="shared" si="130"/>
        <v>42334.013124999998</v>
      </c>
      <c r="T1352" s="12">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2">
        <f t="shared" si="130"/>
        <v>42382.74009259259</v>
      </c>
      <c r="T1353" s="12">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2">
        <f t="shared" si="130"/>
        <v>42200.578310185185</v>
      </c>
      <c r="T1354" s="12">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2">
        <f t="shared" si="130"/>
        <v>41309.11791666667</v>
      </c>
      <c r="T1355" s="12">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2">
        <f t="shared" si="130"/>
        <v>42502.807627314818</v>
      </c>
      <c r="T1356" s="12">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2">
        <f t="shared" si="130"/>
        <v>41213.254687499997</v>
      </c>
      <c r="T1357" s="12">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2">
        <f t="shared" si="130"/>
        <v>41430.038888888885</v>
      </c>
      <c r="T1358" s="12">
        <f t="shared" si="131"/>
        <v>41460.038888888885</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2">
        <f t="shared" si="130"/>
        <v>41304.962233796294</v>
      </c>
      <c r="T1359" s="12">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2">
        <f t="shared" si="130"/>
        <v>40689.570868055554</v>
      </c>
      <c r="T1360" s="12">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2">
        <f t="shared" si="130"/>
        <v>40668.814699074072</v>
      </c>
      <c r="T1361" s="12">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2">
        <f t="shared" si="130"/>
        <v>41095.900694444441</v>
      </c>
      <c r="T1362" s="12">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2">
        <f t="shared" si="130"/>
        <v>41781.717268518521</v>
      </c>
      <c r="T1363" s="12">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2">
        <f t="shared" si="130"/>
        <v>41464.934386574074</v>
      </c>
      <c r="T1364" s="12">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2">
        <f t="shared" si="130"/>
        <v>42396.8440625</v>
      </c>
      <c r="T1365" s="12">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2">
        <f t="shared" si="130"/>
        <v>41951.6956712963</v>
      </c>
      <c r="T1366" s="12">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2">
        <f t="shared" si="130"/>
        <v>42049.733240740738</v>
      </c>
      <c r="T1367" s="12">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2">
        <f t="shared" si="130"/>
        <v>41924.996099537035</v>
      </c>
      <c r="T1368" s="12">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2">
        <f t="shared" si="130"/>
        <v>42292.002893518518</v>
      </c>
      <c r="T1369" s="12">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2">
        <f t="shared" si="130"/>
        <v>42146.190902777773</v>
      </c>
      <c r="T1370" s="12">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2">
        <f t="shared" si="130"/>
        <v>41710.594282407408</v>
      </c>
      <c r="T1371" s="12">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2">
        <f t="shared" si="130"/>
        <v>41548.00335648148</v>
      </c>
      <c r="T1372" s="12">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2">
        <f t="shared" si="130"/>
        <v>42101.758587962962</v>
      </c>
      <c r="T1373" s="12">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2">
        <f t="shared" si="130"/>
        <v>41072.739953703705</v>
      </c>
      <c r="T1374" s="12">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2">
        <f t="shared" si="130"/>
        <v>42704.95177083333</v>
      </c>
      <c r="T1375" s="12">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2">
        <f t="shared" si="130"/>
        <v>42424.161898148144</v>
      </c>
      <c r="T1376" s="12">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2">
        <f t="shared" si="130"/>
        <v>42720.066192129627</v>
      </c>
      <c r="T1377" s="12">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2">
        <f t="shared" si="130"/>
        <v>42677.669050925921</v>
      </c>
      <c r="T1378" s="12">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2">
        <f t="shared" si="130"/>
        <v>42747.219560185185</v>
      </c>
      <c r="T1379" s="12">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2">
        <f t="shared" si="130"/>
        <v>42568.759375000001</v>
      </c>
      <c r="T1380" s="12">
        <f t="shared" si="131"/>
        <v>42583.759375000001</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2">
        <f t="shared" si="130"/>
        <v>42130.491620370369</v>
      </c>
      <c r="T1381" s="12">
        <f t="shared" si="131"/>
        <v>42160.491620370369</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2">
        <f t="shared" si="130"/>
        <v>42141.762800925921</v>
      </c>
      <c r="T1382" s="12">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2">
        <f t="shared" si="130"/>
        <v>42703.214409722219</v>
      </c>
      <c r="T1383" s="12">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2">
        <f t="shared" si="130"/>
        <v>41370.800185185188</v>
      </c>
      <c r="T1384" s="12">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2">
        <f t="shared" si="130"/>
        <v>42707.074976851851</v>
      </c>
      <c r="T1385" s="12">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2">
        <f t="shared" si="130"/>
        <v>42160.735208333332</v>
      </c>
      <c r="T1386" s="12">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2">
        <f t="shared" si="130"/>
        <v>42433.688900462963</v>
      </c>
      <c r="T1387" s="12">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2">
        <f t="shared" si="130"/>
        <v>42184.646863425922</v>
      </c>
      <c r="T1388" s="12">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2">
        <f t="shared" si="130"/>
        <v>42126.92123842593</v>
      </c>
      <c r="T1389" s="12">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2">
        <f t="shared" si="130"/>
        <v>42634.614780092597</v>
      </c>
      <c r="T1390" s="12">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2">
        <f t="shared" si="130"/>
        <v>42565.480983796297</v>
      </c>
      <c r="T1391" s="12">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2">
        <f t="shared" si="130"/>
        <v>42087.803310185191</v>
      </c>
      <c r="T1392" s="12">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2">
        <f t="shared" si="130"/>
        <v>42193.650671296295</v>
      </c>
      <c r="T1393" s="12">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2">
        <f t="shared" si="130"/>
        <v>42401.154930555553</v>
      </c>
      <c r="T1394" s="12">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2">
        <f t="shared" si="130"/>
        <v>42553.681979166664</v>
      </c>
      <c r="T1395" s="12">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2">
        <f t="shared" si="130"/>
        <v>42752.144976851851</v>
      </c>
      <c r="T1396" s="12">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2">
        <f t="shared" si="130"/>
        <v>42719.90834490741</v>
      </c>
      <c r="T1397" s="12">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2">
        <f t="shared" si="130"/>
        <v>42018.99863425926</v>
      </c>
      <c r="T1398" s="12">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2">
        <f t="shared" si="130"/>
        <v>42640.917939814812</v>
      </c>
      <c r="T1399" s="12">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2">
        <f t="shared" si="130"/>
        <v>42526.874236111107</v>
      </c>
      <c r="T1400" s="12">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2">
        <f t="shared" si="130"/>
        <v>41889.004317129627</v>
      </c>
      <c r="T1401" s="12">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2">
        <f t="shared" si="130"/>
        <v>42498.341122685189</v>
      </c>
      <c r="T1402" s="12">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2">
        <f t="shared" si="130"/>
        <v>41399.99622685185</v>
      </c>
      <c r="T1403" s="12">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2">
        <f t="shared" si="130"/>
        <v>42065.053368055553</v>
      </c>
      <c r="T1404" s="12">
        <f t="shared" si="131"/>
        <v>42125.011701388888</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2">
        <f t="shared" si="130"/>
        <v>41451.062905092593</v>
      </c>
      <c r="T1405" s="12">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2">
        <f t="shared" si="130"/>
        <v>42032.510243055556</v>
      </c>
      <c r="T1406" s="12">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2">
        <f t="shared" si="130"/>
        <v>41941.680567129632</v>
      </c>
      <c r="T1407" s="12">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2">
        <f t="shared" si="130"/>
        <v>42297.432951388888</v>
      </c>
      <c r="T1408" s="12">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2">
        <f t="shared" si="130"/>
        <v>41838.536782407406</v>
      </c>
      <c r="T1409" s="12">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2">
        <f t="shared" si="130"/>
        <v>42291.872175925921</v>
      </c>
      <c r="T1410" s="12">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f>
        <v>0</v>
      </c>
      <c r="P1411" s="8" t="str">
        <f t="shared" ref="P1411:P1474" si="133">IFERROR(E1411/L1411, "No backers")</f>
        <v>No backers</v>
      </c>
      <c r="Q1411" t="str">
        <f t="shared" ref="Q1411:Q1474" si="134">LEFT(N1411,FIND("/",N1411)-1)</f>
        <v>publishing</v>
      </c>
      <c r="R1411" t="str">
        <f t="shared" ref="R1411:R1474" si="135">RIGHT(N1411,LEN(N1411)-FIND("/",N1411))</f>
        <v>translations</v>
      </c>
      <c r="S1411" s="12">
        <f t="shared" ref="S1411:S1474" si="136">(J1411/86400)+DATE(1970,1,1)</f>
        <v>41945.133506944447</v>
      </c>
      <c r="T1411" s="12">
        <f t="shared" ref="T1411:T1474" si="137">(I1411/86400)+DATE(1970,1,1)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2">
        <f t="shared" si="136"/>
        <v>42479.318518518514</v>
      </c>
      <c r="T1412" s="12">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2">
        <f t="shared" si="136"/>
        <v>42013.059027777781</v>
      </c>
      <c r="T1413" s="12">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2">
        <f t="shared" si="136"/>
        <v>41947.063645833332</v>
      </c>
      <c r="T1414" s="12">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2">
        <f t="shared" si="136"/>
        <v>42360.437152777777</v>
      </c>
      <c r="T1415" s="12">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2">
        <f t="shared" si="136"/>
        <v>42708.25309027778</v>
      </c>
      <c r="T1416" s="12">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2">
        <f t="shared" si="136"/>
        <v>42192.675821759258</v>
      </c>
      <c r="T1417" s="12">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str">
        <f t="shared" si="133"/>
        <v>No backers</v>
      </c>
      <c r="Q1418" t="str">
        <f t="shared" si="134"/>
        <v>publishing</v>
      </c>
      <c r="R1418" t="str">
        <f t="shared" si="135"/>
        <v>translations</v>
      </c>
      <c r="S1418" s="12">
        <f t="shared" si="136"/>
        <v>42299.926145833335</v>
      </c>
      <c r="T1418" s="12">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2">
        <f t="shared" si="136"/>
        <v>42232.15016203704</v>
      </c>
      <c r="T1419" s="12">
        <f t="shared" si="137"/>
        <v>42262.46597222222</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2">
        <f t="shared" si="136"/>
        <v>42395.456412037034</v>
      </c>
      <c r="T1420" s="12">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2">
        <f t="shared" si="136"/>
        <v>42622.456238425926</v>
      </c>
      <c r="T1421" s="12">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2">
        <f t="shared" si="136"/>
        <v>42524.667662037042</v>
      </c>
      <c r="T1422" s="12">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2">
        <f t="shared" si="136"/>
        <v>42013.915613425925</v>
      </c>
      <c r="T1423" s="12">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2">
        <f t="shared" si="136"/>
        <v>42604.239629629628</v>
      </c>
      <c r="T1424" s="12">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2">
        <f t="shared" si="136"/>
        <v>42340.360312500001</v>
      </c>
      <c r="T1425" s="12">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2">
        <f t="shared" si="136"/>
        <v>42676.717615740738</v>
      </c>
      <c r="T1426" s="12">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str">
        <f t="shared" si="133"/>
        <v>No backers</v>
      </c>
      <c r="Q1427" t="str">
        <f t="shared" si="134"/>
        <v>publishing</v>
      </c>
      <c r="R1427" t="str">
        <f t="shared" si="135"/>
        <v>translations</v>
      </c>
      <c r="S1427" s="12">
        <f t="shared" si="136"/>
        <v>42093.131469907406</v>
      </c>
      <c r="T1427" s="12">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str">
        <f t="shared" si="133"/>
        <v>No backers</v>
      </c>
      <c r="Q1428" t="str">
        <f t="shared" si="134"/>
        <v>publishing</v>
      </c>
      <c r="R1428" t="str">
        <f t="shared" si="135"/>
        <v>translations</v>
      </c>
      <c r="S1428" s="12">
        <f t="shared" si="136"/>
        <v>42180.390277777777</v>
      </c>
      <c r="T1428" s="12">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2">
        <f t="shared" si="136"/>
        <v>42601.851678240739</v>
      </c>
      <c r="T1429" s="12">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2">
        <f t="shared" si="136"/>
        <v>42432.379826388889</v>
      </c>
      <c r="T1430" s="12">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str">
        <f t="shared" si="133"/>
        <v>No backers</v>
      </c>
      <c r="Q1431" t="str">
        <f t="shared" si="134"/>
        <v>publishing</v>
      </c>
      <c r="R1431" t="str">
        <f t="shared" si="135"/>
        <v>translations</v>
      </c>
      <c r="S1431" s="12">
        <f t="shared" si="136"/>
        <v>42074.060671296298</v>
      </c>
      <c r="T1431" s="12">
        <f t="shared" si="137"/>
        <v>42104.060671296298</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2">
        <f t="shared" si="136"/>
        <v>41961.813518518524</v>
      </c>
      <c r="T1432" s="12">
        <f t="shared" si="137"/>
        <v>41992.813518518524</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2">
        <f t="shared" si="136"/>
        <v>42304.210833333331</v>
      </c>
      <c r="T1433" s="12">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str">
        <f t="shared" si="133"/>
        <v>No backers</v>
      </c>
      <c r="Q1434" t="str">
        <f t="shared" si="134"/>
        <v>publishing</v>
      </c>
      <c r="R1434" t="str">
        <f t="shared" si="135"/>
        <v>translations</v>
      </c>
      <c r="S1434" s="12">
        <f t="shared" si="136"/>
        <v>42175.780416666668</v>
      </c>
      <c r="T1434" s="12">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2">
        <f t="shared" si="136"/>
        <v>42673.625868055555</v>
      </c>
      <c r="T1435" s="12">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2">
        <f t="shared" si="136"/>
        <v>42142.767106481479</v>
      </c>
      <c r="T1436" s="12">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2">
        <f t="shared" si="136"/>
        <v>42258.780324074076</v>
      </c>
      <c r="T1437" s="12">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2">
        <f t="shared" si="136"/>
        <v>42391.35019675926</v>
      </c>
      <c r="T1438" s="12">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2">
        <f t="shared" si="136"/>
        <v>41796.531701388885</v>
      </c>
      <c r="T1439" s="12">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2">
        <f t="shared" si="136"/>
        <v>42457.871516203704</v>
      </c>
      <c r="T1440" s="12">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2">
        <f t="shared" si="136"/>
        <v>42040.829872685186</v>
      </c>
      <c r="T1441" s="12">
        <f t="shared" si="137"/>
        <v>42070.829872685186</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2">
        <f t="shared" si="136"/>
        <v>42486.748414351852</v>
      </c>
      <c r="T1442" s="12">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2">
        <f t="shared" si="136"/>
        <v>42198.765844907408</v>
      </c>
      <c r="T1443" s="12">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str">
        <f t="shared" si="133"/>
        <v>No backers</v>
      </c>
      <c r="Q1444" t="str">
        <f t="shared" si="134"/>
        <v>publishing</v>
      </c>
      <c r="R1444" t="str">
        <f t="shared" si="135"/>
        <v>translations</v>
      </c>
      <c r="S1444" s="12">
        <f t="shared" si="136"/>
        <v>42485.64534722222</v>
      </c>
      <c r="T1444" s="12">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str">
        <f t="shared" si="133"/>
        <v>No backers</v>
      </c>
      <c r="Q1445" t="str">
        <f t="shared" si="134"/>
        <v>publishing</v>
      </c>
      <c r="R1445" t="str">
        <f t="shared" si="135"/>
        <v>translations</v>
      </c>
      <c r="S1445" s="12">
        <f t="shared" si="136"/>
        <v>42707.926030092596</v>
      </c>
      <c r="T1445" s="12">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str">
        <f t="shared" si="133"/>
        <v>No backers</v>
      </c>
      <c r="Q1446" t="str">
        <f t="shared" si="134"/>
        <v>publishing</v>
      </c>
      <c r="R1446" t="str">
        <f t="shared" si="135"/>
        <v>translations</v>
      </c>
      <c r="S1446" s="12">
        <f t="shared" si="136"/>
        <v>42199.873402777783</v>
      </c>
      <c r="T1446" s="12">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str">
        <f t="shared" si="133"/>
        <v>No backers</v>
      </c>
      <c r="Q1447" t="str">
        <f t="shared" si="134"/>
        <v>publishing</v>
      </c>
      <c r="R1447" t="str">
        <f t="shared" si="135"/>
        <v>translations</v>
      </c>
      <c r="S1447" s="12">
        <f t="shared" si="136"/>
        <v>42139.542303240742</v>
      </c>
      <c r="T1447" s="12">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str">
        <f t="shared" si="133"/>
        <v>No backers</v>
      </c>
      <c r="Q1448" t="str">
        <f t="shared" si="134"/>
        <v>publishing</v>
      </c>
      <c r="R1448" t="str">
        <f t="shared" si="135"/>
        <v>translations</v>
      </c>
      <c r="S1448" s="12">
        <f t="shared" si="136"/>
        <v>42461.447662037041</v>
      </c>
      <c r="T1448" s="12">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2">
        <f t="shared" si="136"/>
        <v>42529.730717592596</v>
      </c>
      <c r="T1449" s="12">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str">
        <f t="shared" si="133"/>
        <v>No backers</v>
      </c>
      <c r="Q1450" t="str">
        <f t="shared" si="134"/>
        <v>publishing</v>
      </c>
      <c r="R1450" t="str">
        <f t="shared" si="135"/>
        <v>translations</v>
      </c>
      <c r="S1450" s="12">
        <f t="shared" si="136"/>
        <v>42115.936550925922</v>
      </c>
      <c r="T1450" s="12">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str">
        <f t="shared" si="133"/>
        <v>No backers</v>
      </c>
      <c r="Q1451" t="str">
        <f t="shared" si="134"/>
        <v>publishing</v>
      </c>
      <c r="R1451" t="str">
        <f t="shared" si="135"/>
        <v>translations</v>
      </c>
      <c r="S1451" s="12">
        <f t="shared" si="136"/>
        <v>42086.811400462961</v>
      </c>
      <c r="T1451" s="12">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2">
        <f t="shared" si="136"/>
        <v>42390.171261574069</v>
      </c>
      <c r="T1452" s="12">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2">
        <f t="shared" si="136"/>
        <v>41931.959016203706</v>
      </c>
      <c r="T1453" s="12">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str">
        <f t="shared" si="133"/>
        <v>No backers</v>
      </c>
      <c r="Q1454" t="str">
        <f t="shared" si="134"/>
        <v>publishing</v>
      </c>
      <c r="R1454" t="str">
        <f t="shared" si="135"/>
        <v>translations</v>
      </c>
      <c r="S1454" s="12">
        <f t="shared" si="136"/>
        <v>41818.703275462962</v>
      </c>
      <c r="T1454" s="12">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str">
        <f t="shared" si="133"/>
        <v>No backers</v>
      </c>
      <c r="Q1455" t="str">
        <f t="shared" si="134"/>
        <v>publishing</v>
      </c>
      <c r="R1455" t="str">
        <f t="shared" si="135"/>
        <v>translations</v>
      </c>
      <c r="S1455" s="12">
        <f t="shared" si="136"/>
        <v>42795.696145833332</v>
      </c>
      <c r="T1455" s="12">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2">
        <f t="shared" si="136"/>
        <v>42463.866666666669</v>
      </c>
      <c r="T1456" s="12">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2">
        <f t="shared" si="136"/>
        <v>41832.672685185185</v>
      </c>
      <c r="T1457" s="12">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2">
        <f t="shared" si="136"/>
        <v>42708.668576388889</v>
      </c>
      <c r="T1458" s="12">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str">
        <f t="shared" si="133"/>
        <v>No backers</v>
      </c>
      <c r="Q1459" t="str">
        <f t="shared" si="134"/>
        <v>publishing</v>
      </c>
      <c r="R1459" t="str">
        <f t="shared" si="135"/>
        <v>translations</v>
      </c>
      <c r="S1459" s="12">
        <f t="shared" si="136"/>
        <v>42289.89634259259</v>
      </c>
      <c r="T1459" s="12">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str">
        <f t="shared" si="133"/>
        <v>No backers</v>
      </c>
      <c r="Q1460" t="str">
        <f t="shared" si="134"/>
        <v>publishing</v>
      </c>
      <c r="R1460" t="str">
        <f t="shared" si="135"/>
        <v>translations</v>
      </c>
      <c r="S1460" s="12">
        <f t="shared" si="136"/>
        <v>41831.705555555556</v>
      </c>
      <c r="T1460" s="12">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str">
        <f t="shared" si="133"/>
        <v>No backers</v>
      </c>
      <c r="Q1461" t="str">
        <f t="shared" si="134"/>
        <v>publishing</v>
      </c>
      <c r="R1461" t="str">
        <f t="shared" si="135"/>
        <v>translations</v>
      </c>
      <c r="S1461" s="12">
        <f t="shared" si="136"/>
        <v>42312.204814814817</v>
      </c>
      <c r="T1461" s="12">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str">
        <f t="shared" si="133"/>
        <v>No backers</v>
      </c>
      <c r="Q1462" t="str">
        <f t="shared" si="134"/>
        <v>publishing</v>
      </c>
      <c r="R1462" t="str">
        <f t="shared" si="135"/>
        <v>translations</v>
      </c>
      <c r="S1462" s="12">
        <f t="shared" si="136"/>
        <v>41915.896967592591</v>
      </c>
      <c r="T1462" s="12">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2">
        <f t="shared" si="136"/>
        <v>41899.645300925928</v>
      </c>
      <c r="T1463" s="12">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2">
        <f t="shared" si="136"/>
        <v>41344.662858796299</v>
      </c>
      <c r="T1464" s="12">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2">
        <f t="shared" si="136"/>
        <v>41326.911319444444</v>
      </c>
      <c r="T1465" s="12">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2">
        <f t="shared" si="136"/>
        <v>41291.661550925928</v>
      </c>
      <c r="T1466" s="12">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2">
        <f t="shared" si="136"/>
        <v>40959.734398148146</v>
      </c>
      <c r="T1467" s="12">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2">
        <f t="shared" si="136"/>
        <v>42340.172060185185</v>
      </c>
      <c r="T1468" s="12">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2">
        <f t="shared" si="136"/>
        <v>40933.80190972222</v>
      </c>
      <c r="T1469" s="12">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2">
        <f t="shared" si="136"/>
        <v>40646.014456018514</v>
      </c>
      <c r="T1470" s="12">
        <f t="shared" si="137"/>
        <v>40706.014456018514</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2">
        <f t="shared" si="136"/>
        <v>41290.598483796297</v>
      </c>
      <c r="T1471" s="12">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2">
        <f t="shared" si="136"/>
        <v>41250.827118055553</v>
      </c>
      <c r="T1472" s="12">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2">
        <f t="shared" si="136"/>
        <v>42073.957569444443</v>
      </c>
      <c r="T1473" s="12">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2">
        <f t="shared" si="136"/>
        <v>41533.542858796296</v>
      </c>
      <c r="T1474" s="12">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f>
        <v>1.20516</v>
      </c>
      <c r="P1475" s="8">
        <f t="shared" ref="P1475:P1538" si="139">IFERROR(E1475/L1475, "No backers")</f>
        <v>38.462553191489363</v>
      </c>
      <c r="Q1475" t="str">
        <f t="shared" ref="Q1475:Q1538" si="140">LEFT(N1475,FIND("/",N1475)-1)</f>
        <v>publishing</v>
      </c>
      <c r="R1475" t="str">
        <f t="shared" ref="R1475:R1538" si="141">RIGHT(N1475,LEN(N1475)-FIND("/",N1475))</f>
        <v>radio &amp; podcasts</v>
      </c>
      <c r="S1475" s="12">
        <f t="shared" ref="S1475:S1538" si="142">(J1475/86400)+DATE(1970,1,1)</f>
        <v>40939.979618055557</v>
      </c>
      <c r="T1475" s="12">
        <f t="shared" ref="T1475:T1538" si="143">(I1475/86400)+DATE(1970,1,1)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2">
        <f t="shared" si="142"/>
        <v>41500.72791666667</v>
      </c>
      <c r="T1476" s="12">
        <f t="shared" si="143"/>
        <v>41530.72791666667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2">
        <f t="shared" si="142"/>
        <v>41960.722951388889</v>
      </c>
      <c r="T1477" s="12">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2">
        <f t="shared" si="142"/>
        <v>40766.041921296295</v>
      </c>
      <c r="T1478" s="12">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2">
        <f t="shared" si="142"/>
        <v>40840.615787037037</v>
      </c>
      <c r="T1479" s="12">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2">
        <f t="shared" si="142"/>
        <v>41394.871678240743</v>
      </c>
      <c r="T1480" s="12">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2">
        <f t="shared" si="142"/>
        <v>41754.745243055557</v>
      </c>
      <c r="T1481" s="12">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2">
        <f t="shared" si="142"/>
        <v>41464.934016203704</v>
      </c>
      <c r="T1482" s="12">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2">
        <f t="shared" si="142"/>
        <v>41550.922974537039</v>
      </c>
      <c r="T1483" s="12">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2">
        <f t="shared" si="142"/>
        <v>41136.858055555553</v>
      </c>
      <c r="T1484" s="12">
        <f t="shared" si="143"/>
        <v>41159.327083333337</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2">
        <f t="shared" si="142"/>
        <v>42548.192997685182</v>
      </c>
      <c r="T1485" s="12">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str">
        <f t="shared" si="139"/>
        <v>No backers</v>
      </c>
      <c r="Q1486" t="str">
        <f t="shared" si="140"/>
        <v>publishing</v>
      </c>
      <c r="R1486" t="str">
        <f t="shared" si="141"/>
        <v>fiction</v>
      </c>
      <c r="S1486" s="12">
        <f t="shared" si="142"/>
        <v>41053.200960648144</v>
      </c>
      <c r="T1486" s="12">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2">
        <f t="shared" si="142"/>
        <v>42130.795983796299</v>
      </c>
      <c r="T1487" s="12">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2">
        <f t="shared" si="142"/>
        <v>42032.168530092589</v>
      </c>
      <c r="T1488" s="12">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str">
        <f t="shared" si="139"/>
        <v>No backers</v>
      </c>
      <c r="Q1489" t="str">
        <f t="shared" si="140"/>
        <v>publishing</v>
      </c>
      <c r="R1489" t="str">
        <f t="shared" si="141"/>
        <v>fiction</v>
      </c>
      <c r="S1489" s="12">
        <f t="shared" si="142"/>
        <v>42554.917488425926</v>
      </c>
      <c r="T1489" s="12">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2">
        <f t="shared" si="142"/>
        <v>41614.563194444447</v>
      </c>
      <c r="T1490" s="12">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str">
        <f t="shared" si="139"/>
        <v>No backers</v>
      </c>
      <c r="Q1491" t="str">
        <f t="shared" si="140"/>
        <v>publishing</v>
      </c>
      <c r="R1491" t="str">
        <f t="shared" si="141"/>
        <v>fiction</v>
      </c>
      <c r="S1491" s="12">
        <f t="shared" si="142"/>
        <v>41198.611712962964</v>
      </c>
      <c r="T1491" s="12">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2">
        <f t="shared" si="142"/>
        <v>41520.561041666668</v>
      </c>
      <c r="T1492" s="12">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2">
        <f t="shared" si="142"/>
        <v>41991.713460648149</v>
      </c>
      <c r="T1493" s="12">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2">
        <f t="shared" si="142"/>
        <v>40682.884791666671</v>
      </c>
      <c r="T1494" s="12">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str">
        <f t="shared" si="139"/>
        <v>No backers</v>
      </c>
      <c r="Q1495" t="str">
        <f t="shared" si="140"/>
        <v>publishing</v>
      </c>
      <c r="R1495" t="str">
        <f t="shared" si="141"/>
        <v>fiction</v>
      </c>
      <c r="S1495" s="12">
        <f t="shared" si="142"/>
        <v>41411.866608796292</v>
      </c>
      <c r="T1495" s="12">
        <f t="shared" si="143"/>
        <v>41441.866608796292</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2">
        <f t="shared" si="142"/>
        <v>42067.722372685181</v>
      </c>
      <c r="T1496" s="12">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str">
        <f t="shared" si="139"/>
        <v>No backers</v>
      </c>
      <c r="Q1497" t="str">
        <f t="shared" si="140"/>
        <v>publishing</v>
      </c>
      <c r="R1497" t="str">
        <f t="shared" si="141"/>
        <v>fiction</v>
      </c>
      <c r="S1497" s="12">
        <f t="shared" si="142"/>
        <v>40752.789710648147</v>
      </c>
      <c r="T1497" s="12">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str">
        <f t="shared" si="139"/>
        <v>No backers</v>
      </c>
      <c r="Q1498" t="str">
        <f t="shared" si="140"/>
        <v>publishing</v>
      </c>
      <c r="R1498" t="str">
        <f t="shared" si="141"/>
        <v>fiction</v>
      </c>
      <c r="S1498" s="12">
        <f t="shared" si="142"/>
        <v>41838.475219907406</v>
      </c>
      <c r="T1498" s="12">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2">
        <f t="shared" si="142"/>
        <v>41444.64261574074</v>
      </c>
      <c r="T1499" s="12">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2">
        <f t="shared" si="142"/>
        <v>41840.983541666668</v>
      </c>
      <c r="T1500" s="12">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2">
        <f t="shared" si="142"/>
        <v>42527.007326388892</v>
      </c>
      <c r="T1501" s="12">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2">
        <f t="shared" si="142"/>
        <v>41365.904594907406</v>
      </c>
      <c r="T1502" s="12">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2">
        <f t="shared" si="142"/>
        <v>42163.583599537036</v>
      </c>
      <c r="T1503" s="12">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2">
        <f t="shared" si="142"/>
        <v>42426.542592592596</v>
      </c>
      <c r="T1504" s="12">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2">
        <f t="shared" si="142"/>
        <v>42606.347233796296</v>
      </c>
      <c r="T1505" s="12">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2">
        <f t="shared" si="142"/>
        <v>41772.657685185186</v>
      </c>
      <c r="T1506" s="12">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2">
        <f t="shared" si="142"/>
        <v>42414.44332175926</v>
      </c>
      <c r="T1507" s="12">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2">
        <f t="shared" si="142"/>
        <v>41814.785925925928</v>
      </c>
      <c r="T1508" s="12">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2">
        <f t="shared" si="142"/>
        <v>40254.450335648144</v>
      </c>
      <c r="T1509" s="12">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2">
        <f t="shared" si="142"/>
        <v>41786.614363425928</v>
      </c>
      <c r="T1510" s="12">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2">
        <f t="shared" si="142"/>
        <v>42751.533391203702</v>
      </c>
      <c r="T1511" s="12">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2">
        <f t="shared" si="142"/>
        <v>41809.385162037041</v>
      </c>
      <c r="T1512" s="12">
        <f t="shared" si="143"/>
        <v>41839.385162037041</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2">
        <f t="shared" si="142"/>
        <v>42296.583379629628</v>
      </c>
      <c r="T1513" s="12">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2">
        <f t="shared" si="142"/>
        <v>42741.684479166666</v>
      </c>
      <c r="T1514" s="12">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2">
        <f t="shared" si="142"/>
        <v>41806.637337962966</v>
      </c>
      <c r="T1515" s="12">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2">
        <f t="shared" si="142"/>
        <v>42234.597685185188</v>
      </c>
      <c r="T1516" s="12">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2">
        <f t="shared" si="142"/>
        <v>42415.253437499996</v>
      </c>
      <c r="T1517" s="12">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2">
        <f t="shared" si="142"/>
        <v>42619.466342592597</v>
      </c>
      <c r="T1518" s="12">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2">
        <f t="shared" si="142"/>
        <v>41948.56658564815</v>
      </c>
      <c r="T1519" s="12">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2">
        <f t="shared" si="142"/>
        <v>41760.8200462963</v>
      </c>
      <c r="T1520" s="12">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2">
        <f t="shared" si="142"/>
        <v>41782.741701388892</v>
      </c>
      <c r="T1521" s="12">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2">
        <f t="shared" si="142"/>
        <v>41955.857789351852</v>
      </c>
      <c r="T1522" s="12">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2">
        <f t="shared" si="142"/>
        <v>42493.167719907404</v>
      </c>
      <c r="T1523" s="12">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2">
        <f t="shared" si="142"/>
        <v>41899.830312500002</v>
      </c>
      <c r="T1524" s="12">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2">
        <f t="shared" si="142"/>
        <v>41964.751342592594</v>
      </c>
      <c r="T1525" s="12">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2">
        <f t="shared" si="142"/>
        <v>42756.501041666663</v>
      </c>
      <c r="T1526" s="12">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2">
        <f t="shared" si="142"/>
        <v>42570.702986111108</v>
      </c>
      <c r="T1527" s="12">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2">
        <f t="shared" si="142"/>
        <v>42339.276006944448</v>
      </c>
      <c r="T1528" s="12">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2">
        <f t="shared" si="142"/>
        <v>42780.600532407407</v>
      </c>
      <c r="T1529" s="12">
        <f t="shared" si="143"/>
        <v>42808.558865740742</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2">
        <f t="shared" si="142"/>
        <v>42736.732893518521</v>
      </c>
      <c r="T1530" s="12">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2">
        <f t="shared" si="142"/>
        <v>42052.628703703704</v>
      </c>
      <c r="T1531" s="12">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2">
        <f t="shared" si="142"/>
        <v>42275.76730324074</v>
      </c>
      <c r="T1532" s="12">
        <f t="shared" si="143"/>
        <v>42300.76730324074</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2">
        <f t="shared" si="142"/>
        <v>41941.802384259259</v>
      </c>
      <c r="T1533" s="12">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2">
        <f t="shared" si="142"/>
        <v>42391.475289351853</v>
      </c>
      <c r="T1534" s="12">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2">
        <f t="shared" si="142"/>
        <v>42443.00204861111</v>
      </c>
      <c r="T1535" s="12">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2">
        <f t="shared" si="142"/>
        <v>42221.674328703702</v>
      </c>
      <c r="T1536" s="12">
        <f t="shared" si="143"/>
        <v>42251.674328703702</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2">
        <f t="shared" si="142"/>
        <v>42484.829062500001</v>
      </c>
      <c r="T1537" s="12">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2">
        <f t="shared" si="142"/>
        <v>42213.802199074074</v>
      </c>
      <c r="T1538" s="12">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f>
        <v>1.7989999999999999</v>
      </c>
      <c r="P1539" s="8">
        <f t="shared" ref="P1539:P1602" si="145">IFERROR(E1539/L1539, "No backers")</f>
        <v>96.375</v>
      </c>
      <c r="Q1539" t="str">
        <f t="shared" ref="Q1539:Q1602" si="146">LEFT(N1539,FIND("/",N1539)-1)</f>
        <v>photography</v>
      </c>
      <c r="R1539" t="str">
        <f t="shared" ref="R1539:R1602" si="147">RIGHT(N1539,LEN(N1539)-FIND("/",N1539))</f>
        <v>photobooks</v>
      </c>
      <c r="S1539" s="12">
        <f t="shared" ref="S1539:S1602" si="148">(J1539/86400)+DATE(1970,1,1)</f>
        <v>42552.315127314811</v>
      </c>
      <c r="T1539" s="12">
        <f t="shared" ref="T1539:T1602" si="149">(I1539/86400)+DATE(1970,1,1)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2">
        <f t="shared" si="148"/>
        <v>41981.782060185185</v>
      </c>
      <c r="T1540" s="12">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2">
        <f t="shared" si="148"/>
        <v>42705.91920138889</v>
      </c>
      <c r="T1541" s="12">
        <f t="shared" si="149"/>
        <v>42738.91920138889</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2">
        <f t="shared" si="148"/>
        <v>41939.00712962963</v>
      </c>
      <c r="T1542" s="12">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2">
        <f t="shared" si="148"/>
        <v>41974.712245370371</v>
      </c>
      <c r="T1543" s="12">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2">
        <f t="shared" si="148"/>
        <v>42170.996527777781</v>
      </c>
      <c r="T1544" s="12">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2">
        <f t="shared" si="148"/>
        <v>41935.509652777779</v>
      </c>
      <c r="T1545" s="12">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str">
        <f t="shared" si="145"/>
        <v>No backers</v>
      </c>
      <c r="Q1546" t="str">
        <f t="shared" si="146"/>
        <v>photography</v>
      </c>
      <c r="R1546" t="str">
        <f t="shared" si="147"/>
        <v>nature</v>
      </c>
      <c r="S1546" s="12">
        <f t="shared" si="148"/>
        <v>42053.051203703704</v>
      </c>
      <c r="T1546" s="12">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2">
        <f t="shared" si="148"/>
        <v>42031.884652777779</v>
      </c>
      <c r="T1547" s="12">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2">
        <f t="shared" si="148"/>
        <v>41839.212951388887</v>
      </c>
      <c r="T1548" s="12">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str">
        <f t="shared" si="145"/>
        <v>No backers</v>
      </c>
      <c r="Q1549" t="str">
        <f t="shared" si="146"/>
        <v>photography</v>
      </c>
      <c r="R1549" t="str">
        <f t="shared" si="147"/>
        <v>nature</v>
      </c>
      <c r="S1549" s="12">
        <f t="shared" si="148"/>
        <v>42782.426875000005</v>
      </c>
      <c r="T1549" s="12">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2">
        <f t="shared" si="148"/>
        <v>42286.88217592593</v>
      </c>
      <c r="T1550" s="12">
        <f t="shared" si="149"/>
        <v>42316.923842592594</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2">
        <f t="shared" si="148"/>
        <v>42281.136099537034</v>
      </c>
      <c r="T1551" s="12">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2">
        <f t="shared" si="148"/>
        <v>42472.449467592596</v>
      </c>
      <c r="T1552" s="12">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str">
        <f t="shared" si="145"/>
        <v>No backers</v>
      </c>
      <c r="Q1553" t="str">
        <f t="shared" si="146"/>
        <v>photography</v>
      </c>
      <c r="R1553" t="str">
        <f t="shared" si="147"/>
        <v>nature</v>
      </c>
      <c r="S1553" s="12">
        <f t="shared" si="148"/>
        <v>42121.824525462958</v>
      </c>
      <c r="T1553" s="12">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2">
        <f t="shared" si="148"/>
        <v>41892.688750000001</v>
      </c>
      <c r="T1554" s="12">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str">
        <f t="shared" si="145"/>
        <v>No backers</v>
      </c>
      <c r="Q1555" t="str">
        <f t="shared" si="146"/>
        <v>photography</v>
      </c>
      <c r="R1555" t="str">
        <f t="shared" si="147"/>
        <v>nature</v>
      </c>
      <c r="S1555" s="12">
        <f t="shared" si="148"/>
        <v>42219.282951388886</v>
      </c>
      <c r="T1555" s="12">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str">
        <f t="shared" si="145"/>
        <v>No backers</v>
      </c>
      <c r="Q1556" t="str">
        <f t="shared" si="146"/>
        <v>photography</v>
      </c>
      <c r="R1556" t="str">
        <f t="shared" si="147"/>
        <v>nature</v>
      </c>
      <c r="S1556" s="12">
        <f t="shared" si="148"/>
        <v>42188.252199074079</v>
      </c>
      <c r="T1556" s="12">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str">
        <f t="shared" si="145"/>
        <v>No backers</v>
      </c>
      <c r="Q1557" t="str">
        <f t="shared" si="146"/>
        <v>photography</v>
      </c>
      <c r="R1557" t="str">
        <f t="shared" si="147"/>
        <v>nature</v>
      </c>
      <c r="S1557" s="12">
        <f t="shared" si="148"/>
        <v>42241.613796296297</v>
      </c>
      <c r="T1557" s="12">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2">
        <f t="shared" si="148"/>
        <v>42525.153055555551</v>
      </c>
      <c r="T1558" s="12">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2">
        <f t="shared" si="148"/>
        <v>41871.65315972222</v>
      </c>
      <c r="T1559" s="12">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2">
        <f t="shared" si="148"/>
        <v>42185.397673611107</v>
      </c>
      <c r="T1560" s="12">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2">
        <f t="shared" si="148"/>
        <v>42108.053229166668</v>
      </c>
      <c r="T1561" s="12">
        <f t="shared" si="149"/>
        <v>42123.053229166668</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2">
        <f t="shared" si="148"/>
        <v>41936.020752314813</v>
      </c>
      <c r="T1562" s="12">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2">
        <f t="shared" si="148"/>
        <v>41555.041701388887</v>
      </c>
      <c r="T1563" s="12">
        <f t="shared" si="149"/>
        <v>41585.083368055552</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str">
        <f t="shared" si="145"/>
        <v>No backers</v>
      </c>
      <c r="Q1564" t="str">
        <f t="shared" si="146"/>
        <v>publishing</v>
      </c>
      <c r="R1564" t="str">
        <f t="shared" si="147"/>
        <v>art books</v>
      </c>
      <c r="S1564" s="12">
        <f t="shared" si="148"/>
        <v>40079.566157407404</v>
      </c>
      <c r="T1564" s="12">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2">
        <f t="shared" si="148"/>
        <v>41652.742488425924</v>
      </c>
      <c r="T1565" s="12">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2">
        <f t="shared" si="148"/>
        <v>42121.367002314815</v>
      </c>
      <c r="T1566" s="12">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2">
        <f t="shared" si="148"/>
        <v>40672.729872685188</v>
      </c>
      <c r="T1567" s="12">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2">
        <f t="shared" si="148"/>
        <v>42549.916712962964</v>
      </c>
      <c r="T1568" s="12">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2">
        <f t="shared" si="148"/>
        <v>41671.93686342593</v>
      </c>
      <c r="T1569" s="12">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2">
        <f t="shared" si="148"/>
        <v>41962.062326388885</v>
      </c>
      <c r="T1570" s="12">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str">
        <f t="shared" si="145"/>
        <v>No backers</v>
      </c>
      <c r="Q1571" t="str">
        <f t="shared" si="146"/>
        <v>publishing</v>
      </c>
      <c r="R1571" t="str">
        <f t="shared" si="147"/>
        <v>art books</v>
      </c>
      <c r="S1571" s="12">
        <f t="shared" si="148"/>
        <v>41389.679560185185</v>
      </c>
      <c r="T1571" s="12">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2">
        <f t="shared" si="148"/>
        <v>42438.813449074078</v>
      </c>
      <c r="T1572" s="12">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2">
        <f t="shared" si="148"/>
        <v>42144.769479166665</v>
      </c>
      <c r="T1573" s="12">
        <f t="shared" si="149"/>
        <v>42174.769479166665</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2">
        <f t="shared" si="148"/>
        <v>42404.033090277779</v>
      </c>
      <c r="T1574" s="12">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2">
        <f t="shared" si="148"/>
        <v>42786.000023148154</v>
      </c>
      <c r="T1575" s="12">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2">
        <f t="shared" si="148"/>
        <v>42017.927418981482</v>
      </c>
      <c r="T1576" s="12">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2">
        <f t="shared" si="148"/>
        <v>41799.524259259255</v>
      </c>
      <c r="T1577" s="12">
        <f t="shared" si="149"/>
        <v>41829.524259259255</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2">
        <f t="shared" si="148"/>
        <v>42140.879259259258</v>
      </c>
      <c r="T1578" s="12">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2">
        <f t="shared" si="148"/>
        <v>41054.847777777773</v>
      </c>
      <c r="T1579" s="12">
        <f t="shared" si="149"/>
        <v>41114.847777777773</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2">
        <f t="shared" si="148"/>
        <v>40399.065868055557</v>
      </c>
      <c r="T1580" s="12">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2">
        <f t="shared" si="148"/>
        <v>41481.996423611112</v>
      </c>
      <c r="T1581" s="12">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str">
        <f t="shared" si="145"/>
        <v>No backers</v>
      </c>
      <c r="Q1582" t="str">
        <f t="shared" si="146"/>
        <v>publishing</v>
      </c>
      <c r="R1582" t="str">
        <f t="shared" si="147"/>
        <v>art books</v>
      </c>
      <c r="S1582" s="12">
        <f t="shared" si="148"/>
        <v>40990.050069444442</v>
      </c>
      <c r="T1582" s="12">
        <f t="shared" si="149"/>
        <v>41050.050069444442</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2">
        <f t="shared" si="148"/>
        <v>42325.448958333334</v>
      </c>
      <c r="T1583" s="12">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2">
        <f t="shared" si="148"/>
        <v>42246.789965277778</v>
      </c>
      <c r="T1584" s="12">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2">
        <f t="shared" si="148"/>
        <v>41877.904988425929</v>
      </c>
      <c r="T1585" s="12">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str">
        <f t="shared" si="145"/>
        <v>No backers</v>
      </c>
      <c r="Q1586" t="str">
        <f t="shared" si="146"/>
        <v>photography</v>
      </c>
      <c r="R1586" t="str">
        <f t="shared" si="147"/>
        <v>places</v>
      </c>
      <c r="S1586" s="12">
        <f t="shared" si="148"/>
        <v>41779.649317129632</v>
      </c>
      <c r="T1586" s="12">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2">
        <f t="shared" si="148"/>
        <v>42707.895462962959</v>
      </c>
      <c r="T1587" s="12">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str">
        <f t="shared" si="145"/>
        <v>No backers</v>
      </c>
      <c r="Q1588" t="str">
        <f t="shared" si="146"/>
        <v>photography</v>
      </c>
      <c r="R1588" t="str">
        <f t="shared" si="147"/>
        <v>places</v>
      </c>
      <c r="S1588" s="12">
        <f t="shared" si="148"/>
        <v>42069.104421296295</v>
      </c>
      <c r="T1588" s="12">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2">
        <f t="shared" si="148"/>
        <v>41956.950983796298</v>
      </c>
      <c r="T1589" s="12">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str">
        <f t="shared" si="145"/>
        <v>No backers</v>
      </c>
      <c r="Q1590" t="str">
        <f t="shared" si="146"/>
        <v>photography</v>
      </c>
      <c r="R1590" t="str">
        <f t="shared" si="147"/>
        <v>places</v>
      </c>
      <c r="S1590" s="12">
        <f t="shared" si="148"/>
        <v>42005.24998842593</v>
      </c>
      <c r="T1590" s="12">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str">
        <f t="shared" si="145"/>
        <v>No backers</v>
      </c>
      <c r="Q1591" t="str">
        <f t="shared" si="146"/>
        <v>photography</v>
      </c>
      <c r="R1591" t="str">
        <f t="shared" si="147"/>
        <v>places</v>
      </c>
      <c r="S1591" s="12">
        <f t="shared" si="148"/>
        <v>42256.984791666662</v>
      </c>
      <c r="T1591" s="12">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2">
        <f t="shared" si="148"/>
        <v>42240.857222222221</v>
      </c>
      <c r="T1592" s="12">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2">
        <f t="shared" si="148"/>
        <v>42433.726168981477</v>
      </c>
      <c r="T1593" s="12">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str">
        <f t="shared" si="145"/>
        <v>No backers</v>
      </c>
      <c r="Q1594" t="str">
        <f t="shared" si="146"/>
        <v>photography</v>
      </c>
      <c r="R1594" t="str">
        <f t="shared" si="147"/>
        <v>places</v>
      </c>
      <c r="S1594" s="12">
        <f t="shared" si="148"/>
        <v>42046.072743055556</v>
      </c>
      <c r="T1594" s="12">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2">
        <f t="shared" si="148"/>
        <v>42033.845543981486</v>
      </c>
      <c r="T1595" s="12">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2">
        <f t="shared" si="148"/>
        <v>42445.712754629625</v>
      </c>
      <c r="T1596" s="12">
        <f t="shared" si="149"/>
        <v>42505.681250000001</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2">
        <f t="shared" si="148"/>
        <v>41780.050092592595</v>
      </c>
      <c r="T1597" s="12">
        <f t="shared" si="149"/>
        <v>41808.842361111107</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2">
        <f t="shared" si="148"/>
        <v>41941.430196759262</v>
      </c>
      <c r="T1598" s="12">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str">
        <f t="shared" si="145"/>
        <v>No backers</v>
      </c>
      <c r="Q1599" t="str">
        <f t="shared" si="146"/>
        <v>photography</v>
      </c>
      <c r="R1599" t="str">
        <f t="shared" si="147"/>
        <v>places</v>
      </c>
      <c r="S1599" s="12">
        <f t="shared" si="148"/>
        <v>42603.354131944448</v>
      </c>
      <c r="T1599" s="12">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2">
        <f t="shared" si="148"/>
        <v>42151.667337962965</v>
      </c>
      <c r="T1600" s="12">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str">
        <f t="shared" si="145"/>
        <v>No backers</v>
      </c>
      <c r="Q1601" t="str">
        <f t="shared" si="146"/>
        <v>photography</v>
      </c>
      <c r="R1601" t="str">
        <f t="shared" si="147"/>
        <v>places</v>
      </c>
      <c r="S1601" s="12">
        <f t="shared" si="148"/>
        <v>42438.53907407407</v>
      </c>
      <c r="T1601" s="12">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2">
        <f t="shared" si="148"/>
        <v>41791.057314814811</v>
      </c>
      <c r="T1602" s="12">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f>
        <v>1.082492</v>
      </c>
      <c r="P1603" s="8">
        <f t="shared" ref="P1603:P1666" si="151">IFERROR(E1603/L1603, "No backers")</f>
        <v>48.325535714285714</v>
      </c>
      <c r="Q1603" t="str">
        <f t="shared" ref="Q1603:Q1666" si="152">LEFT(N1603,FIND("/",N1603)-1)</f>
        <v>music</v>
      </c>
      <c r="R1603" t="str">
        <f t="shared" ref="R1603:R1666" si="153">RIGHT(N1603,LEN(N1603)-FIND("/",N1603))</f>
        <v>rock</v>
      </c>
      <c r="S1603" s="12">
        <f t="shared" ref="S1603:S1666" si="154">(J1603/86400)+DATE(1970,1,1)</f>
        <v>40638.092974537038</v>
      </c>
      <c r="T1603" s="12">
        <f t="shared" ref="T1603:T1666" si="155">(I1603/86400)+DATE(1970,1,1)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2">
        <f t="shared" si="154"/>
        <v>40788.297650462962</v>
      </c>
      <c r="T1604" s="12">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2">
        <f t="shared" si="154"/>
        <v>40876.169664351852</v>
      </c>
      <c r="T1605" s="12">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2">
        <f t="shared" si="154"/>
        <v>40945.845312500001</v>
      </c>
      <c r="T1606" s="12">
        <f t="shared" si="155"/>
        <v>40985.803645833337</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2">
        <f t="shared" si="154"/>
        <v>40747.012881944444</v>
      </c>
      <c r="T1607" s="12">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2">
        <f t="shared" si="154"/>
        <v>40536.111550925925</v>
      </c>
      <c r="T1608" s="12">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2">
        <f t="shared" si="154"/>
        <v>41053.80846064815</v>
      </c>
      <c r="T1609" s="12">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2">
        <f t="shared" si="154"/>
        <v>41607.83085648148</v>
      </c>
      <c r="T1610" s="12">
        <f t="shared" si="155"/>
        <v>41640.226388888885</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2">
        <f t="shared" si="154"/>
        <v>40796.001261574071</v>
      </c>
      <c r="T1611" s="12">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2">
        <f t="shared" si="154"/>
        <v>41228.924884259257</v>
      </c>
      <c r="T1612" s="12">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2">
        <f t="shared" si="154"/>
        <v>41409.00037037037</v>
      </c>
      <c r="T1613" s="12">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2">
        <f t="shared" si="154"/>
        <v>41246.874814814815</v>
      </c>
      <c r="T1614" s="12">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2">
        <f t="shared" si="154"/>
        <v>41082.069467592592</v>
      </c>
      <c r="T1615" s="12">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2">
        <f t="shared" si="154"/>
        <v>41794.981122685189</v>
      </c>
      <c r="T1616" s="12">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2">
        <f t="shared" si="154"/>
        <v>40845.050879629627</v>
      </c>
      <c r="T1617" s="12">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2">
        <f t="shared" si="154"/>
        <v>41194.715520833335</v>
      </c>
      <c r="T1618" s="12">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2">
        <f t="shared" si="154"/>
        <v>41546.664212962962</v>
      </c>
      <c r="T1619" s="12">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2">
        <f t="shared" si="154"/>
        <v>41301.654340277775</v>
      </c>
      <c r="T1620" s="12">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2">
        <f t="shared" si="154"/>
        <v>41876.186180555553</v>
      </c>
      <c r="T1621" s="12">
        <f t="shared" si="155"/>
        <v>41897.186180555553</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2">
        <f t="shared" si="154"/>
        <v>41321.339583333334</v>
      </c>
      <c r="T1622" s="12">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2">
        <f t="shared" si="154"/>
        <v>41003.60665509259</v>
      </c>
      <c r="T1623" s="12">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2">
        <f t="shared" si="154"/>
        <v>41950.294837962967</v>
      </c>
      <c r="T1624" s="12">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2">
        <f t="shared" si="154"/>
        <v>41453.688530092593</v>
      </c>
      <c r="T1625" s="12">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2">
        <f t="shared" si="154"/>
        <v>41243.367303240739</v>
      </c>
      <c r="T1626" s="12">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2">
        <f t="shared" si="154"/>
        <v>41135.699687500004</v>
      </c>
      <c r="T1627" s="12">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2">
        <f t="shared" si="154"/>
        <v>41579.847997685181</v>
      </c>
      <c r="T1628" s="12">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2">
        <f t="shared" si="154"/>
        <v>41205.707048611112</v>
      </c>
      <c r="T1629" s="12">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2">
        <f t="shared" si="154"/>
        <v>41774.737060185187</v>
      </c>
      <c r="T1630" s="12">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2">
        <f t="shared" si="154"/>
        <v>41645.867280092592</v>
      </c>
      <c r="T1631" s="12">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2">
        <f t="shared" si="154"/>
        <v>40939.837673611109</v>
      </c>
      <c r="T1632" s="12">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2">
        <f t="shared" si="154"/>
        <v>41164.859502314815</v>
      </c>
      <c r="T1633" s="12">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2">
        <f t="shared" si="154"/>
        <v>40750.340902777782</v>
      </c>
      <c r="T1634" s="12">
        <f t="shared" si="155"/>
        <v>40810.340902777782</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2">
        <f t="shared" si="154"/>
        <v>40896.883750000001</v>
      </c>
      <c r="T1635" s="12">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2">
        <f t="shared" si="154"/>
        <v>40658.189826388887</v>
      </c>
      <c r="T1636" s="12">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2">
        <f t="shared" si="154"/>
        <v>42502.868761574078</v>
      </c>
      <c r="T1637" s="12">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2">
        <f t="shared" si="154"/>
        <v>40663.08666666667</v>
      </c>
      <c r="T1638" s="12">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2">
        <f t="shared" si="154"/>
        <v>40122.751620370371</v>
      </c>
      <c r="T1639" s="12">
        <f t="shared" si="155"/>
        <v>40178.985416666663</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2">
        <f t="shared" si="154"/>
        <v>41288.68712962963</v>
      </c>
      <c r="T1640" s="12">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2">
        <f t="shared" si="154"/>
        <v>40941.652372685188</v>
      </c>
      <c r="T1641" s="12">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2">
        <f t="shared" si="154"/>
        <v>40379.23096064815</v>
      </c>
      <c r="T1642" s="12">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2">
        <f t="shared" si="154"/>
        <v>41962.596574074079</v>
      </c>
      <c r="T1643" s="12">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2">
        <f t="shared" si="154"/>
        <v>40688.024618055555</v>
      </c>
      <c r="T1644" s="12">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2">
        <f t="shared" si="154"/>
        <v>41146.824212962965</v>
      </c>
      <c r="T1645" s="12">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2">
        <f t="shared" si="154"/>
        <v>41175.05972222222</v>
      </c>
      <c r="T1646" s="12">
        <f t="shared" si="155"/>
        <v>41235.101388888885</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2">
        <f t="shared" si="154"/>
        <v>41521.617361111115</v>
      </c>
      <c r="T1647" s="12">
        <f t="shared" si="155"/>
        <v>41535.617361111115</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2">
        <f t="shared" si="154"/>
        <v>41833.450266203705</v>
      </c>
      <c r="T1648" s="12">
        <f t="shared" si="155"/>
        <v>41865.757638888885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2">
        <f t="shared" si="154"/>
        <v>41039.409456018519</v>
      </c>
      <c r="T1649" s="12">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2">
        <f t="shared" si="154"/>
        <v>40592.704652777778</v>
      </c>
      <c r="T1650" s="12">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2">
        <f t="shared" si="154"/>
        <v>41737.684664351851</v>
      </c>
      <c r="T1651" s="12">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2">
        <f t="shared" si="154"/>
        <v>41526.435613425929</v>
      </c>
      <c r="T1652" s="12">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2">
        <f t="shared" si="154"/>
        <v>40625.900694444441</v>
      </c>
      <c r="T1653" s="12">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2">
        <f t="shared" si="154"/>
        <v>41572.492974537039</v>
      </c>
      <c r="T1654" s="12">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2">
        <f t="shared" si="154"/>
        <v>40626.834444444445</v>
      </c>
      <c r="T1655" s="12">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2">
        <f t="shared" si="154"/>
        <v>40987.890740740739</v>
      </c>
      <c r="T1656" s="12">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2">
        <f t="shared" si="154"/>
        <v>40974.791898148149</v>
      </c>
      <c r="T1657" s="12">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2">
        <f t="shared" si="154"/>
        <v>41226.928842592592</v>
      </c>
      <c r="T1658" s="12">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2">
        <f t="shared" si="154"/>
        <v>41023.782037037039</v>
      </c>
      <c r="T1659" s="12">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2">
        <f t="shared" si="154"/>
        <v>41223.22184027778</v>
      </c>
      <c r="T1660" s="12">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2">
        <f t="shared" si="154"/>
        <v>41596.913437499999</v>
      </c>
      <c r="T1661" s="12">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2">
        <f t="shared" si="154"/>
        <v>42459.693865740745</v>
      </c>
      <c r="T1662" s="12">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2">
        <f t="shared" si="154"/>
        <v>42343.998043981483</v>
      </c>
      <c r="T1663" s="12">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2">
        <f t="shared" si="154"/>
        <v>40848.198333333334</v>
      </c>
      <c r="T1664" s="12">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2">
        <f t="shared" si="154"/>
        <v>42006.02207175926</v>
      </c>
      <c r="T1665" s="12">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2">
        <f t="shared" si="154"/>
        <v>40939.761782407411</v>
      </c>
      <c r="T1666" s="12">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f>
        <v>1.1945714285714286</v>
      </c>
      <c r="P1667" s="8">
        <f t="shared" ref="P1667:P1730" si="157">IFERROR(E1667/L1667, "No backers")</f>
        <v>44.956989247311824</v>
      </c>
      <c r="Q1667" t="str">
        <f t="shared" ref="Q1667:Q1730" si="158">LEFT(N1667,FIND("/",N1667)-1)</f>
        <v>music</v>
      </c>
      <c r="R1667" t="str">
        <f t="shared" ref="R1667:R1730" si="159">RIGHT(N1667,LEN(N1667)-FIND("/",N1667))</f>
        <v>pop</v>
      </c>
      <c r="S1667" s="12">
        <f t="shared" ref="S1667:S1730" si="160">(J1667/86400)+DATE(1970,1,1)</f>
        <v>40564.649456018517</v>
      </c>
      <c r="T1667" s="12">
        <f t="shared" ref="T1667:T1730" si="161">(I1667/86400)+DATE(1970,1,1)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2">
        <f t="shared" si="160"/>
        <v>41331.253159722226</v>
      </c>
      <c r="T1668" s="12">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2">
        <f t="shared" si="160"/>
        <v>41682.0705787037</v>
      </c>
      <c r="T1669" s="12">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2">
        <f t="shared" si="160"/>
        <v>40845.149756944447</v>
      </c>
      <c r="T1670" s="12">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2">
        <f t="shared" si="160"/>
        <v>42461.885138888887</v>
      </c>
      <c r="T1671" s="12">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2">
        <f t="shared" si="160"/>
        <v>40313.930543981478</v>
      </c>
      <c r="T1672" s="12">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2">
        <f t="shared" si="160"/>
        <v>42553.54414351852</v>
      </c>
      <c r="T1673" s="12">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2">
        <f t="shared" si="160"/>
        <v>41034.656597222223</v>
      </c>
      <c r="T1674" s="12">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2">
        <f t="shared" si="160"/>
        <v>42039.878379629634</v>
      </c>
      <c r="T1675" s="12">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2">
        <f t="shared" si="160"/>
        <v>42569.605393518519</v>
      </c>
      <c r="T1676" s="12">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2">
        <f t="shared" si="160"/>
        <v>40802.733101851853</v>
      </c>
      <c r="T1677" s="12">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2">
        <f t="shared" si="160"/>
        <v>40973.726238425923</v>
      </c>
      <c r="T1678" s="12">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2">
        <f t="shared" si="160"/>
        <v>42416.407129629632</v>
      </c>
      <c r="T1679" s="12">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2">
        <f t="shared" si="160"/>
        <v>41662.854988425926</v>
      </c>
      <c r="T1680" s="12">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2">
        <f t="shared" si="160"/>
        <v>40723.068807870368</v>
      </c>
      <c r="T1681" s="12">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2">
        <f t="shared" si="160"/>
        <v>41802.757719907408</v>
      </c>
      <c r="T1682" s="12">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2">
        <f t="shared" si="160"/>
        <v>42774.121342592596</v>
      </c>
      <c r="T1683" s="12">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str">
        <f t="shared" si="157"/>
        <v>No backers</v>
      </c>
      <c r="Q1684" t="str">
        <f t="shared" si="158"/>
        <v>music</v>
      </c>
      <c r="R1684" t="str">
        <f t="shared" si="159"/>
        <v>faith</v>
      </c>
      <c r="S1684" s="12">
        <f t="shared" si="160"/>
        <v>42779.21365740741</v>
      </c>
      <c r="T1684" s="12">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2">
        <f t="shared" si="160"/>
        <v>42808.781689814816</v>
      </c>
      <c r="T1685" s="12">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2">
        <f t="shared" si="160"/>
        <v>42783.815289351856</v>
      </c>
      <c r="T1686" s="12">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2">
        <f t="shared" si="160"/>
        <v>42788.2502662037</v>
      </c>
      <c r="T1687" s="12">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2">
        <f t="shared" si="160"/>
        <v>42792.843969907408</v>
      </c>
      <c r="T1688" s="12">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2">
        <f t="shared" si="160"/>
        <v>42802.046817129631</v>
      </c>
      <c r="T1689" s="12">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2">
        <f t="shared" si="160"/>
        <v>42804.534652777773</v>
      </c>
      <c r="T1690" s="12">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2">
        <f t="shared" si="160"/>
        <v>42780.942476851851</v>
      </c>
      <c r="T1691" s="12">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2">
        <f t="shared" si="160"/>
        <v>42801.43104166667</v>
      </c>
      <c r="T1692" s="12">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2">
        <f t="shared" si="160"/>
        <v>42795.701481481483</v>
      </c>
      <c r="T1693" s="12">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2">
        <f t="shared" si="160"/>
        <v>42788.151238425926</v>
      </c>
      <c r="T1694" s="12">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2">
        <f t="shared" si="160"/>
        <v>42803.920277777783</v>
      </c>
      <c r="T1695" s="12">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2">
        <f t="shared" si="160"/>
        <v>42791.669837962967</v>
      </c>
      <c r="T1696" s="12">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2">
        <f t="shared" si="160"/>
        <v>42801.031412037039</v>
      </c>
      <c r="T1697" s="12">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str">
        <f t="shared" si="157"/>
        <v>No backers</v>
      </c>
      <c r="Q1698" t="str">
        <f t="shared" si="158"/>
        <v>music</v>
      </c>
      <c r="R1698" t="str">
        <f t="shared" si="159"/>
        <v>faith</v>
      </c>
      <c r="S1698" s="12">
        <f t="shared" si="160"/>
        <v>42796.069571759261</v>
      </c>
      <c r="T1698" s="12">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2">
        <f t="shared" si="160"/>
        <v>42805.032962962963</v>
      </c>
      <c r="T1699" s="12">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str">
        <f t="shared" si="157"/>
        <v>No backers</v>
      </c>
      <c r="Q1700" t="str">
        <f t="shared" si="158"/>
        <v>music</v>
      </c>
      <c r="R1700" t="str">
        <f t="shared" si="159"/>
        <v>faith</v>
      </c>
      <c r="S1700" s="12">
        <f t="shared" si="160"/>
        <v>42796.207870370374</v>
      </c>
      <c r="T1700" s="12">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2">
        <f t="shared" si="160"/>
        <v>42806.863946759258</v>
      </c>
      <c r="T1701" s="12">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2">
        <f t="shared" si="160"/>
        <v>42796.071643518517</v>
      </c>
      <c r="T1702" s="12">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2">
        <f t="shared" si="160"/>
        <v>41989.664409722223</v>
      </c>
      <c r="T1703" s="12">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2">
        <f t="shared" si="160"/>
        <v>42063.869791666672</v>
      </c>
      <c r="T1704" s="12">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2">
        <f t="shared" si="160"/>
        <v>42187.281678240739</v>
      </c>
      <c r="T1705" s="12">
        <f t="shared" si="161"/>
        <v>42247.281678240739</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2">
        <f t="shared" si="160"/>
        <v>42021.139733796299</v>
      </c>
      <c r="T1706" s="12">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str">
        <f t="shared" si="157"/>
        <v>No backers</v>
      </c>
      <c r="Q1707" t="str">
        <f t="shared" si="158"/>
        <v>music</v>
      </c>
      <c r="R1707" t="str">
        <f t="shared" si="159"/>
        <v>faith</v>
      </c>
      <c r="S1707" s="12">
        <f t="shared" si="160"/>
        <v>42245.016736111109</v>
      </c>
      <c r="T1707" s="12">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str">
        <f t="shared" si="157"/>
        <v>No backers</v>
      </c>
      <c r="Q1708" t="str">
        <f t="shared" si="158"/>
        <v>music</v>
      </c>
      <c r="R1708" t="str">
        <f t="shared" si="159"/>
        <v>faith</v>
      </c>
      <c r="S1708" s="12">
        <f t="shared" si="160"/>
        <v>42179.306388888886</v>
      </c>
      <c r="T1708" s="12">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2">
        <f t="shared" si="160"/>
        <v>42427.721006944441</v>
      </c>
      <c r="T1709" s="12">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str">
        <f t="shared" si="157"/>
        <v>No backers</v>
      </c>
      <c r="Q1710" t="str">
        <f t="shared" si="158"/>
        <v>music</v>
      </c>
      <c r="R1710" t="str">
        <f t="shared" si="159"/>
        <v>faith</v>
      </c>
      <c r="S1710" s="12">
        <f t="shared" si="160"/>
        <v>42451.866967592592</v>
      </c>
      <c r="T1710" s="12">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2">
        <f t="shared" si="160"/>
        <v>41841.563819444447</v>
      </c>
      <c r="T1711" s="12">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2">
        <f t="shared" si="160"/>
        <v>42341.591296296298</v>
      </c>
      <c r="T1712" s="12">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2">
        <f t="shared" si="160"/>
        <v>41852.646226851852</v>
      </c>
      <c r="T1713" s="12">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str">
        <f t="shared" si="157"/>
        <v>No backers</v>
      </c>
      <c r="Q1714" t="str">
        <f t="shared" si="158"/>
        <v>music</v>
      </c>
      <c r="R1714" t="str">
        <f t="shared" si="159"/>
        <v>faith</v>
      </c>
      <c r="S1714" s="12">
        <f t="shared" si="160"/>
        <v>42125.913807870369</v>
      </c>
      <c r="T1714" s="12">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2">
        <f t="shared" si="160"/>
        <v>41887.801064814819</v>
      </c>
      <c r="T1715" s="12">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2">
        <f t="shared" si="160"/>
        <v>42095.918530092589</v>
      </c>
      <c r="T1716" s="12">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2">
        <f t="shared" si="160"/>
        <v>42064.217418981483</v>
      </c>
      <c r="T1717" s="12">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2">
        <f t="shared" si="160"/>
        <v>42673.577534722222</v>
      </c>
      <c r="T1718" s="12">
        <f t="shared" si="161"/>
        <v>42713.619201388894</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2">
        <f t="shared" si="160"/>
        <v>42460.981921296298</v>
      </c>
      <c r="T1719" s="12">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2">
        <f t="shared" si="160"/>
        <v>42460.610520833332</v>
      </c>
      <c r="T1720" s="12">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2">
        <f t="shared" si="160"/>
        <v>41869.534618055557</v>
      </c>
      <c r="T1721" s="12">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2">
        <f t="shared" si="160"/>
        <v>41922.783229166671</v>
      </c>
      <c r="T1722" s="12">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str">
        <f t="shared" si="157"/>
        <v>No backers</v>
      </c>
      <c r="Q1723" t="str">
        <f t="shared" si="158"/>
        <v>music</v>
      </c>
      <c r="R1723" t="str">
        <f t="shared" si="159"/>
        <v>faith</v>
      </c>
      <c r="S1723" s="12">
        <f t="shared" si="160"/>
        <v>42319.461377314816</v>
      </c>
      <c r="T1723" s="12">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2">
        <f t="shared" si="160"/>
        <v>42425.960983796293</v>
      </c>
      <c r="T1724" s="12">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2">
        <f t="shared" si="160"/>
        <v>42129.82540509259</v>
      </c>
      <c r="T1725" s="12">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2">
        <f t="shared" si="160"/>
        <v>41912.932430555556</v>
      </c>
      <c r="T1726" s="12">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2">
        <f t="shared" si="160"/>
        <v>41845.968159722222</v>
      </c>
      <c r="T1727" s="12">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2">
        <f t="shared" si="160"/>
        <v>41788.919722222221</v>
      </c>
      <c r="T1728" s="12">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2">
        <f t="shared" si="160"/>
        <v>42044.927974537037</v>
      </c>
      <c r="T1729" s="12">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2">
        <f t="shared" si="160"/>
        <v>42268.625856481478</v>
      </c>
      <c r="T1730" s="12">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f>
        <v>0</v>
      </c>
      <c r="P1731" s="8" t="str">
        <f t="shared" ref="P1731:P1794" si="163">IFERROR(E1731/L1731, "No backers")</f>
        <v>No backers</v>
      </c>
      <c r="Q1731" t="str">
        <f t="shared" ref="Q1731:Q1794" si="164">LEFT(N1731,FIND("/",N1731)-1)</f>
        <v>music</v>
      </c>
      <c r="R1731" t="str">
        <f t="shared" ref="R1731:R1794" si="165">RIGHT(N1731,LEN(N1731)-FIND("/",N1731))</f>
        <v>faith</v>
      </c>
      <c r="S1731" s="12">
        <f t="shared" ref="S1731:S1794" si="166">(J1731/86400)+DATE(1970,1,1)</f>
        <v>42471.052152777775</v>
      </c>
      <c r="T1731" s="12">
        <f t="shared" ref="T1731:T1794" si="167">(I1731/86400)+DATE(1970,1,1)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str">
        <f t="shared" si="163"/>
        <v>No backers</v>
      </c>
      <c r="Q1732" t="str">
        <f t="shared" si="164"/>
        <v>music</v>
      </c>
      <c r="R1732" t="str">
        <f t="shared" si="165"/>
        <v>faith</v>
      </c>
      <c r="S1732" s="12">
        <f t="shared" si="166"/>
        <v>42272.087766203702</v>
      </c>
      <c r="T1732" s="12">
        <f t="shared" si="167"/>
        <v>42302.087766203702</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str">
        <f t="shared" si="163"/>
        <v>No backers</v>
      </c>
      <c r="Q1733" t="str">
        <f t="shared" si="164"/>
        <v>music</v>
      </c>
      <c r="R1733" t="str">
        <f t="shared" si="165"/>
        <v>faith</v>
      </c>
      <c r="S1733" s="12">
        <f t="shared" si="166"/>
        <v>42152.906851851847</v>
      </c>
      <c r="T1733" s="12">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str">
        <f t="shared" si="163"/>
        <v>No backers</v>
      </c>
      <c r="Q1734" t="str">
        <f t="shared" si="164"/>
        <v>music</v>
      </c>
      <c r="R1734" t="str">
        <f t="shared" si="165"/>
        <v>faith</v>
      </c>
      <c r="S1734" s="12">
        <f t="shared" si="166"/>
        <v>42325.683807870373</v>
      </c>
      <c r="T1734" s="12">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str">
        <f t="shared" si="163"/>
        <v>No backers</v>
      </c>
      <c r="Q1735" t="str">
        <f t="shared" si="164"/>
        <v>music</v>
      </c>
      <c r="R1735" t="str">
        <f t="shared" si="165"/>
        <v>faith</v>
      </c>
      <c r="S1735" s="12">
        <f t="shared" si="166"/>
        <v>42614.675625000003</v>
      </c>
      <c r="T1735" s="12">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2">
        <f t="shared" si="166"/>
        <v>42102.036527777775</v>
      </c>
      <c r="T1736" s="12">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2">
        <f t="shared" si="166"/>
        <v>42559.81417824074</v>
      </c>
      <c r="T1737" s="12">
        <f t="shared" si="167"/>
        <v>42589.81417824074</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2">
        <f t="shared" si="166"/>
        <v>42286.861493055556</v>
      </c>
      <c r="T1738" s="12">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2">
        <f t="shared" si="166"/>
        <v>42175.948981481481</v>
      </c>
      <c r="T1739" s="12">
        <f t="shared" si="167"/>
        <v>42205.948981481481</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2">
        <f t="shared" si="166"/>
        <v>41884.874328703707</v>
      </c>
      <c r="T1740" s="12">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2">
        <f t="shared" si="166"/>
        <v>42435.874212962968</v>
      </c>
      <c r="T1741" s="12">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str">
        <f t="shared" si="163"/>
        <v>No backers</v>
      </c>
      <c r="Q1742" t="str">
        <f t="shared" si="164"/>
        <v>music</v>
      </c>
      <c r="R1742" t="str">
        <f t="shared" si="165"/>
        <v>faith</v>
      </c>
      <c r="S1742" s="12">
        <f t="shared" si="166"/>
        <v>42171.817384259259</v>
      </c>
      <c r="T1742" s="12">
        <f t="shared" si="167"/>
        <v>42201.817384259259</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2">
        <f t="shared" si="166"/>
        <v>42120.628136574072</v>
      </c>
      <c r="T1743" s="12">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2">
        <f t="shared" si="166"/>
        <v>42710.876967592594</v>
      </c>
      <c r="T1744" s="12">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2">
        <f t="shared" si="166"/>
        <v>42586.925636574073</v>
      </c>
      <c r="T1745" s="12">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2">
        <f t="shared" si="166"/>
        <v>42026.605057870373</v>
      </c>
      <c r="T1746" s="12">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2">
        <f t="shared" si="166"/>
        <v>42690.259699074071</v>
      </c>
      <c r="T1747" s="12">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2">
        <f t="shared" si="166"/>
        <v>42668.176701388889</v>
      </c>
      <c r="T1748" s="12">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2">
        <f t="shared" si="166"/>
        <v>42292.435532407406</v>
      </c>
      <c r="T1749" s="12">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2">
        <f t="shared" si="166"/>
        <v>42219.950729166667</v>
      </c>
      <c r="T1750" s="12">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2">
        <f t="shared" si="166"/>
        <v>42758.975937499999</v>
      </c>
      <c r="T1751" s="12">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2">
        <f t="shared" si="166"/>
        <v>42454.836851851855</v>
      </c>
      <c r="T1752" s="12">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2">
        <f t="shared" si="166"/>
        <v>42052.7815162037</v>
      </c>
      <c r="T1753" s="12">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2">
        <f t="shared" si="166"/>
        <v>42627.253263888888</v>
      </c>
      <c r="T1754" s="12">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2">
        <f t="shared" si="166"/>
        <v>42420.74962962963</v>
      </c>
      <c r="T1755" s="12">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2">
        <f t="shared" si="166"/>
        <v>42067.876770833333</v>
      </c>
      <c r="T1756" s="12">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2">
        <f t="shared" si="166"/>
        <v>42252.788900462961</v>
      </c>
      <c r="T1757" s="12">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2">
        <f t="shared" si="166"/>
        <v>42571.167465277773</v>
      </c>
      <c r="T1758" s="12">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2">
        <f t="shared" si="166"/>
        <v>42733.827349537038</v>
      </c>
      <c r="T1759" s="12">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2">
        <f t="shared" si="166"/>
        <v>42505.955925925926</v>
      </c>
      <c r="T1760" s="12">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2">
        <f t="shared" si="166"/>
        <v>42068.829039351855</v>
      </c>
      <c r="T1761" s="12">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2">
        <f t="shared" si="166"/>
        <v>42405.67260416667</v>
      </c>
      <c r="T1762" s="12">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2">
        <f t="shared" si="166"/>
        <v>42209.567824074074</v>
      </c>
      <c r="T1763" s="12">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2">
        <f t="shared" si="166"/>
        <v>42410.982002314813</v>
      </c>
      <c r="T1764" s="12">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2">
        <f t="shared" si="166"/>
        <v>42636.868518518517</v>
      </c>
      <c r="T1765" s="12">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2">
        <f t="shared" si="166"/>
        <v>41825.485868055555</v>
      </c>
      <c r="T1766" s="12">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2">
        <f t="shared" si="166"/>
        <v>41834.980462962965</v>
      </c>
      <c r="T1767" s="12">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str">
        <f t="shared" si="163"/>
        <v>No backers</v>
      </c>
      <c r="Q1768" t="str">
        <f t="shared" si="164"/>
        <v>photography</v>
      </c>
      <c r="R1768" t="str">
        <f t="shared" si="165"/>
        <v>photobooks</v>
      </c>
      <c r="S1768" s="12">
        <f t="shared" si="166"/>
        <v>41855.859814814816</v>
      </c>
      <c r="T1768" s="12">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2">
        <f t="shared" si="166"/>
        <v>41824.658379629633</v>
      </c>
      <c r="T1769" s="12">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2">
        <f t="shared" si="166"/>
        <v>41849.560694444444</v>
      </c>
      <c r="T1770" s="12">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2">
        <f t="shared" si="166"/>
        <v>41987.818969907406</v>
      </c>
      <c r="T1771" s="12">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2">
        <f t="shared" si="166"/>
        <v>41891.780023148152</v>
      </c>
      <c r="T1772" s="12">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2">
        <f t="shared" si="166"/>
        <v>41905.979629629626</v>
      </c>
      <c r="T1773" s="12">
        <f t="shared" si="167"/>
        <v>41935.979629629626</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2">
        <f t="shared" si="166"/>
        <v>41766.718009259261</v>
      </c>
      <c r="T1774" s="12">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2">
        <f t="shared" si="166"/>
        <v>41978.760393518518</v>
      </c>
      <c r="T1775" s="12">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2">
        <f t="shared" si="166"/>
        <v>41930.218657407408</v>
      </c>
      <c r="T1776" s="12">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2">
        <f t="shared" si="166"/>
        <v>41891.976388888885</v>
      </c>
      <c r="T1777" s="12">
        <f t="shared" si="167"/>
        <v>41936.976388888885</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2">
        <f t="shared" si="166"/>
        <v>41905.95684027778</v>
      </c>
      <c r="T1778" s="12">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2">
        <f t="shared" si="166"/>
        <v>42025.357094907406</v>
      </c>
      <c r="T1779" s="12">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2">
        <f t="shared" si="166"/>
        <v>42045.86336805555</v>
      </c>
      <c r="T1780" s="12">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2">
        <f t="shared" si="166"/>
        <v>42585.691898148143</v>
      </c>
      <c r="T1781" s="12">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2">
        <f t="shared" si="166"/>
        <v>42493.600810185184</v>
      </c>
      <c r="T1782" s="12">
        <f t="shared" si="167"/>
        <v>42553.600810185184</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2">
        <f t="shared" si="166"/>
        <v>42597.617418981477</v>
      </c>
      <c r="T1783" s="12">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2">
        <f t="shared" si="166"/>
        <v>42388.575104166666</v>
      </c>
      <c r="T1784" s="12">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2">
        <f t="shared" si="166"/>
        <v>42115.949976851851</v>
      </c>
      <c r="T1785" s="12">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2">
        <f t="shared" si="166"/>
        <v>42003.655555555553</v>
      </c>
      <c r="T1786" s="12">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2">
        <f t="shared" si="166"/>
        <v>41897.134895833333</v>
      </c>
      <c r="T1787" s="12">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2">
        <f t="shared" si="166"/>
        <v>41958.550659722227</v>
      </c>
      <c r="T1788" s="12">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2">
        <f t="shared" si="166"/>
        <v>42068.65552083333</v>
      </c>
      <c r="T1789" s="12">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2">
        <f t="shared" si="166"/>
        <v>41913.94840277778</v>
      </c>
      <c r="T1790" s="12">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2">
        <f t="shared" si="166"/>
        <v>41956.250034722223</v>
      </c>
      <c r="T1791" s="12">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2">
        <f t="shared" si="166"/>
        <v>42010.674513888887</v>
      </c>
      <c r="T1792" s="12">
        <f t="shared" si="167"/>
        <v>42040.674513888887</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2">
        <f t="shared" si="166"/>
        <v>41973.740335648152</v>
      </c>
      <c r="T1793" s="12">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2">
        <f t="shared" si="166"/>
        <v>42189.031041666662</v>
      </c>
      <c r="T1794" s="12">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f>
        <v>1.3333333333333334E-2</v>
      </c>
      <c r="P1795" s="8">
        <f t="shared" ref="P1795:P1858" si="169">IFERROR(E1795/L1795, "No backers")</f>
        <v>20</v>
      </c>
      <c r="Q1795" t="str">
        <f t="shared" ref="Q1795:Q1858" si="170">LEFT(N1795,FIND("/",N1795)-1)</f>
        <v>photography</v>
      </c>
      <c r="R1795" t="str">
        <f t="shared" ref="R1795:R1858" si="171">RIGHT(N1795,LEN(N1795)-FIND("/",N1795))</f>
        <v>photobooks</v>
      </c>
      <c r="S1795" s="12">
        <f t="shared" ref="S1795:S1858" si="172">(J1795/86400)+DATE(1970,1,1)</f>
        <v>41940.891666666663</v>
      </c>
      <c r="T1795" s="12">
        <f t="shared" ref="T1795:T1858" si="173">(I1795/86400)+DATE(1970,1,1)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2">
        <f t="shared" si="172"/>
        <v>42011.551180555558</v>
      </c>
      <c r="T1796" s="12">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2">
        <f t="shared" si="172"/>
        <v>42628.288668981477</v>
      </c>
      <c r="T1797" s="12">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2">
        <f t="shared" si="172"/>
        <v>42515.439421296294</v>
      </c>
      <c r="T1798" s="12">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2">
        <f t="shared" si="172"/>
        <v>42689.56931712963</v>
      </c>
      <c r="T1799" s="12">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2">
        <f t="shared" si="172"/>
        <v>42344.32677083333</v>
      </c>
      <c r="T1800" s="12">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2">
        <f t="shared" si="172"/>
        <v>41934.842685185184</v>
      </c>
      <c r="T1801" s="12">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2">
        <f t="shared" si="172"/>
        <v>42623.606134259258</v>
      </c>
      <c r="T1802" s="12">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2">
        <f t="shared" si="172"/>
        <v>42321.660509259258</v>
      </c>
      <c r="T1803" s="12">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2">
        <f t="shared" si="172"/>
        <v>42159.47256944445</v>
      </c>
      <c r="T1804" s="12">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2">
        <f t="shared" si="172"/>
        <v>42018.071550925924</v>
      </c>
      <c r="T1805" s="12">
        <f t="shared" si="173"/>
        <v>42049.071550925924</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2">
        <f t="shared" si="172"/>
        <v>42282.678287037037</v>
      </c>
      <c r="T1806" s="12">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2">
        <f t="shared" si="172"/>
        <v>42247.803912037038</v>
      </c>
      <c r="T1807" s="12">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2">
        <f t="shared" si="172"/>
        <v>41877.638298611113</v>
      </c>
      <c r="T1808" s="12">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2">
        <f t="shared" si="172"/>
        <v>41880.068437499998</v>
      </c>
      <c r="T1809" s="12">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2">
        <f t="shared" si="172"/>
        <v>42742.680902777778</v>
      </c>
      <c r="T1810" s="12">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2">
        <f t="shared" si="172"/>
        <v>42029.907858796301</v>
      </c>
      <c r="T1811" s="12">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2">
        <f t="shared" si="172"/>
        <v>41860.91002314815</v>
      </c>
      <c r="T1812" s="12">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2">
        <f t="shared" si="172"/>
        <v>41876.433680555558</v>
      </c>
      <c r="T1813" s="12">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2">
        <f t="shared" si="172"/>
        <v>42524.318703703699</v>
      </c>
      <c r="T1814" s="12">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str">
        <f t="shared" si="169"/>
        <v>No backers</v>
      </c>
      <c r="Q1815" t="str">
        <f t="shared" si="170"/>
        <v>photography</v>
      </c>
      <c r="R1815" t="str">
        <f t="shared" si="171"/>
        <v>photobooks</v>
      </c>
      <c r="S1815" s="12">
        <f t="shared" si="172"/>
        <v>41829.889027777775</v>
      </c>
      <c r="T1815" s="12">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2">
        <f t="shared" si="172"/>
        <v>42033.314074074078</v>
      </c>
      <c r="T1816" s="12">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str">
        <f t="shared" si="169"/>
        <v>No backers</v>
      </c>
      <c r="Q1817" t="str">
        <f t="shared" si="170"/>
        <v>photography</v>
      </c>
      <c r="R1817" t="str">
        <f t="shared" si="171"/>
        <v>photobooks</v>
      </c>
      <c r="S1817" s="12">
        <f t="shared" si="172"/>
        <v>42172.906678240739</v>
      </c>
      <c r="T1817" s="12">
        <f t="shared" si="173"/>
        <v>42186.906678240739</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2">
        <f t="shared" si="172"/>
        <v>42548.876192129625</v>
      </c>
      <c r="T1818" s="12">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2">
        <f t="shared" si="172"/>
        <v>42705.662118055552</v>
      </c>
      <c r="T1819" s="12">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str">
        <f t="shared" si="169"/>
        <v>No backers</v>
      </c>
      <c r="Q1820" t="str">
        <f t="shared" si="170"/>
        <v>photography</v>
      </c>
      <c r="R1820" t="str">
        <f t="shared" si="171"/>
        <v>photobooks</v>
      </c>
      <c r="S1820" s="12">
        <f t="shared" si="172"/>
        <v>42067.234375</v>
      </c>
      <c r="T1820" s="12">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2">
        <f t="shared" si="172"/>
        <v>41820.752268518518</v>
      </c>
      <c r="T1821" s="12">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2">
        <f t="shared" si="172"/>
        <v>42065.084374999999</v>
      </c>
      <c r="T1822" s="12">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2">
        <f t="shared" si="172"/>
        <v>40926.319062499999</v>
      </c>
      <c r="T1823" s="12">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2">
        <f t="shared" si="172"/>
        <v>41634.797013888892</v>
      </c>
      <c r="T1824" s="12">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2">
        <f t="shared" si="172"/>
        <v>41176.684907407405</v>
      </c>
      <c r="T1825" s="12">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2">
        <f t="shared" si="172"/>
        <v>41626.916284722218</v>
      </c>
      <c r="T1826" s="12">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2">
        <f t="shared" si="172"/>
        <v>41443.83452546296</v>
      </c>
      <c r="T1827" s="12">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2">
        <f t="shared" si="172"/>
        <v>41657.923807870371</v>
      </c>
      <c r="T1828" s="12">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2">
        <f t="shared" si="172"/>
        <v>40555.325937499998</v>
      </c>
      <c r="T1829" s="12">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2">
        <f t="shared" si="172"/>
        <v>41736.899652777778</v>
      </c>
      <c r="T1830" s="12">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2">
        <f t="shared" si="172"/>
        <v>40516.087627314817</v>
      </c>
      <c r="T1831" s="12">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2">
        <f t="shared" si="172"/>
        <v>41664.684108796297</v>
      </c>
      <c r="T1832" s="12">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2">
        <f t="shared" si="172"/>
        <v>41026.996099537035</v>
      </c>
      <c r="T1833" s="12">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2">
        <f t="shared" si="172"/>
        <v>40576.539664351854</v>
      </c>
      <c r="T1834" s="12">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2">
        <f t="shared" si="172"/>
        <v>41303.044016203705</v>
      </c>
      <c r="T1835" s="12">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2">
        <f t="shared" si="172"/>
        <v>41988.964062500003</v>
      </c>
      <c r="T1836" s="12">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2">
        <f t="shared" si="172"/>
        <v>42430.702210648145</v>
      </c>
      <c r="T1837" s="12">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2">
        <f t="shared" si="172"/>
        <v>41305.809363425928</v>
      </c>
      <c r="T1838" s="12">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2">
        <f t="shared" si="172"/>
        <v>40926.047858796301</v>
      </c>
      <c r="T1839" s="12">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2">
        <f t="shared" si="172"/>
        <v>40788.786539351851</v>
      </c>
      <c r="T1840" s="12">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2">
        <f t="shared" si="172"/>
        <v>42614.722013888888</v>
      </c>
      <c r="T1841" s="12">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2">
        <f t="shared" si="172"/>
        <v>41382.096180555556</v>
      </c>
      <c r="T1842" s="12">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2">
        <f t="shared" si="172"/>
        <v>41745.84542824074</v>
      </c>
      <c r="T1843" s="12">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2">
        <f t="shared" si="172"/>
        <v>42031.631724537037</v>
      </c>
      <c r="T1844" s="12">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2">
        <f t="shared" si="172"/>
        <v>40564.994837962964</v>
      </c>
      <c r="T1845" s="12">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2">
        <f t="shared" si="172"/>
        <v>40666.973541666666</v>
      </c>
      <c r="T1846" s="12">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2">
        <f t="shared" si="172"/>
        <v>42523.333310185189</v>
      </c>
      <c r="T1847" s="12">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2">
        <f t="shared" si="172"/>
        <v>41228.650196759263</v>
      </c>
      <c r="T1848" s="12">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2">
        <f t="shared" si="172"/>
        <v>42094.236481481479</v>
      </c>
      <c r="T1849" s="12">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2">
        <f t="shared" si="172"/>
        <v>40691.788055555553</v>
      </c>
      <c r="T1850" s="12">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2">
        <f t="shared" si="172"/>
        <v>41169.845590277779</v>
      </c>
      <c r="T1851" s="12">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2">
        <f t="shared" si="172"/>
        <v>41800.959490740745</v>
      </c>
      <c r="T1852" s="12">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2">
        <f t="shared" si="172"/>
        <v>41827.906689814816</v>
      </c>
      <c r="T1853" s="12">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2">
        <f t="shared" si="172"/>
        <v>42081.77143518519</v>
      </c>
      <c r="T1854" s="12">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2">
        <f t="shared" si="172"/>
        <v>41177.060381944444</v>
      </c>
      <c r="T1855" s="12">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2">
        <f t="shared" si="172"/>
        <v>41388.021261574075</v>
      </c>
      <c r="T1856" s="12">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2">
        <f t="shared" si="172"/>
        <v>41600.538657407407</v>
      </c>
      <c r="T1857" s="12">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2">
        <f t="shared" si="172"/>
        <v>41817.854999999996</v>
      </c>
      <c r="T1858" s="12">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f>
        <v>1</v>
      </c>
      <c r="P1859" s="8">
        <f t="shared" ref="P1859:P1922" si="175">IFERROR(E1859/L1859, "No backers")</f>
        <v>136.36363636363637</v>
      </c>
      <c r="Q1859" t="str">
        <f t="shared" ref="Q1859:Q1922" si="176">LEFT(N1859,FIND("/",N1859)-1)</f>
        <v>music</v>
      </c>
      <c r="R1859" t="str">
        <f t="shared" ref="R1859:R1922" si="177">RIGHT(N1859,LEN(N1859)-FIND("/",N1859))</f>
        <v>rock</v>
      </c>
      <c r="S1859" s="12">
        <f t="shared" ref="S1859:S1922" si="178">(J1859/86400)+DATE(1970,1,1)</f>
        <v>41864.76866898148</v>
      </c>
      <c r="T1859" s="12">
        <f t="shared" ref="T1859:T1922" si="179">(I1859/86400)+DATE(1970,1,1)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2">
        <f t="shared" si="178"/>
        <v>40833.200474537036</v>
      </c>
      <c r="T1860" s="12">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2">
        <f t="shared" si="178"/>
        <v>40778.770011574074</v>
      </c>
      <c r="T1861" s="12">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2">
        <f t="shared" si="178"/>
        <v>41655.70930555556</v>
      </c>
      <c r="T1862" s="12">
        <f t="shared" si="179"/>
        <v>41676.70930555556</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str">
        <f t="shared" si="175"/>
        <v>No backers</v>
      </c>
      <c r="Q1863" t="str">
        <f t="shared" si="176"/>
        <v>games</v>
      </c>
      <c r="R1863" t="str">
        <f t="shared" si="177"/>
        <v>mobile games</v>
      </c>
      <c r="S1863" s="12">
        <f t="shared" si="178"/>
        <v>42000.300243055557</v>
      </c>
      <c r="T1863" s="12">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2">
        <f t="shared" si="178"/>
        <v>42755.492754629631</v>
      </c>
      <c r="T1864" s="12">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2">
        <f t="shared" si="178"/>
        <v>41772.797280092593</v>
      </c>
      <c r="T1865" s="12">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2">
        <f t="shared" si="178"/>
        <v>41733.716435185182</v>
      </c>
      <c r="T1866" s="12">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2">
        <f t="shared" si="178"/>
        <v>42645.367442129631</v>
      </c>
      <c r="T1867" s="12">
        <f t="shared" si="179"/>
        <v>42680.409108796295</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2">
        <f t="shared" si="178"/>
        <v>42742.246493055558</v>
      </c>
      <c r="T1868" s="12">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2">
        <f t="shared" si="178"/>
        <v>42649.924907407403</v>
      </c>
      <c r="T1869" s="12">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2">
        <f t="shared" si="178"/>
        <v>42328.779224537036</v>
      </c>
      <c r="T1870" s="12">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str">
        <f t="shared" si="175"/>
        <v>No backers</v>
      </c>
      <c r="Q1871" t="str">
        <f t="shared" si="176"/>
        <v>games</v>
      </c>
      <c r="R1871" t="str">
        <f t="shared" si="177"/>
        <v>mobile games</v>
      </c>
      <c r="S1871" s="12">
        <f t="shared" si="178"/>
        <v>42709.002881944441</v>
      </c>
      <c r="T1871" s="12">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2">
        <f t="shared" si="178"/>
        <v>42371.355729166666</v>
      </c>
      <c r="T1872" s="12">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2">
        <f t="shared" si="178"/>
        <v>41923.783576388887</v>
      </c>
      <c r="T1873" s="12">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2">
        <f t="shared" si="178"/>
        <v>42155.129652777774</v>
      </c>
      <c r="T1874" s="12">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2">
        <f t="shared" si="178"/>
        <v>42164.615856481483</v>
      </c>
      <c r="T1875" s="12">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2">
        <f t="shared" si="178"/>
        <v>42529.969131944439</v>
      </c>
      <c r="T1876" s="12">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2">
        <f t="shared" si="178"/>
        <v>42528.899398148147</v>
      </c>
      <c r="T1877" s="12">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str">
        <f t="shared" si="175"/>
        <v>No backers</v>
      </c>
      <c r="Q1878" t="str">
        <f t="shared" si="176"/>
        <v>games</v>
      </c>
      <c r="R1878" t="str">
        <f t="shared" si="177"/>
        <v>mobile games</v>
      </c>
      <c r="S1878" s="12">
        <f t="shared" si="178"/>
        <v>41776.284780092596</v>
      </c>
      <c r="T1878" s="12">
        <f t="shared" si="179"/>
        <v>41806.284780092596</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str">
        <f t="shared" si="175"/>
        <v>No backers</v>
      </c>
      <c r="Q1879" t="str">
        <f t="shared" si="176"/>
        <v>games</v>
      </c>
      <c r="R1879" t="str">
        <f t="shared" si="177"/>
        <v>mobile games</v>
      </c>
      <c r="S1879" s="12">
        <f t="shared" si="178"/>
        <v>42035.029224537036</v>
      </c>
      <c r="T1879" s="12">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str">
        <f t="shared" si="175"/>
        <v>No backers</v>
      </c>
      <c r="Q1880" t="str">
        <f t="shared" si="176"/>
        <v>games</v>
      </c>
      <c r="R1880" t="str">
        <f t="shared" si="177"/>
        <v>mobile games</v>
      </c>
      <c r="S1880" s="12">
        <f t="shared" si="178"/>
        <v>41773.008738425924</v>
      </c>
      <c r="T1880" s="12">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2">
        <f t="shared" si="178"/>
        <v>42413.649641203709</v>
      </c>
      <c r="T1881" s="12">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2">
        <f t="shared" si="178"/>
        <v>42430.566898148143</v>
      </c>
      <c r="T1882" s="12">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2">
        <f t="shared" si="178"/>
        <v>42043.152650462958</v>
      </c>
      <c r="T1883" s="12">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2">
        <f t="shared" si="178"/>
        <v>41067.949212962965</v>
      </c>
      <c r="T1884" s="12">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2">
        <f t="shared" si="178"/>
        <v>40977.948009259257</v>
      </c>
      <c r="T1885" s="12">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2">
        <f t="shared" si="178"/>
        <v>41205.198321759257</v>
      </c>
      <c r="T1886" s="12">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2">
        <f t="shared" si="178"/>
        <v>41099.093865740739</v>
      </c>
      <c r="T1887" s="12">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2">
        <f t="shared" si="178"/>
        <v>41925.906689814816</v>
      </c>
      <c r="T1888" s="12">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2">
        <f t="shared" si="178"/>
        <v>42323.800138888888</v>
      </c>
      <c r="T1889" s="12">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2">
        <f t="shared" si="178"/>
        <v>40299.239953703705</v>
      </c>
      <c r="T1890" s="12">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2">
        <f t="shared" si="178"/>
        <v>41299.793356481481</v>
      </c>
      <c r="T1891" s="12">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2">
        <f t="shared" si="178"/>
        <v>41228.786203703705</v>
      </c>
      <c r="T1892" s="12">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2">
        <f t="shared" si="178"/>
        <v>40335.798078703701</v>
      </c>
      <c r="T1893" s="12">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2">
        <f t="shared" si="178"/>
        <v>40671.637511574074</v>
      </c>
      <c r="T1894" s="12">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2">
        <f t="shared" si="178"/>
        <v>40632.94195601852</v>
      </c>
      <c r="T1895" s="12">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2">
        <f t="shared" si="178"/>
        <v>40920.90489583333</v>
      </c>
      <c r="T1896" s="12">
        <f t="shared" si="179"/>
        <v>40951.90489583333</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2">
        <f t="shared" si="178"/>
        <v>42267.746782407412</v>
      </c>
      <c r="T1897" s="12">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2">
        <f t="shared" si="178"/>
        <v>40981.710243055553</v>
      </c>
      <c r="T1898" s="12">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2">
        <f t="shared" si="178"/>
        <v>41680.583402777775</v>
      </c>
      <c r="T1899" s="12">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2">
        <f t="shared" si="178"/>
        <v>42366.192974537036</v>
      </c>
      <c r="T1900" s="12">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2">
        <f t="shared" si="178"/>
        <v>42058.941736111112</v>
      </c>
      <c r="T1901" s="12">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2">
        <f t="shared" si="178"/>
        <v>41160.871886574074</v>
      </c>
      <c r="T1902" s="12">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2">
        <f t="shared" si="178"/>
        <v>42116.54315972222</v>
      </c>
      <c r="T1903" s="12">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2">
        <f t="shared" si="178"/>
        <v>42037.789895833332</v>
      </c>
      <c r="T1904" s="12">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2">
        <f t="shared" si="178"/>
        <v>42702.770729166667</v>
      </c>
      <c r="T1905" s="12">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2">
        <f t="shared" si="178"/>
        <v>42326.685428240744</v>
      </c>
      <c r="T1906" s="12">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2">
        <f t="shared" si="178"/>
        <v>41859.925856481481</v>
      </c>
      <c r="T1907" s="12">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2">
        <f t="shared" si="178"/>
        <v>42514.671099537038</v>
      </c>
      <c r="T1908" s="12">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2">
        <f t="shared" si="178"/>
        <v>41767.587094907409</v>
      </c>
      <c r="T1909" s="12">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2">
        <f t="shared" si="178"/>
        <v>42703.917824074073</v>
      </c>
      <c r="T1910" s="12">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2">
        <f t="shared" si="178"/>
        <v>41905.429155092592</v>
      </c>
      <c r="T1911" s="12">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2">
        <f t="shared" si="178"/>
        <v>42264.963159722218</v>
      </c>
      <c r="T1912" s="12">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2">
        <f t="shared" si="178"/>
        <v>41830.033958333333</v>
      </c>
      <c r="T1913" s="12">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2">
        <f t="shared" si="178"/>
        <v>42129.226388888885</v>
      </c>
      <c r="T1914" s="12">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2">
        <f t="shared" si="178"/>
        <v>41890.511319444442</v>
      </c>
      <c r="T1915" s="12">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2">
        <f t="shared" si="178"/>
        <v>41929.174456018518</v>
      </c>
      <c r="T1916" s="12">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2">
        <f t="shared" si="178"/>
        <v>41864.04886574074</v>
      </c>
      <c r="T1917" s="12">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2">
        <f t="shared" si="178"/>
        <v>42656.717303240745</v>
      </c>
      <c r="T1918" s="12">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2">
        <f t="shared" si="178"/>
        <v>42746.270057870366</v>
      </c>
      <c r="T1919" s="12">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2">
        <f t="shared" si="178"/>
        <v>41828.789942129632</v>
      </c>
      <c r="T1920" s="12">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2">
        <f t="shared" si="178"/>
        <v>42113.875567129631</v>
      </c>
      <c r="T1921" s="12">
        <f t="shared" si="179"/>
        <v>42143.875567129631</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2">
        <f t="shared" si="178"/>
        <v>42270.875706018516</v>
      </c>
      <c r="T1922" s="12">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f>
        <v>1.3680000000000001</v>
      </c>
      <c r="P1923" s="8">
        <f t="shared" ref="P1923:P1986" si="181">IFERROR(E1923/L1923, "No backers")</f>
        <v>54</v>
      </c>
      <c r="Q1923" t="str">
        <f t="shared" ref="Q1923:Q1986" si="182">LEFT(N1923,FIND("/",N1923)-1)</f>
        <v>music</v>
      </c>
      <c r="R1923" t="str">
        <f t="shared" ref="R1923:R1986" si="183">RIGHT(N1923,LEN(N1923)-FIND("/",N1923))</f>
        <v>indie rock</v>
      </c>
      <c r="S1923" s="12">
        <f t="shared" ref="S1923:S1986" si="184">(J1923/86400)+DATE(1970,1,1)</f>
        <v>41074.221562500003</v>
      </c>
      <c r="T1923" s="12">
        <f t="shared" ref="T1923:T1986" si="185">(I1923/86400)+DATE(1970,1,1)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2">
        <f t="shared" si="184"/>
        <v>41590.255868055552</v>
      </c>
      <c r="T1924" s="12">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2">
        <f t="shared" si="184"/>
        <v>40772.848749999997</v>
      </c>
      <c r="T1925" s="12">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2">
        <f t="shared" si="184"/>
        <v>41626.761053240742</v>
      </c>
      <c r="T1926" s="12">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2">
        <f t="shared" si="184"/>
        <v>41535.90148148148</v>
      </c>
      <c r="T1927" s="12">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2">
        <f t="shared" si="184"/>
        <v>40456.954351851848</v>
      </c>
      <c r="T1928" s="12">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2">
        <f t="shared" si="184"/>
        <v>40960.861562500002</v>
      </c>
      <c r="T1929" s="12">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2">
        <f t="shared" si="184"/>
        <v>41371.6480787037</v>
      </c>
      <c r="T1930" s="12">
        <f t="shared" si="185"/>
        <v>41401.6480787037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2">
        <f t="shared" si="184"/>
        <v>40687.021597222221</v>
      </c>
      <c r="T1931" s="12">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2">
        <f t="shared" si="184"/>
        <v>41402.558819444443</v>
      </c>
      <c r="T1932" s="12">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2">
        <f t="shared" si="184"/>
        <v>41037.892465277779</v>
      </c>
      <c r="T1933" s="12">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2">
        <f t="shared" si="184"/>
        <v>40911.809872685189</v>
      </c>
      <c r="T1934" s="12">
        <f t="shared" si="185"/>
        <v>40932.809872685189</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2">
        <f t="shared" si="184"/>
        <v>41879.130868055552</v>
      </c>
      <c r="T1935" s="12">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2">
        <f t="shared" si="184"/>
        <v>40865.867141203707</v>
      </c>
      <c r="T1936" s="12">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2">
        <f t="shared" si="184"/>
        <v>41773.932534722218</v>
      </c>
      <c r="T1937" s="12">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2">
        <f t="shared" si="184"/>
        <v>40852.889699074076</v>
      </c>
      <c r="T1938" s="12">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2">
        <f t="shared" si="184"/>
        <v>41059.118993055556</v>
      </c>
      <c r="T1939" s="12">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2">
        <f t="shared" si="184"/>
        <v>41426.259618055556</v>
      </c>
      <c r="T1940" s="12">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2">
        <f t="shared" si="184"/>
        <v>41313.985046296293</v>
      </c>
      <c r="T1941" s="12">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2">
        <f t="shared" si="184"/>
        <v>40670.507326388892</v>
      </c>
      <c r="T1942" s="12">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2">
        <f t="shared" si="184"/>
        <v>41744.290868055556</v>
      </c>
      <c r="T1943" s="12">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2">
        <f t="shared" si="184"/>
        <v>40638.828009259261</v>
      </c>
      <c r="T1944" s="12">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2">
        <f t="shared" si="184"/>
        <v>42548.269861111112</v>
      </c>
      <c r="T1945" s="12">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2">
        <f t="shared" si="184"/>
        <v>41730.584374999999</v>
      </c>
      <c r="T1946" s="12">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2">
        <f t="shared" si="184"/>
        <v>42157.251828703702</v>
      </c>
      <c r="T1947" s="12">
        <f t="shared" si="185"/>
        <v>42197.251828703702</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2">
        <f t="shared" si="184"/>
        <v>41689.150011574078</v>
      </c>
      <c r="T1948" s="12">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2">
        <f t="shared" si="184"/>
        <v>40102.918055555558</v>
      </c>
      <c r="T1949" s="12">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2">
        <f t="shared" si="184"/>
        <v>42473.604270833333</v>
      </c>
      <c r="T1950" s="12">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2">
        <f t="shared" si="184"/>
        <v>41800.423043981486</v>
      </c>
      <c r="T1951" s="12">
        <f t="shared" si="185"/>
        <v>41830.423043981486</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2">
        <f t="shared" si="184"/>
        <v>40624.181400462963</v>
      </c>
      <c r="T1952" s="12">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2">
        <f t="shared" si="184"/>
        <v>42651.420567129629</v>
      </c>
      <c r="T1953" s="12">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2">
        <f t="shared" si="184"/>
        <v>41526.60665509259</v>
      </c>
      <c r="T1954" s="12">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2">
        <f t="shared" si="184"/>
        <v>40941.199826388889</v>
      </c>
      <c r="T1955" s="12">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2">
        <f t="shared" si="184"/>
        <v>42394.580740740741</v>
      </c>
      <c r="T1956" s="12">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2">
        <f t="shared" si="184"/>
        <v>41020.271770833337</v>
      </c>
      <c r="T1957" s="12">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2">
        <f t="shared" si="184"/>
        <v>42067.923668981486</v>
      </c>
      <c r="T1958" s="12">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2">
        <f t="shared" si="184"/>
        <v>41179.098530092597</v>
      </c>
      <c r="T1959" s="12">
        <f t="shared" si="185"/>
        <v>41209.098530092597</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2">
        <f t="shared" si="184"/>
        <v>41326.987974537034</v>
      </c>
      <c r="T1960" s="12">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2">
        <f t="shared" si="184"/>
        <v>41871.845601851848</v>
      </c>
      <c r="T1961" s="12">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2">
        <f t="shared" si="184"/>
        <v>41964.362743055557</v>
      </c>
      <c r="T1962" s="12">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2">
        <f t="shared" si="184"/>
        <v>41148.194641203707</v>
      </c>
      <c r="T1963" s="12">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2">
        <f t="shared" si="184"/>
        <v>41742.780509259261</v>
      </c>
      <c r="T1964" s="12">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2">
        <f t="shared" si="184"/>
        <v>41863.429791666669</v>
      </c>
      <c r="T1965" s="12">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2">
        <f t="shared" si="184"/>
        <v>42452.272824074069</v>
      </c>
      <c r="T1966" s="12">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2">
        <f t="shared" si="184"/>
        <v>40898.089236111111</v>
      </c>
      <c r="T1967" s="12">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2">
        <f t="shared" si="184"/>
        <v>41835.540486111109</v>
      </c>
      <c r="T1968" s="12">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2">
        <f t="shared" si="184"/>
        <v>41730.663530092592</v>
      </c>
      <c r="T1969" s="12">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2">
        <f t="shared" si="184"/>
        <v>42676.586979166663</v>
      </c>
      <c r="T1970" s="12">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2">
        <f t="shared" si="184"/>
        <v>42557.792453703703</v>
      </c>
      <c r="T1971" s="12">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2">
        <f t="shared" si="184"/>
        <v>41324.193298611113</v>
      </c>
      <c r="T1972" s="12">
        <f t="shared" si="185"/>
        <v>41384.151631944442</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2">
        <f t="shared" si="184"/>
        <v>41561.500706018516</v>
      </c>
      <c r="T1973" s="12">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2">
        <f t="shared" si="184"/>
        <v>41201.012083333335</v>
      </c>
      <c r="T1974" s="12">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2">
        <f t="shared" si="184"/>
        <v>42549.722962962958</v>
      </c>
      <c r="T1975" s="12">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2">
        <f t="shared" si="184"/>
        <v>41445.334131944444</v>
      </c>
      <c r="T1976" s="12">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2">
        <f t="shared" si="184"/>
        <v>41313.755219907405</v>
      </c>
      <c r="T1977" s="12">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2">
        <f t="shared" si="184"/>
        <v>41438.899594907409</v>
      </c>
      <c r="T1978" s="12">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2">
        <f t="shared" si="184"/>
        <v>42311.216898148152</v>
      </c>
      <c r="T1979" s="12">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2">
        <f t="shared" si="184"/>
        <v>41039.225601851853</v>
      </c>
      <c r="T1980" s="12">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2">
        <f t="shared" si="184"/>
        <v>42290.460023148145</v>
      </c>
      <c r="T1981" s="12">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2">
        <f t="shared" si="184"/>
        <v>42423.542384259257</v>
      </c>
      <c r="T1982" s="12">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2">
        <f t="shared" si="184"/>
        <v>41799.725289351853</v>
      </c>
      <c r="T1983" s="12">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str">
        <f t="shared" si="181"/>
        <v>No backers</v>
      </c>
      <c r="Q1984" t="str">
        <f t="shared" si="182"/>
        <v>photography</v>
      </c>
      <c r="R1984" t="str">
        <f t="shared" si="183"/>
        <v>people</v>
      </c>
      <c r="S1984" s="12">
        <f t="shared" si="184"/>
        <v>42678.586655092593</v>
      </c>
      <c r="T1984" s="12">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2">
        <f t="shared" si="184"/>
        <v>42593.011782407411</v>
      </c>
      <c r="T1985" s="12">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2">
        <f t="shared" si="184"/>
        <v>41913.790289351848</v>
      </c>
      <c r="T1986" s="12">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f>
        <v>3.1875000000000001E-2</v>
      </c>
      <c r="P1987" s="8">
        <f t="shared" ref="P1987:P2050" si="187">IFERROR(E1987/L1987, "No backers")</f>
        <v>12.75</v>
      </c>
      <c r="Q1987" t="str">
        <f t="shared" ref="Q1987:Q2050" si="188">LEFT(N1987,FIND("/",N1987)-1)</f>
        <v>photography</v>
      </c>
      <c r="R1987" t="str">
        <f t="shared" ref="R1987:R2050" si="189">RIGHT(N1987,LEN(N1987)-FIND("/",N1987))</f>
        <v>people</v>
      </c>
      <c r="S1987" s="12">
        <f t="shared" ref="S1987:S2050" si="190">(J1987/86400)+DATE(1970,1,1)</f>
        <v>42555.698738425926</v>
      </c>
      <c r="T1987" s="12">
        <f t="shared" ref="T1987:T2050" si="191">(I1987/86400)+DATE(1970,1,1)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2">
        <f t="shared" si="190"/>
        <v>42413.433831018519</v>
      </c>
      <c r="T1988" s="12">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2">
        <f t="shared" si="190"/>
        <v>42034.639768518522</v>
      </c>
      <c r="T1989" s="12">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2">
        <f t="shared" si="190"/>
        <v>42206.763217592597</v>
      </c>
      <c r="T1990" s="12">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2">
        <f t="shared" si="190"/>
        <v>42685.680648148147</v>
      </c>
      <c r="T1991" s="12">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2">
        <f t="shared" si="190"/>
        <v>42398.195972222224</v>
      </c>
      <c r="T1992" s="12">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2">
        <f t="shared" si="190"/>
        <v>42167.89335648148</v>
      </c>
      <c r="T1993" s="12">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2">
        <f t="shared" si="190"/>
        <v>42023.143414351856</v>
      </c>
      <c r="T1994" s="12">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str">
        <f t="shared" si="187"/>
        <v>No backers</v>
      </c>
      <c r="Q1995" t="str">
        <f t="shared" si="188"/>
        <v>photography</v>
      </c>
      <c r="R1995" t="str">
        <f t="shared" si="189"/>
        <v>people</v>
      </c>
      <c r="S1995" s="12">
        <f t="shared" si="190"/>
        <v>42329.588391203702</v>
      </c>
      <c r="T1995" s="12">
        <f t="shared" si="191"/>
        <v>42359.588391203702</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str">
        <f t="shared" si="187"/>
        <v>No backers</v>
      </c>
      <c r="Q1996" t="str">
        <f t="shared" si="188"/>
        <v>photography</v>
      </c>
      <c r="R1996" t="str">
        <f t="shared" si="189"/>
        <v>people</v>
      </c>
      <c r="S1996" s="12">
        <f t="shared" si="190"/>
        <v>42651.006273148145</v>
      </c>
      <c r="T1996" s="12">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2">
        <f t="shared" si="190"/>
        <v>42181.902037037042</v>
      </c>
      <c r="T1997" s="12">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str">
        <f t="shared" si="187"/>
        <v>No backers</v>
      </c>
      <c r="Q1998" t="str">
        <f t="shared" si="188"/>
        <v>photography</v>
      </c>
      <c r="R1998" t="str">
        <f t="shared" si="189"/>
        <v>people</v>
      </c>
      <c r="S1998" s="12">
        <f t="shared" si="190"/>
        <v>41800.819571759261</v>
      </c>
      <c r="T1998" s="12">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str">
        <f t="shared" si="187"/>
        <v>No backers</v>
      </c>
      <c r="Q1999" t="str">
        <f t="shared" si="188"/>
        <v>photography</v>
      </c>
      <c r="R1999" t="str">
        <f t="shared" si="189"/>
        <v>people</v>
      </c>
      <c r="S1999" s="12">
        <f t="shared" si="190"/>
        <v>41847.930694444447</v>
      </c>
      <c r="T1999" s="12">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2">
        <f t="shared" si="190"/>
        <v>41807.118495370371</v>
      </c>
      <c r="T2000" s="12">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2">
        <f t="shared" si="190"/>
        <v>41926.482731481483</v>
      </c>
      <c r="T2001" s="12">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2">
        <f t="shared" si="190"/>
        <v>42345.951539351852</v>
      </c>
      <c r="T2002" s="12">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2">
        <f t="shared" si="190"/>
        <v>42136.209675925929</v>
      </c>
      <c r="T2003" s="12">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2">
        <f t="shared" si="190"/>
        <v>42728.71230324074</v>
      </c>
      <c r="T2004" s="12">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2">
        <f t="shared" si="190"/>
        <v>40347.125601851854</v>
      </c>
      <c r="T2005" s="12">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2">
        <f t="shared" si="190"/>
        <v>41800.604895833334</v>
      </c>
      <c r="T2006" s="12">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2">
        <f t="shared" si="190"/>
        <v>41535.812708333331</v>
      </c>
      <c r="T2007" s="12">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2">
        <f t="shared" si="190"/>
        <v>41941.500520833331</v>
      </c>
      <c r="T2008" s="12">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2">
        <f t="shared" si="190"/>
        <v>40347.837800925925</v>
      </c>
      <c r="T2009" s="12">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2">
        <f t="shared" si="190"/>
        <v>40761.604421296295</v>
      </c>
      <c r="T2010" s="12">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2">
        <f t="shared" si="190"/>
        <v>42661.323414351849</v>
      </c>
      <c r="T2011" s="12">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2">
        <f t="shared" si="190"/>
        <v>42570.996423611112</v>
      </c>
      <c r="T2012" s="12">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2">
        <f t="shared" si="190"/>
        <v>42347.358483796299</v>
      </c>
      <c r="T2013" s="12">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2">
        <f t="shared" si="190"/>
        <v>42010.822233796294</v>
      </c>
      <c r="T2014" s="12">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2">
        <f t="shared" si="190"/>
        <v>42499.960810185185</v>
      </c>
      <c r="T2015" s="12">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2">
        <f t="shared" si="190"/>
        <v>41324.214571759258</v>
      </c>
      <c r="T2016" s="12">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2">
        <f t="shared" si="190"/>
        <v>40765.876886574071</v>
      </c>
      <c r="T2017" s="12">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2">
        <f t="shared" si="190"/>
        <v>41312.880775462967</v>
      </c>
      <c r="T2018" s="12">
        <f t="shared" si="191"/>
        <v>41342.880775462967</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2">
        <f t="shared" si="190"/>
        <v>40961.057349537034</v>
      </c>
      <c r="T2019" s="12">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2">
        <f t="shared" si="190"/>
        <v>42199.365844907406</v>
      </c>
      <c r="T2020" s="12">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2">
        <f t="shared" si="190"/>
        <v>42605.70857638889</v>
      </c>
      <c r="T2021" s="12">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2">
        <f t="shared" si="190"/>
        <v>41737.097500000003</v>
      </c>
      <c r="T2022" s="12">
        <f t="shared" si="191"/>
        <v>41773.961111111115</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2">
        <f t="shared" si="190"/>
        <v>41861.070567129631</v>
      </c>
      <c r="T2023" s="12">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2">
        <f t="shared" si="190"/>
        <v>42502.569120370375</v>
      </c>
      <c r="T2024" s="12">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2">
        <f t="shared" si="190"/>
        <v>42136.420752314814</v>
      </c>
      <c r="T2025" s="12">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2">
        <f t="shared" si="190"/>
        <v>41099.966944444444</v>
      </c>
      <c r="T2026" s="12">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2">
        <f t="shared" si="190"/>
        <v>42136.184560185182</v>
      </c>
      <c r="T2027" s="12">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2">
        <f t="shared" si="190"/>
        <v>41704.735937500001</v>
      </c>
      <c r="T2028" s="12">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2">
        <f t="shared" si="190"/>
        <v>42048.813877314809</v>
      </c>
      <c r="T2029" s="12">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2">
        <f t="shared" si="190"/>
        <v>40215.919050925928</v>
      </c>
      <c r="T2030" s="12">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2">
        <f t="shared" si="190"/>
        <v>41848.021770833337</v>
      </c>
      <c r="T2031" s="12">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2">
        <f t="shared" si="190"/>
        <v>41212.996481481481</v>
      </c>
      <c r="T2032" s="12">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2">
        <f t="shared" si="190"/>
        <v>41975.329317129625</v>
      </c>
      <c r="T2033" s="12">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2">
        <f t="shared" si="190"/>
        <v>42689.565671296295</v>
      </c>
      <c r="T2034" s="12">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2">
        <f t="shared" si="190"/>
        <v>41725.082384259258</v>
      </c>
      <c r="T2035" s="12">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2">
        <f t="shared" si="190"/>
        <v>42076.130011574074</v>
      </c>
      <c r="T2036" s="12">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2">
        <f t="shared" si="190"/>
        <v>42311.625081018516</v>
      </c>
      <c r="T2037" s="12">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2">
        <f t="shared" si="190"/>
        <v>41738.864803240736</v>
      </c>
      <c r="T2038" s="12">
        <f t="shared" si="191"/>
        <v>41768.864803240736</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2">
        <f t="shared" si="190"/>
        <v>41578.210104166668</v>
      </c>
      <c r="T2039" s="12">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2">
        <f t="shared" si="190"/>
        <v>41424.27107638889</v>
      </c>
      <c r="T2040" s="12">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2">
        <f t="shared" si="190"/>
        <v>42675.438946759255</v>
      </c>
      <c r="T2041" s="12">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2">
        <f t="shared" si="190"/>
        <v>41578.927118055552</v>
      </c>
      <c r="T2042" s="12">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2">
        <f t="shared" si="190"/>
        <v>42654.525775462964</v>
      </c>
      <c r="T2043" s="12">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2">
        <f t="shared" si="190"/>
        <v>42331.708032407405</v>
      </c>
      <c r="T2044" s="12">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2">
        <f t="shared" si="190"/>
        <v>42661.176817129628</v>
      </c>
      <c r="T2045" s="12">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2">
        <f t="shared" si="190"/>
        <v>42138.684189814812</v>
      </c>
      <c r="T2046" s="12">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2">
        <f t="shared" si="190"/>
        <v>41069.088506944448</v>
      </c>
      <c r="T2047" s="12">
        <f t="shared" si="191"/>
        <v>41099.088506944448</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2">
        <f t="shared" si="190"/>
        <v>41387.171805555554</v>
      </c>
      <c r="T2048" s="12">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2">
        <f t="shared" si="190"/>
        <v>42081.903587962966</v>
      </c>
      <c r="T2049" s="12">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2">
        <f t="shared" si="190"/>
        <v>41387.651516203703</v>
      </c>
      <c r="T2050" s="12">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f>
        <v>1.2019070000000001</v>
      </c>
      <c r="P2051" s="8">
        <f t="shared" ref="P2051:P2114" si="193">IFERROR(E2051/L2051, "No backers")</f>
        <v>80.991037735849048</v>
      </c>
      <c r="Q2051" t="str">
        <f t="shared" ref="Q2051:Q2114" si="194">LEFT(N2051,FIND("/",N2051)-1)</f>
        <v>technology</v>
      </c>
      <c r="R2051" t="str">
        <f t="shared" ref="R2051:R2114" si="195">RIGHT(N2051,LEN(N2051)-FIND("/",N2051))</f>
        <v>hardware</v>
      </c>
      <c r="S2051" s="12">
        <f t="shared" ref="S2051:S2114" si="196">(J2051/86400)+DATE(1970,1,1)</f>
        <v>41575.527349537035</v>
      </c>
      <c r="T2051" s="12">
        <f t="shared" ref="T2051:T2114" si="197">(I2051/86400)+DATE(1970,1,1)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2">
        <f t="shared" si="196"/>
        <v>42115.071504629625</v>
      </c>
      <c r="T2052" s="12">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2">
        <f t="shared" si="196"/>
        <v>41604.022418981483</v>
      </c>
      <c r="T2053" s="12">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2">
        <f t="shared" si="196"/>
        <v>42375.08394675926</v>
      </c>
      <c r="T2054" s="12">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2">
        <f t="shared" si="196"/>
        <v>42303.617488425924</v>
      </c>
      <c r="T2055" s="12">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2">
        <f t="shared" si="196"/>
        <v>41731.520949074074</v>
      </c>
      <c r="T2056" s="12">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2">
        <f t="shared" si="196"/>
        <v>41946.674108796295</v>
      </c>
      <c r="T2057" s="12">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2">
        <f t="shared" si="196"/>
        <v>41351.76090277778</v>
      </c>
      <c r="T2058" s="12">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2">
        <f t="shared" si="196"/>
        <v>42396.494583333333</v>
      </c>
      <c r="T2059" s="12">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2">
        <f t="shared" si="196"/>
        <v>42026.370717592596</v>
      </c>
      <c r="T2060" s="12">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2">
        <f t="shared" si="196"/>
        <v>42361.602476851855</v>
      </c>
      <c r="T2061" s="12">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2">
        <f t="shared" si="196"/>
        <v>41783.642939814818</v>
      </c>
      <c r="T2062" s="12">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2">
        <f t="shared" si="196"/>
        <v>42705.764513888891</v>
      </c>
      <c r="T2063" s="12">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2">
        <f t="shared" si="196"/>
        <v>42423.3830787037</v>
      </c>
      <c r="T2064" s="12">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2">
        <f t="shared" si="196"/>
        <v>42472.73265046296</v>
      </c>
      <c r="T2065" s="12">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2">
        <f t="shared" si="196"/>
        <v>41389.364849537036</v>
      </c>
      <c r="T2066" s="12">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2">
        <f t="shared" si="196"/>
        <v>41603.333668981482</v>
      </c>
      <c r="T2067" s="12">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2">
        <f t="shared" si="196"/>
        <v>41844.771793981483</v>
      </c>
      <c r="T2068" s="12">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2">
        <f t="shared" si="196"/>
        <v>42115.853888888887</v>
      </c>
      <c r="T2069" s="12">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2">
        <f t="shared" si="196"/>
        <v>42633.841608796298</v>
      </c>
      <c r="T2070" s="12">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2">
        <f t="shared" si="196"/>
        <v>42340.972118055557</v>
      </c>
      <c r="T2071" s="12">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2">
        <f t="shared" si="196"/>
        <v>42519.6565162037</v>
      </c>
      <c r="T2072" s="12">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2">
        <f t="shared" si="196"/>
        <v>42600.278749999998</v>
      </c>
      <c r="T2073" s="12">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2">
        <f t="shared" si="196"/>
        <v>42467.581388888888</v>
      </c>
      <c r="T2074" s="12">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2">
        <f t="shared" si="196"/>
        <v>42087.668032407411</v>
      </c>
      <c r="T2075" s="12">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2">
        <f t="shared" si="196"/>
        <v>42466.826180555552</v>
      </c>
      <c r="T2076" s="12">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2">
        <f t="shared" si="196"/>
        <v>41450.681574074071</v>
      </c>
      <c r="T2077" s="12">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2">
        <f t="shared" si="196"/>
        <v>41803.880659722221</v>
      </c>
      <c r="T2078" s="12">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2">
        <f t="shared" si="196"/>
        <v>42103.042546296296</v>
      </c>
      <c r="T2079" s="12">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2">
        <f t="shared" si="196"/>
        <v>42692.771493055552</v>
      </c>
      <c r="T2080" s="12">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2">
        <f t="shared" si="196"/>
        <v>42150.71056712963</v>
      </c>
      <c r="T2081" s="12">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2">
        <f t="shared" si="196"/>
        <v>42289.957175925927</v>
      </c>
      <c r="T2082" s="12">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2">
        <f t="shared" si="196"/>
        <v>41004.15688657407</v>
      </c>
      <c r="T2083" s="12">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2">
        <f t="shared" si="196"/>
        <v>40811.120324074072</v>
      </c>
      <c r="T2084" s="12">
        <f t="shared" si="197"/>
        <v>40871.161990740744</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2">
        <f t="shared" si="196"/>
        <v>41034.72216435185</v>
      </c>
      <c r="T2085" s="12">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2">
        <f t="shared" si="196"/>
        <v>41731.833124999997</v>
      </c>
      <c r="T2086" s="12">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2">
        <f t="shared" si="196"/>
        <v>41075.835497685184</v>
      </c>
      <c r="T2087" s="12">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2">
        <f t="shared" si="196"/>
        <v>40860.67050925926</v>
      </c>
      <c r="T2088" s="12">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2">
        <f t="shared" si="196"/>
        <v>40764.204375000001</v>
      </c>
      <c r="T2089" s="12">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2">
        <f t="shared" si="196"/>
        <v>40395.714722222227</v>
      </c>
      <c r="T2090" s="12">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2">
        <f t="shared" si="196"/>
        <v>41453.076319444444</v>
      </c>
      <c r="T2091" s="12">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2">
        <f t="shared" si="196"/>
        <v>41299.381423611107</v>
      </c>
      <c r="T2092" s="12">
        <f t="shared" si="197"/>
        <v>41329.381423611107</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2">
        <f t="shared" si="196"/>
        <v>40555.322662037041</v>
      </c>
      <c r="T2093" s="12">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2">
        <f t="shared" si="196"/>
        <v>40763.707546296297</v>
      </c>
      <c r="T2094" s="12">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2">
        <f t="shared" si="196"/>
        <v>41205.854537037041</v>
      </c>
      <c r="T2095" s="12">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2">
        <f t="shared" si="196"/>
        <v>40939.02002314815</v>
      </c>
      <c r="T2096" s="12">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2">
        <f t="shared" si="196"/>
        <v>40758.733483796299</v>
      </c>
      <c r="T2097" s="12">
        <f t="shared" si="197"/>
        <v>40818.733483796299</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2">
        <f t="shared" si="196"/>
        <v>41192.758506944447</v>
      </c>
      <c r="T2098" s="12">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2">
        <f t="shared" si="196"/>
        <v>40818.584895833337</v>
      </c>
      <c r="T2099" s="12">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2">
        <f t="shared" si="196"/>
        <v>40946.11383101852</v>
      </c>
      <c r="T2100" s="12">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2">
        <f t="shared" si="196"/>
        <v>42173.746342592596</v>
      </c>
      <c r="T2101" s="12">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2">
        <f t="shared" si="196"/>
        <v>41074.834965277776</v>
      </c>
      <c r="T2102" s="12">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2">
        <f t="shared" si="196"/>
        <v>40892.149467592593</v>
      </c>
      <c r="T2103" s="12">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2">
        <f t="shared" si="196"/>
        <v>40638.868611111109</v>
      </c>
      <c r="T2104" s="12">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2">
        <f t="shared" si="196"/>
        <v>41192.754942129628</v>
      </c>
      <c r="T2105" s="12">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2">
        <f t="shared" si="196"/>
        <v>41394.074467592596</v>
      </c>
      <c r="T2106" s="12">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2">
        <f t="shared" si="196"/>
        <v>41951.788807870369</v>
      </c>
      <c r="T2107" s="12">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2">
        <f t="shared" si="196"/>
        <v>41270.21497685185</v>
      </c>
      <c r="T2108" s="12">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2">
        <f t="shared" si="196"/>
        <v>41934.71056712963</v>
      </c>
      <c r="T2109" s="12">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2">
        <f t="shared" si="196"/>
        <v>41135.175694444442</v>
      </c>
      <c r="T2110" s="12">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2">
        <f t="shared" si="196"/>
        <v>42160.708530092597</v>
      </c>
      <c r="T2111" s="12">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2">
        <f t="shared" si="196"/>
        <v>41759.670937499999</v>
      </c>
      <c r="T2112" s="12">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2">
        <f t="shared" si="196"/>
        <v>40703.197048611109</v>
      </c>
      <c r="T2113" s="12">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2">
        <f t="shared" si="196"/>
        <v>41365.928159722222</v>
      </c>
      <c r="T2114" s="12">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f>
        <v>1.0485714285714285</v>
      </c>
      <c r="P2115" s="8">
        <f t="shared" ref="P2115:P2178" si="199">IFERROR(E2115/L2115, "No backers")</f>
        <v>68.598130841121488</v>
      </c>
      <c r="Q2115" t="str">
        <f t="shared" ref="Q2115:Q2178" si="200">LEFT(N2115,FIND("/",N2115)-1)</f>
        <v>music</v>
      </c>
      <c r="R2115" t="str">
        <f t="shared" ref="R2115:R2178" si="201">RIGHT(N2115,LEN(N2115)-FIND("/",N2115))</f>
        <v>indie rock</v>
      </c>
      <c r="S2115" s="12">
        <f t="shared" ref="S2115:S2178" si="202">(J2115/86400)+DATE(1970,1,1)</f>
        <v>41870.86546296296</v>
      </c>
      <c r="T2115" s="12">
        <f t="shared" ref="T2115:T2178" si="203">(I2115/86400)+DATE(1970,1,1)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2">
        <f t="shared" si="202"/>
        <v>40458.815625000003</v>
      </c>
      <c r="T2116" s="12">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2">
        <f t="shared" si="202"/>
        <v>40564.081030092595</v>
      </c>
      <c r="T2117" s="12">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2">
        <f t="shared" si="202"/>
        <v>41136.777812500004</v>
      </c>
      <c r="T2118" s="12">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2">
        <f t="shared" si="202"/>
        <v>42290.059594907405</v>
      </c>
      <c r="T2119" s="12">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2">
        <f t="shared" si="202"/>
        <v>40718.839537037034</v>
      </c>
      <c r="T2120" s="12">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2">
        <f t="shared" si="202"/>
        <v>41107.130150462966</v>
      </c>
      <c r="T2121" s="12">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2">
        <f t="shared" si="202"/>
        <v>41591.964537037034</v>
      </c>
      <c r="T2122" s="12">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2">
        <f t="shared" si="202"/>
        <v>42716.7424537037</v>
      </c>
      <c r="T2123" s="12">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2">
        <f t="shared" si="202"/>
        <v>42712.300567129627</v>
      </c>
      <c r="T2124" s="12">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2">
        <f t="shared" si="202"/>
        <v>40198.424849537041</v>
      </c>
      <c r="T2125" s="12">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2">
        <f t="shared" si="202"/>
        <v>40464.028182870374</v>
      </c>
      <c r="T2126" s="12">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2">
        <f t="shared" si="202"/>
        <v>42191.023530092592</v>
      </c>
      <c r="T2127" s="12">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2">
        <f t="shared" si="202"/>
        <v>41951.973229166666</v>
      </c>
      <c r="T2128" s="12">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2">
        <f t="shared" si="202"/>
        <v>42045.505358796298</v>
      </c>
      <c r="T2129" s="12">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2">
        <f t="shared" si="202"/>
        <v>41843.772789351853</v>
      </c>
      <c r="T2130" s="12">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2">
        <f t="shared" si="202"/>
        <v>42409.024305555555</v>
      </c>
      <c r="T2131" s="12">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2">
        <f t="shared" si="202"/>
        <v>41832.086377314816</v>
      </c>
      <c r="T2132" s="12">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2">
        <f t="shared" si="202"/>
        <v>42167.207071759258</v>
      </c>
      <c r="T2133" s="12">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2">
        <f t="shared" si="202"/>
        <v>41643.487175925926</v>
      </c>
      <c r="T2134" s="12">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2">
        <f t="shared" si="202"/>
        <v>40619.097210648149</v>
      </c>
      <c r="T2135" s="12">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2">
        <f t="shared" si="202"/>
        <v>41361.886469907404</v>
      </c>
      <c r="T2136" s="12">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2">
        <f t="shared" si="202"/>
        <v>41156.96334490741</v>
      </c>
      <c r="T2137" s="12">
        <f t="shared" si="203"/>
        <v>41186.96334490741</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2">
        <f t="shared" si="202"/>
        <v>41536.509097222224</v>
      </c>
      <c r="T2138" s="12">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2">
        <f t="shared" si="202"/>
        <v>41948.771168981482</v>
      </c>
      <c r="T2139" s="12">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2">
        <f t="shared" si="202"/>
        <v>41557.013182870374</v>
      </c>
      <c r="T2140" s="12">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2">
        <f t="shared" si="202"/>
        <v>42647.750092592592</v>
      </c>
      <c r="T2141" s="12">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2">
        <f t="shared" si="202"/>
        <v>41255.833611111113</v>
      </c>
      <c r="T2142" s="12">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str">
        <f t="shared" si="199"/>
        <v>No backers</v>
      </c>
      <c r="Q2143" t="str">
        <f t="shared" si="200"/>
        <v>games</v>
      </c>
      <c r="R2143" t="str">
        <f t="shared" si="201"/>
        <v>video games</v>
      </c>
      <c r="S2143" s="12">
        <f t="shared" si="202"/>
        <v>41927.235636574071</v>
      </c>
      <c r="T2143" s="12">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2">
        <f t="shared" si="202"/>
        <v>42340.701504629629</v>
      </c>
      <c r="T2144" s="12">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2">
        <f t="shared" si="202"/>
        <v>40332.886712962965</v>
      </c>
      <c r="T2145" s="12">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2">
        <f t="shared" si="202"/>
        <v>41499.546759259261</v>
      </c>
      <c r="T2146" s="12">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2">
        <f t="shared" si="202"/>
        <v>41575.237430555557</v>
      </c>
      <c r="T2147" s="12">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2">
        <f t="shared" si="202"/>
        <v>42397.679513888885</v>
      </c>
      <c r="T2148" s="12">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2">
        <f t="shared" si="202"/>
        <v>41927.295694444445</v>
      </c>
      <c r="T2149" s="12">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2">
        <f t="shared" si="202"/>
        <v>42066.733587962968</v>
      </c>
      <c r="T2150" s="12">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str">
        <f t="shared" si="199"/>
        <v>No backers</v>
      </c>
      <c r="Q2151" t="str">
        <f t="shared" si="200"/>
        <v>games</v>
      </c>
      <c r="R2151" t="str">
        <f t="shared" si="201"/>
        <v>video games</v>
      </c>
      <c r="S2151" s="12">
        <f t="shared" si="202"/>
        <v>40355.024953703702</v>
      </c>
      <c r="T2151" s="12">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2">
        <f t="shared" si="202"/>
        <v>42534.284710648149</v>
      </c>
      <c r="T2152" s="12">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2">
        <f t="shared" si="202"/>
        <v>42520.847384259258</v>
      </c>
      <c r="T2153" s="12">
        <f t="shared" si="203"/>
        <v>42550.847384259258</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2">
        <f t="shared" si="202"/>
        <v>41683.832280092596</v>
      </c>
      <c r="T2154" s="12">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2">
        <f t="shared" si="202"/>
        <v>41974.911087962959</v>
      </c>
      <c r="T2155" s="12">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2">
        <f t="shared" si="202"/>
        <v>41647.632256944446</v>
      </c>
      <c r="T2156" s="12">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2">
        <f t="shared" si="202"/>
        <v>42430.747511574074</v>
      </c>
      <c r="T2157" s="12">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2">
        <f t="shared" si="202"/>
        <v>41488.85423611111</v>
      </c>
      <c r="T2158" s="12">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2">
        <f t="shared" si="202"/>
        <v>42694.98128472222</v>
      </c>
      <c r="T2159" s="12">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2">
        <f t="shared" si="202"/>
        <v>41264.853865740741</v>
      </c>
      <c r="T2160" s="12">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2">
        <f t="shared" si="202"/>
        <v>40710.731180555558</v>
      </c>
      <c r="T2161" s="12">
        <f t="shared" si="203"/>
        <v>40740.731180555558</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2">
        <f t="shared" si="202"/>
        <v>41018.711863425924</v>
      </c>
      <c r="T2162" s="12">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2">
        <f t="shared" si="202"/>
        <v>42240.852534722224</v>
      </c>
      <c r="T2163" s="12">
        <f t="shared" si="203"/>
        <v>42270.852534722224</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2">
        <f t="shared" si="202"/>
        <v>41813.766099537039</v>
      </c>
      <c r="T2164" s="12">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2">
        <f t="shared" si="202"/>
        <v>42111.899537037039</v>
      </c>
      <c r="T2165" s="12">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2">
        <f t="shared" si="202"/>
        <v>42515.71775462963</v>
      </c>
      <c r="T2166" s="12">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2">
        <f t="shared" si="202"/>
        <v>42438.667071759264</v>
      </c>
      <c r="T2167" s="12">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2">
        <f t="shared" si="202"/>
        <v>41933.838171296295</v>
      </c>
      <c r="T2168" s="12">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2">
        <f t="shared" si="202"/>
        <v>41153.066400462965</v>
      </c>
      <c r="T2169" s="12">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2">
        <f t="shared" si="202"/>
        <v>42745.600243055553</v>
      </c>
      <c r="T2170" s="12">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2">
        <f t="shared" si="202"/>
        <v>42793.700821759259</v>
      </c>
      <c r="T2171" s="12">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2">
        <f t="shared" si="202"/>
        <v>42198.750254629631</v>
      </c>
      <c r="T2172" s="12">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2">
        <f t="shared" si="202"/>
        <v>42141.95711805555</v>
      </c>
      <c r="T2173" s="12">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2">
        <f t="shared" si="202"/>
        <v>42082.580092592594</v>
      </c>
      <c r="T2174" s="12">
        <f t="shared" si="203"/>
        <v>42112.580092592594</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2">
        <f t="shared" si="202"/>
        <v>41495.692627314813</v>
      </c>
      <c r="T2175" s="12">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2">
        <f t="shared" si="202"/>
        <v>42465.542905092589</v>
      </c>
      <c r="T2176" s="12">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2">
        <f t="shared" si="202"/>
        <v>42565.009097222224</v>
      </c>
      <c r="T2177" s="12">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2">
        <f t="shared" si="202"/>
        <v>42096.633206018523</v>
      </c>
      <c r="T2178" s="12">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f>
        <v>1.0012000000000001</v>
      </c>
      <c r="P2179" s="8">
        <f t="shared" ref="P2179:P2242" si="205">IFERROR(E2179/L2179, "No backers")</f>
        <v>65.868421052631575</v>
      </c>
      <c r="Q2179" t="str">
        <f t="shared" ref="Q2179:Q2242" si="206">LEFT(N2179,FIND("/",N2179)-1)</f>
        <v>music</v>
      </c>
      <c r="R2179" t="str">
        <f t="shared" ref="R2179:R2242" si="207">RIGHT(N2179,LEN(N2179)-FIND("/",N2179))</f>
        <v>rock</v>
      </c>
      <c r="S2179" s="12">
        <f t="shared" ref="S2179:S2242" si="208">(J2179/86400)+DATE(1970,1,1)</f>
        <v>42502.250775462962</v>
      </c>
      <c r="T2179" s="12">
        <f t="shared" ref="T2179:T2242" si="209">(I2179/86400)+DATE(1970,1,1)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2">
        <f t="shared" si="208"/>
        <v>42723.63653935185</v>
      </c>
      <c r="T2180" s="12">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2">
        <f t="shared" si="208"/>
        <v>42075.171203703707</v>
      </c>
      <c r="T2181" s="12">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2">
        <f t="shared" si="208"/>
        <v>42279.669768518521</v>
      </c>
      <c r="T2182" s="12">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2">
        <f t="shared" si="208"/>
        <v>42773.005243055552</v>
      </c>
      <c r="T2183" s="12">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2">
        <f t="shared" si="208"/>
        <v>41879.900752314818</v>
      </c>
      <c r="T2184" s="12">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2">
        <f t="shared" si="208"/>
        <v>42745.365474537037</v>
      </c>
      <c r="T2185" s="12">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2">
        <f t="shared" si="208"/>
        <v>42380.690289351856</v>
      </c>
      <c r="T2186" s="12">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2">
        <f t="shared" si="208"/>
        <v>41319.349988425922</v>
      </c>
      <c r="T2187" s="12">
        <f t="shared" si="209"/>
        <v>41359.349988425922</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2">
        <f t="shared" si="208"/>
        <v>42583.615081018521</v>
      </c>
      <c r="T2188" s="12">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2">
        <f t="shared" si="208"/>
        <v>42068.209097222221</v>
      </c>
      <c r="T2189" s="12">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2">
        <f t="shared" si="208"/>
        <v>42633.586122685185</v>
      </c>
      <c r="T2190" s="12">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2">
        <f t="shared" si="208"/>
        <v>42467.788194444445</v>
      </c>
      <c r="T2191" s="12">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2">
        <f t="shared" si="208"/>
        <v>42417.625046296293</v>
      </c>
      <c r="T2192" s="12">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2">
        <f t="shared" si="208"/>
        <v>42768.833645833336</v>
      </c>
      <c r="T2193" s="12">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2">
        <f t="shared" si="208"/>
        <v>42691.8512037037</v>
      </c>
      <c r="T2194" s="12">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2">
        <f t="shared" si="208"/>
        <v>42664.405925925923</v>
      </c>
      <c r="T2195" s="12">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2">
        <f t="shared" si="208"/>
        <v>42425.757986111115</v>
      </c>
      <c r="T2196" s="12">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2">
        <f t="shared" si="208"/>
        <v>42197.771990740745</v>
      </c>
      <c r="T2197" s="12">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2">
        <f t="shared" si="208"/>
        <v>42675.487291666665</v>
      </c>
      <c r="T2198" s="12">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2">
        <f t="shared" si="208"/>
        <v>42033.584016203706</v>
      </c>
      <c r="T2199" s="12">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2">
        <f t="shared" si="208"/>
        <v>42292.513888888891</v>
      </c>
      <c r="T2200" s="12">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2">
        <f t="shared" si="208"/>
        <v>42262.416643518518</v>
      </c>
      <c r="T2201" s="12">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2">
        <f t="shared" si="208"/>
        <v>42163.625787037032</v>
      </c>
      <c r="T2202" s="12">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2">
        <f t="shared" si="208"/>
        <v>41276.846817129626</v>
      </c>
      <c r="T2203" s="12">
        <f t="shared" si="209"/>
        <v>41290.846817129626</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2">
        <f t="shared" si="208"/>
        <v>41184.849166666667</v>
      </c>
      <c r="T2204" s="12">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2">
        <f t="shared" si="208"/>
        <v>42241.85974537037</v>
      </c>
      <c r="T2205" s="12">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2">
        <f t="shared" si="208"/>
        <v>41312.311562499999</v>
      </c>
      <c r="T2206" s="12">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2">
        <f t="shared" si="208"/>
        <v>41031.821631944447</v>
      </c>
      <c r="T2207" s="12">
        <f t="shared" si="209"/>
        <v>41061.821631944447</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2">
        <f t="shared" si="208"/>
        <v>40997.257222222222</v>
      </c>
      <c r="T2208" s="12">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2">
        <f t="shared" si="208"/>
        <v>41564.194131944445</v>
      </c>
      <c r="T2209" s="12">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2">
        <f t="shared" si="208"/>
        <v>40946.882245370369</v>
      </c>
      <c r="T2210" s="12">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2">
        <f t="shared" si="208"/>
        <v>41732.479675925926</v>
      </c>
      <c r="T2211" s="12">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2">
        <f t="shared" si="208"/>
        <v>40956.066087962965</v>
      </c>
      <c r="T2212" s="12">
        <f t="shared" si="209"/>
        <v>41013.733333333337</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2">
        <f t="shared" si="208"/>
        <v>41716.785011574073</v>
      </c>
      <c r="T2213" s="12">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2">
        <f t="shared" si="208"/>
        <v>41548.747418981482</v>
      </c>
      <c r="T2214" s="12">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2">
        <f t="shared" si="208"/>
        <v>42109.826145833329</v>
      </c>
      <c r="T2215" s="12">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2">
        <f t="shared" si="208"/>
        <v>41646.792222222226</v>
      </c>
      <c r="T2216" s="12">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2">
        <f t="shared" si="208"/>
        <v>40958.717268518521</v>
      </c>
      <c r="T2217" s="12">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2">
        <f t="shared" si="208"/>
        <v>42194.75167824074</v>
      </c>
      <c r="T2218" s="12">
        <f t="shared" si="209"/>
        <v>42208.75167824074</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2">
        <f t="shared" si="208"/>
        <v>42299.776770833334</v>
      </c>
      <c r="T2219" s="12">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2">
        <f t="shared" si="208"/>
        <v>41127.812303240738</v>
      </c>
      <c r="T2220" s="12">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2">
        <f t="shared" si="208"/>
        <v>42205.718888888892</v>
      </c>
      <c r="T2221" s="12">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2">
        <f t="shared" si="208"/>
        <v>41452.060601851852</v>
      </c>
      <c r="T2222" s="12">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2">
        <f t="shared" si="208"/>
        <v>42452.666770833333</v>
      </c>
      <c r="T2223" s="12">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2">
        <f t="shared" si="208"/>
        <v>40906.787581018521</v>
      </c>
      <c r="T2224" s="12">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2">
        <f t="shared" si="208"/>
        <v>42152.640833333338</v>
      </c>
      <c r="T2225" s="12">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2">
        <f t="shared" si="208"/>
        <v>42644.667534722219</v>
      </c>
      <c r="T2226" s="12">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2">
        <f t="shared" si="208"/>
        <v>41873.79184027778</v>
      </c>
      <c r="T2227" s="12">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2">
        <f t="shared" si="208"/>
        <v>42381.79886574074</v>
      </c>
      <c r="T2228" s="12">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2">
        <f t="shared" si="208"/>
        <v>41561.807349537034</v>
      </c>
      <c r="T2229" s="12">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2">
        <f t="shared" si="208"/>
        <v>42202.278194444443</v>
      </c>
      <c r="T2230" s="12">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2">
        <f t="shared" si="208"/>
        <v>41484.664247685185</v>
      </c>
      <c r="T2231" s="12">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2">
        <f t="shared" si="208"/>
        <v>41724.881099537037</v>
      </c>
      <c r="T2232" s="12">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2">
        <f t="shared" si="208"/>
        <v>41423.910891203705</v>
      </c>
      <c r="T2233" s="12">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2">
        <f t="shared" si="208"/>
        <v>41806.794074074074</v>
      </c>
      <c r="T2234" s="12">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2">
        <f t="shared" si="208"/>
        <v>42331.378923611112</v>
      </c>
      <c r="T2235" s="12">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2">
        <f t="shared" si="208"/>
        <v>42710.824618055558</v>
      </c>
      <c r="T2236" s="12">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2">
        <f t="shared" si="208"/>
        <v>42062.022118055553</v>
      </c>
      <c r="T2237" s="12">
        <f t="shared" si="209"/>
        <v>42091.980451388888</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2">
        <f t="shared" si="208"/>
        <v>42371.617164351846</v>
      </c>
      <c r="T2238" s="12">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2">
        <f t="shared" si="208"/>
        <v>41915.003275462965</v>
      </c>
      <c r="T2239" s="12">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2">
        <f t="shared" si="208"/>
        <v>42774.621712962966</v>
      </c>
      <c r="T2240" s="12">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2">
        <f t="shared" si="208"/>
        <v>41572.958495370374</v>
      </c>
      <c r="T2241" s="12">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2">
        <f t="shared" si="208"/>
        <v>42452.825740740736</v>
      </c>
      <c r="T2242" s="12">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f>
        <v>8.0640000000000001</v>
      </c>
      <c r="P2243" s="8">
        <f t="shared" ref="P2243:P2306" si="211">IFERROR(E2243/L2243, "No backers")</f>
        <v>49.472392638036808</v>
      </c>
      <c r="Q2243" t="str">
        <f t="shared" ref="Q2243:Q2306" si="212">LEFT(N2243,FIND("/",N2243)-1)</f>
        <v>games</v>
      </c>
      <c r="R2243" t="str">
        <f t="shared" ref="R2243:R2306" si="213">RIGHT(N2243,LEN(N2243)-FIND("/",N2243))</f>
        <v>tabletop games</v>
      </c>
      <c r="S2243" s="12">
        <f t="shared" ref="S2243:S2306" si="214">(J2243/86400)+DATE(1970,1,1)</f>
        <v>42766.827546296292</v>
      </c>
      <c r="T2243" s="12">
        <f t="shared" ref="T2243:T2306" si="215">(I2243/86400)+DATE(1970,1,1)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2">
        <f t="shared" si="214"/>
        <v>41569.575613425928</v>
      </c>
      <c r="T2244" s="12">
        <f t="shared" si="215"/>
        <v>41605.126388888893</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2">
        <f t="shared" si="214"/>
        <v>42800.751041666663</v>
      </c>
      <c r="T2245" s="12">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2">
        <f t="shared" si="214"/>
        <v>42647.818819444445</v>
      </c>
      <c r="T2246" s="12">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2">
        <f t="shared" si="214"/>
        <v>41660.70853009259</v>
      </c>
      <c r="T2247" s="12">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2">
        <f t="shared" si="214"/>
        <v>42221.79178240741</v>
      </c>
      <c r="T2248" s="12">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2">
        <f t="shared" si="214"/>
        <v>42200.666261574079</v>
      </c>
      <c r="T2249" s="12">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2">
        <f t="shared" si="214"/>
        <v>42688.875902777778</v>
      </c>
      <c r="T2250" s="12">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2">
        <f t="shared" si="214"/>
        <v>41336.703298611115</v>
      </c>
      <c r="T2251" s="12">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2">
        <f t="shared" si="214"/>
        <v>42677.005474537036</v>
      </c>
      <c r="T2252" s="12">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2">
        <f t="shared" si="214"/>
        <v>41846.34579861111</v>
      </c>
      <c r="T2253" s="12">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2">
        <f t="shared" si="214"/>
        <v>42573.327986111108</v>
      </c>
      <c r="T2254" s="12">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2">
        <f t="shared" si="214"/>
        <v>42296.631331018521</v>
      </c>
      <c r="T2255" s="12">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2">
        <f t="shared" si="214"/>
        <v>42752.647777777776</v>
      </c>
      <c r="T2256" s="12">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2">
        <f t="shared" si="214"/>
        <v>42467.951979166668</v>
      </c>
      <c r="T2257" s="12">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2">
        <f t="shared" si="214"/>
        <v>42682.451921296291</v>
      </c>
      <c r="T2258" s="12">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2">
        <f t="shared" si="214"/>
        <v>42505.936678240745</v>
      </c>
      <c r="T2259" s="12">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2">
        <f t="shared" si="214"/>
        <v>42136.75100694444</v>
      </c>
      <c r="T2260" s="12">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2">
        <f t="shared" si="214"/>
        <v>42702.804814814815</v>
      </c>
      <c r="T2261" s="12">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2">
        <f t="shared" si="214"/>
        <v>41695.016782407409</v>
      </c>
      <c r="T2262" s="12">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2">
        <f t="shared" si="214"/>
        <v>42759.724768518514</v>
      </c>
      <c r="T2263" s="12">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2">
        <f t="shared" si="214"/>
        <v>41926.585162037038</v>
      </c>
      <c r="T2264" s="12">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2">
        <f t="shared" si="214"/>
        <v>42014.832326388889</v>
      </c>
      <c r="T2265" s="12">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2">
        <f t="shared" si="214"/>
        <v>42496.582337962958</v>
      </c>
      <c r="T2266" s="12">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2">
        <f t="shared" si="214"/>
        <v>42689.853090277778</v>
      </c>
      <c r="T2267" s="12">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2">
        <f t="shared" si="214"/>
        <v>42469.874907407408</v>
      </c>
      <c r="T2268" s="12">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2">
        <f t="shared" si="214"/>
        <v>41968.829826388886</v>
      </c>
      <c r="T2269" s="12">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2">
        <f t="shared" si="214"/>
        <v>42776.082349537042</v>
      </c>
      <c r="T2270" s="12">
        <f t="shared" si="215"/>
        <v>42806.082349537042</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2">
        <f t="shared" si="214"/>
        <v>42776.704432870371</v>
      </c>
      <c r="T2271" s="12">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2">
        <f t="shared" si="214"/>
        <v>42725.869363425925</v>
      </c>
      <c r="T2272" s="12">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2">
        <f t="shared" si="214"/>
        <v>42684.000046296293</v>
      </c>
      <c r="T2273" s="12">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2">
        <f t="shared" si="214"/>
        <v>42315.699490740742</v>
      </c>
      <c r="T2274" s="12">
        <f t="shared" si="215"/>
        <v>42345.699490740742</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2">
        <f t="shared" si="214"/>
        <v>42781.549097222218</v>
      </c>
      <c r="T2275" s="12">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2">
        <f t="shared" si="214"/>
        <v>41663.500659722224</v>
      </c>
      <c r="T2276" s="12">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2">
        <f t="shared" si="214"/>
        <v>41965.616655092592</v>
      </c>
      <c r="T2277" s="12">
        <f t="shared" si="215"/>
        <v>41995.616655092592</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2">
        <f t="shared" si="214"/>
        <v>41614.651493055557</v>
      </c>
      <c r="T2278" s="12">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2">
        <f t="shared" si="214"/>
        <v>40936.678506944445</v>
      </c>
      <c r="T2279" s="12">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2">
        <f t="shared" si="214"/>
        <v>42338.709108796298</v>
      </c>
      <c r="T2280" s="12">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2">
        <f t="shared" si="214"/>
        <v>42020.806701388894</v>
      </c>
      <c r="T2281" s="12">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2">
        <f t="shared" si="214"/>
        <v>42234.624895833331</v>
      </c>
      <c r="T2282" s="12">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2">
        <f t="shared" si="214"/>
        <v>40687.285844907405</v>
      </c>
      <c r="T2283" s="12">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2">
        <f t="shared" si="214"/>
        <v>42323.17460648148</v>
      </c>
      <c r="T2284" s="12">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2">
        <f t="shared" si="214"/>
        <v>40978.125046296293</v>
      </c>
      <c r="T2285" s="12">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2">
        <f t="shared" si="214"/>
        <v>40585.796817129631</v>
      </c>
      <c r="T2286" s="12">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2">
        <f t="shared" si="214"/>
        <v>41059.185682870375</v>
      </c>
      <c r="T2287" s="12">
        <f t="shared" si="215"/>
        <v>41089.185682870375</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2">
        <f t="shared" si="214"/>
        <v>41494.963587962964</v>
      </c>
      <c r="T2288" s="12">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2">
        <f t="shared" si="214"/>
        <v>41792.667361111111</v>
      </c>
      <c r="T2289" s="12">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2">
        <f t="shared" si="214"/>
        <v>41067.827418981484</v>
      </c>
      <c r="T2290" s="12">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2">
        <f t="shared" si="214"/>
        <v>41571.998379629629</v>
      </c>
      <c r="T2291" s="12">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2">
        <f t="shared" si="214"/>
        <v>40070.253819444442</v>
      </c>
      <c r="T2292" s="12">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2">
        <f t="shared" si="214"/>
        <v>40987.977060185185</v>
      </c>
      <c r="T2293" s="12">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2">
        <f t="shared" si="214"/>
        <v>40987.697638888887</v>
      </c>
      <c r="T2294" s="12">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2">
        <f t="shared" si="214"/>
        <v>41151.708321759259</v>
      </c>
      <c r="T2295" s="12">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2">
        <f t="shared" si="214"/>
        <v>41264.72314814815</v>
      </c>
      <c r="T2296" s="12">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2">
        <f t="shared" si="214"/>
        <v>41270.954351851848</v>
      </c>
      <c r="T2297" s="12">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2">
        <f t="shared" si="214"/>
        <v>40927.731782407405</v>
      </c>
      <c r="T2298" s="12">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2">
        <f t="shared" si="214"/>
        <v>40948.042233796295</v>
      </c>
      <c r="T2299" s="12">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2">
        <f t="shared" si="214"/>
        <v>41694.84065972222</v>
      </c>
      <c r="T2300" s="12">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2">
        <f t="shared" si="214"/>
        <v>40565.032511574071</v>
      </c>
      <c r="T2301" s="12">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2">
        <f t="shared" si="214"/>
        <v>41074.727037037039</v>
      </c>
      <c r="T2302" s="12">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2">
        <f t="shared" si="214"/>
        <v>41416.146944444445</v>
      </c>
      <c r="T2303" s="12">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2">
        <f t="shared" si="214"/>
        <v>41605.868449074071</v>
      </c>
      <c r="T2304" s="12">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2">
        <f t="shared" si="214"/>
        <v>40850.111064814817</v>
      </c>
      <c r="T2305" s="12">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2">
        <f t="shared" si="214"/>
        <v>40502.815868055557</v>
      </c>
      <c r="T2306" s="12">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f>
        <v>1.0122777777777778</v>
      </c>
      <c r="P2307" s="8">
        <f t="shared" ref="P2307:P2370" si="217">IFERROR(E2307/L2307, "No backers")</f>
        <v>109.10778443113773</v>
      </c>
      <c r="Q2307" t="str">
        <f t="shared" ref="Q2307:Q2370" si="218">LEFT(N2307,FIND("/",N2307)-1)</f>
        <v>music</v>
      </c>
      <c r="R2307" t="str">
        <f t="shared" ref="R2307:R2370" si="219">RIGHT(N2307,LEN(N2307)-FIND("/",N2307))</f>
        <v>indie rock</v>
      </c>
      <c r="S2307" s="12">
        <f t="shared" ref="S2307:S2370" si="220">(J2307/86400)+DATE(1970,1,1)</f>
        <v>41834.695277777777</v>
      </c>
      <c r="T2307" s="12">
        <f t="shared" ref="T2307:T2370" si="221">(I2307/86400)+DATE(1970,1,1)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2">
        <f t="shared" si="220"/>
        <v>40948.16815972222</v>
      </c>
      <c r="T2308" s="12">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2">
        <f t="shared" si="220"/>
        <v>41004.802465277782</v>
      </c>
      <c r="T2309" s="12">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2">
        <f t="shared" si="220"/>
        <v>41851.962916666671</v>
      </c>
      <c r="T2310" s="12">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2">
        <f t="shared" si="220"/>
        <v>41307.987696759257</v>
      </c>
      <c r="T2311" s="12">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2">
        <f t="shared" si="220"/>
        <v>41324.79415509259</v>
      </c>
      <c r="T2312" s="12">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2">
        <f t="shared" si="220"/>
        <v>41736.004502314812</v>
      </c>
      <c r="T2313" s="12">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2">
        <f t="shared" si="220"/>
        <v>41716.632847222223</v>
      </c>
      <c r="T2314" s="12">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2">
        <f t="shared" si="220"/>
        <v>41002.958634259259</v>
      </c>
      <c r="T2315" s="12">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2">
        <f t="shared" si="220"/>
        <v>41037.551585648151</v>
      </c>
      <c r="T2316" s="12">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2">
        <f t="shared" si="220"/>
        <v>41004.72619212963</v>
      </c>
      <c r="T2317" s="12">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2">
        <f t="shared" si="220"/>
        <v>40079.725115740745</v>
      </c>
      <c r="T2318" s="12">
        <f t="shared" si="221"/>
        <v>40156.766666666663</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2">
        <f t="shared" si="220"/>
        <v>40192.542233796295</v>
      </c>
      <c r="T2319" s="12">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2">
        <f t="shared" si="220"/>
        <v>40050.643680555557</v>
      </c>
      <c r="T2320" s="12">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2">
        <f t="shared" si="220"/>
        <v>41593.082002314812</v>
      </c>
      <c r="T2321" s="12">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2">
        <f t="shared" si="220"/>
        <v>41696.817129629628</v>
      </c>
      <c r="T2322" s="12">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2">
        <f t="shared" si="220"/>
        <v>42799.260428240741</v>
      </c>
      <c r="T2323" s="12">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2">
        <f t="shared" si="220"/>
        <v>42804.895474537036</v>
      </c>
      <c r="T2324" s="12">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2">
        <f t="shared" si="220"/>
        <v>42807.755173611113</v>
      </c>
      <c r="T2325" s="12">
        <f t="shared" si="221"/>
        <v>42814.755173611113</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2">
        <f t="shared" si="220"/>
        <v>42790.885243055556</v>
      </c>
      <c r="T2326" s="12">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2">
        <f t="shared" si="220"/>
        <v>42794.022349537037</v>
      </c>
      <c r="T2327" s="12">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2">
        <f t="shared" si="220"/>
        <v>42804.034120370372</v>
      </c>
      <c r="T2328" s="12">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2">
        <f t="shared" si="220"/>
        <v>41842.917129629626</v>
      </c>
      <c r="T2329" s="12">
        <f t="shared" si="221"/>
        <v>41877.917129629626</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2">
        <f t="shared" si="220"/>
        <v>42139.781678240739</v>
      </c>
      <c r="T2330" s="12">
        <f t="shared" si="221"/>
        <v>42169.781678240739</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2">
        <f t="shared" si="220"/>
        <v>41807.624374999999</v>
      </c>
      <c r="T2331" s="12">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2">
        <f t="shared" si="220"/>
        <v>42332.89980324074</v>
      </c>
      <c r="T2332" s="12">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2">
        <f t="shared" si="220"/>
        <v>41839.005671296298</v>
      </c>
      <c r="T2333" s="12">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2">
        <f t="shared" si="220"/>
        <v>42011.628136574072</v>
      </c>
      <c r="T2334" s="12">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2">
        <f t="shared" si="220"/>
        <v>41767.650347222225</v>
      </c>
      <c r="T2335" s="12">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2">
        <f t="shared" si="220"/>
        <v>41918.670115740737</v>
      </c>
      <c r="T2336" s="12">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2">
        <f t="shared" si="220"/>
        <v>41771.572256944448</v>
      </c>
      <c r="T2337" s="12">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2">
        <f t="shared" si="220"/>
        <v>41666.924710648149</v>
      </c>
      <c r="T2338" s="12">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2">
        <f t="shared" si="220"/>
        <v>41786.640543981484</v>
      </c>
      <c r="T2339" s="12">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2">
        <f t="shared" si="220"/>
        <v>41789.89680555556</v>
      </c>
      <c r="T2340" s="12">
        <f t="shared" si="221"/>
        <v>41819.89680555556</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2">
        <f t="shared" si="220"/>
        <v>42692.79987268518</v>
      </c>
      <c r="T2341" s="12">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2">
        <f t="shared" si="220"/>
        <v>42643.642800925925</v>
      </c>
      <c r="T2342" s="12">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str">
        <f t="shared" si="217"/>
        <v>No backers</v>
      </c>
      <c r="Q2343" t="str">
        <f t="shared" si="218"/>
        <v>technology</v>
      </c>
      <c r="R2343" t="str">
        <f t="shared" si="219"/>
        <v>web</v>
      </c>
      <c r="S2343" s="12">
        <f t="shared" si="220"/>
        <v>42167.813703703709</v>
      </c>
      <c r="T2343" s="12">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str">
        <f t="shared" si="217"/>
        <v>No backers</v>
      </c>
      <c r="Q2344" t="str">
        <f t="shared" si="218"/>
        <v>technology</v>
      </c>
      <c r="R2344" t="str">
        <f t="shared" si="219"/>
        <v>web</v>
      </c>
      <c r="S2344" s="12">
        <f t="shared" si="220"/>
        <v>41897.702199074076</v>
      </c>
      <c r="T2344" s="12">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2">
        <f t="shared" si="220"/>
        <v>42327.825289351851</v>
      </c>
      <c r="T2345" s="12">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2">
        <f t="shared" si="220"/>
        <v>42515.727650462963</v>
      </c>
      <c r="T2346" s="12">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str">
        <f t="shared" si="217"/>
        <v>No backers</v>
      </c>
      <c r="Q2347" t="str">
        <f t="shared" si="218"/>
        <v>technology</v>
      </c>
      <c r="R2347" t="str">
        <f t="shared" si="219"/>
        <v>web</v>
      </c>
      <c r="S2347" s="12">
        <f t="shared" si="220"/>
        <v>42060.001805555556</v>
      </c>
      <c r="T2347" s="12">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2">
        <f t="shared" si="220"/>
        <v>42615.79896990741</v>
      </c>
      <c r="T2348" s="12">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2">
        <f t="shared" si="220"/>
        <v>42577.607361111106</v>
      </c>
      <c r="T2349" s="12">
        <f t="shared" si="221"/>
        <v>42607.607361111106</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2">
        <f t="shared" si="220"/>
        <v>42360.932152777779</v>
      </c>
      <c r="T2350" s="12">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str">
        <f t="shared" si="217"/>
        <v>No backers</v>
      </c>
      <c r="Q2351" t="str">
        <f t="shared" si="218"/>
        <v>technology</v>
      </c>
      <c r="R2351" t="str">
        <f t="shared" si="219"/>
        <v>web</v>
      </c>
      <c r="S2351" s="12">
        <f t="shared" si="220"/>
        <v>42198.775787037041</v>
      </c>
      <c r="T2351" s="12">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str">
        <f t="shared" si="217"/>
        <v>No backers</v>
      </c>
      <c r="Q2352" t="str">
        <f t="shared" si="218"/>
        <v>technology</v>
      </c>
      <c r="R2352" t="str">
        <f t="shared" si="219"/>
        <v>web</v>
      </c>
      <c r="S2352" s="12">
        <f t="shared" si="220"/>
        <v>42708.842245370368</v>
      </c>
      <c r="T2352" s="12">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2">
        <f t="shared" si="220"/>
        <v>42094.101145833338</v>
      </c>
      <c r="T2353" s="12">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str">
        <f t="shared" si="217"/>
        <v>No backers</v>
      </c>
      <c r="Q2354" t="str">
        <f t="shared" si="218"/>
        <v>technology</v>
      </c>
      <c r="R2354" t="str">
        <f t="shared" si="219"/>
        <v>web</v>
      </c>
      <c r="S2354" s="12">
        <f t="shared" si="220"/>
        <v>42101.633703703701</v>
      </c>
      <c r="T2354" s="12">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str">
        <f t="shared" si="217"/>
        <v>No backers</v>
      </c>
      <c r="Q2355" t="str">
        <f t="shared" si="218"/>
        <v>technology</v>
      </c>
      <c r="R2355" t="str">
        <f t="shared" si="219"/>
        <v>web</v>
      </c>
      <c r="S2355" s="12">
        <f t="shared" si="220"/>
        <v>42103.676180555558</v>
      </c>
      <c r="T2355" s="12">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2">
        <f t="shared" si="220"/>
        <v>41954.722916666666</v>
      </c>
      <c r="T2356" s="12">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2">
        <f t="shared" si="220"/>
        <v>42096.918240740742</v>
      </c>
      <c r="T2357" s="12">
        <f t="shared" si="221"/>
        <v>42126.918240740742</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str">
        <f t="shared" si="217"/>
        <v>No backers</v>
      </c>
      <c r="Q2358" t="str">
        <f t="shared" si="218"/>
        <v>technology</v>
      </c>
      <c r="R2358" t="str">
        <f t="shared" si="219"/>
        <v>web</v>
      </c>
      <c r="S2358" s="12">
        <f t="shared" si="220"/>
        <v>42130.78361111111</v>
      </c>
      <c r="T2358" s="12">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str">
        <f t="shared" si="217"/>
        <v>No backers</v>
      </c>
      <c r="Q2359" t="str">
        <f t="shared" si="218"/>
        <v>technology</v>
      </c>
      <c r="R2359" t="str">
        <f t="shared" si="219"/>
        <v>web</v>
      </c>
      <c r="S2359" s="12">
        <f t="shared" si="220"/>
        <v>42264.620115740741</v>
      </c>
      <c r="T2359" s="12">
        <f t="shared" si="221"/>
        <v>42294.620115740741</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str">
        <f t="shared" si="217"/>
        <v>No backers</v>
      </c>
      <c r="Q2360" t="str">
        <f t="shared" si="218"/>
        <v>technology</v>
      </c>
      <c r="R2360" t="str">
        <f t="shared" si="219"/>
        <v>web</v>
      </c>
      <c r="S2360" s="12">
        <f t="shared" si="220"/>
        <v>41978.930972222224</v>
      </c>
      <c r="T2360" s="12">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2">
        <f t="shared" si="220"/>
        <v>42159.649583333332</v>
      </c>
      <c r="T2361" s="12">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2">
        <f t="shared" si="220"/>
        <v>42377.70694444445</v>
      </c>
      <c r="T2362" s="12">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str">
        <f t="shared" si="217"/>
        <v>No backers</v>
      </c>
      <c r="Q2363" t="str">
        <f t="shared" si="218"/>
        <v>technology</v>
      </c>
      <c r="R2363" t="str">
        <f t="shared" si="219"/>
        <v>web</v>
      </c>
      <c r="S2363" s="12">
        <f t="shared" si="220"/>
        <v>42466.858888888892</v>
      </c>
      <c r="T2363" s="12">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2">
        <f t="shared" si="220"/>
        <v>41954.688310185185</v>
      </c>
      <c r="T2364" s="12">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str">
        <f t="shared" si="217"/>
        <v>No backers</v>
      </c>
      <c r="Q2365" t="str">
        <f t="shared" si="218"/>
        <v>technology</v>
      </c>
      <c r="R2365" t="str">
        <f t="shared" si="219"/>
        <v>web</v>
      </c>
      <c r="S2365" s="12">
        <f t="shared" si="220"/>
        <v>42322.011574074073</v>
      </c>
      <c r="T2365" s="12">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str">
        <f t="shared" si="217"/>
        <v>No backers</v>
      </c>
      <c r="Q2366" t="str">
        <f t="shared" si="218"/>
        <v>technology</v>
      </c>
      <c r="R2366" t="str">
        <f t="shared" si="219"/>
        <v>web</v>
      </c>
      <c r="S2366" s="12">
        <f t="shared" si="220"/>
        <v>42248.934675925921</v>
      </c>
      <c r="T2366" s="12">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str">
        <f t="shared" si="217"/>
        <v>No backers</v>
      </c>
      <c r="Q2367" t="str">
        <f t="shared" si="218"/>
        <v>technology</v>
      </c>
      <c r="R2367" t="str">
        <f t="shared" si="219"/>
        <v>web</v>
      </c>
      <c r="S2367" s="12">
        <f t="shared" si="220"/>
        <v>42346.736400462964</v>
      </c>
      <c r="T2367" s="12">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2">
        <f t="shared" si="220"/>
        <v>42268.531631944439</v>
      </c>
      <c r="T2368" s="12">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2">
        <f t="shared" si="220"/>
        <v>42425.970092592594</v>
      </c>
      <c r="T2369" s="12">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2">
        <f t="shared" si="220"/>
        <v>42063.721817129626</v>
      </c>
      <c r="T2370" s="12">
        <f t="shared" si="221"/>
        <v>42108.680150462962</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f>
        <v>0</v>
      </c>
      <c r="P2371" s="8" t="str">
        <f t="shared" ref="P2371:P2434" si="223">IFERROR(E2371/L2371, "No backers")</f>
        <v>No backers</v>
      </c>
      <c r="Q2371" t="str">
        <f t="shared" ref="Q2371:Q2434" si="224">LEFT(N2371,FIND("/",N2371)-1)</f>
        <v>technology</v>
      </c>
      <c r="R2371" t="str">
        <f t="shared" ref="R2371:R2434" si="225">RIGHT(N2371,LEN(N2371)-FIND("/",N2371))</f>
        <v>web</v>
      </c>
      <c r="S2371" s="12">
        <f t="shared" ref="S2371:S2434" si="226">(J2371/86400)+DATE(1970,1,1)</f>
        <v>42380.812627314815</v>
      </c>
      <c r="T2371" s="12">
        <f t="shared" ref="T2371:T2434" si="227">(I2371/86400)+DATE(1970,1,1)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2">
        <f t="shared" si="226"/>
        <v>41961.18913194444</v>
      </c>
      <c r="T2372" s="12">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str">
        <f t="shared" si="223"/>
        <v>No backers</v>
      </c>
      <c r="Q2373" t="str">
        <f t="shared" si="224"/>
        <v>technology</v>
      </c>
      <c r="R2373" t="str">
        <f t="shared" si="225"/>
        <v>web</v>
      </c>
      <c r="S2373" s="12">
        <f t="shared" si="226"/>
        <v>42150.777731481481</v>
      </c>
      <c r="T2373" s="12">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2">
        <f t="shared" si="226"/>
        <v>42088.069108796291</v>
      </c>
      <c r="T2374" s="12">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2">
        <f t="shared" si="226"/>
        <v>42215.662314814814</v>
      </c>
      <c r="T2375" s="12">
        <f t="shared" si="227"/>
        <v>42245.662314814814</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2">
        <f t="shared" si="226"/>
        <v>42017.843287037038</v>
      </c>
      <c r="T2376" s="12">
        <f t="shared" si="227"/>
        <v>42047.843287037038</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str">
        <f t="shared" si="223"/>
        <v>No backers</v>
      </c>
      <c r="Q2377" t="str">
        <f t="shared" si="224"/>
        <v>technology</v>
      </c>
      <c r="R2377" t="str">
        <f t="shared" si="225"/>
        <v>web</v>
      </c>
      <c r="S2377" s="12">
        <f t="shared" si="226"/>
        <v>42592.836076388892</v>
      </c>
      <c r="T2377" s="12">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2">
        <f t="shared" si="226"/>
        <v>42318.925532407404</v>
      </c>
      <c r="T2378" s="12">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str">
        <f t="shared" si="223"/>
        <v>No backers</v>
      </c>
      <c r="Q2379" t="str">
        <f t="shared" si="224"/>
        <v>technology</v>
      </c>
      <c r="R2379" t="str">
        <f t="shared" si="225"/>
        <v>web</v>
      </c>
      <c r="S2379" s="12">
        <f t="shared" si="226"/>
        <v>42669.870173611111</v>
      </c>
      <c r="T2379" s="12">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str">
        <f t="shared" si="223"/>
        <v>No backers</v>
      </c>
      <c r="Q2380" t="str">
        <f t="shared" si="224"/>
        <v>technology</v>
      </c>
      <c r="R2380" t="str">
        <f t="shared" si="225"/>
        <v>web</v>
      </c>
      <c r="S2380" s="12">
        <f t="shared" si="226"/>
        <v>42213.013078703705</v>
      </c>
      <c r="T2380" s="12">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str">
        <f t="shared" si="223"/>
        <v>No backers</v>
      </c>
      <c r="Q2381" t="str">
        <f t="shared" si="224"/>
        <v>technology</v>
      </c>
      <c r="R2381" t="str">
        <f t="shared" si="225"/>
        <v>web</v>
      </c>
      <c r="S2381" s="12">
        <f t="shared" si="226"/>
        <v>42237.016388888893</v>
      </c>
      <c r="T2381" s="12">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2">
        <f t="shared" si="226"/>
        <v>42248.793310185181</v>
      </c>
      <c r="T2382" s="12">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2">
        <f t="shared" si="226"/>
        <v>42074.935740740737</v>
      </c>
      <c r="T2383" s="12">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2">
        <f t="shared" si="226"/>
        <v>42195.187534722223</v>
      </c>
      <c r="T2384" s="12">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2">
        <f t="shared" si="226"/>
        <v>42027.056793981479</v>
      </c>
      <c r="T2385" s="12">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2">
        <f t="shared" si="226"/>
        <v>41927.067627314813</v>
      </c>
      <c r="T2386" s="12">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2">
        <f t="shared" si="226"/>
        <v>42191.70175925926</v>
      </c>
      <c r="T2387" s="12">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str">
        <f t="shared" si="223"/>
        <v>No backers</v>
      </c>
      <c r="Q2388" t="str">
        <f t="shared" si="224"/>
        <v>technology</v>
      </c>
      <c r="R2388" t="str">
        <f t="shared" si="225"/>
        <v>web</v>
      </c>
      <c r="S2388" s="12">
        <f t="shared" si="226"/>
        <v>41954.838240740741</v>
      </c>
      <c r="T2388" s="12">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2">
        <f t="shared" si="226"/>
        <v>42528.626620370371</v>
      </c>
      <c r="T2389" s="12">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2">
        <f t="shared" si="226"/>
        <v>41989.853692129633</v>
      </c>
      <c r="T2390" s="12">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2">
        <f t="shared" si="226"/>
        <v>42179.653379629628</v>
      </c>
      <c r="T2391" s="12">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str">
        <f t="shared" si="223"/>
        <v>No backers</v>
      </c>
      <c r="Q2392" t="str">
        <f t="shared" si="224"/>
        <v>technology</v>
      </c>
      <c r="R2392" t="str">
        <f t="shared" si="225"/>
        <v>web</v>
      </c>
      <c r="S2392" s="12">
        <f t="shared" si="226"/>
        <v>41968.262314814812</v>
      </c>
      <c r="T2392" s="12">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2">
        <f t="shared" si="226"/>
        <v>42064.794490740736</v>
      </c>
      <c r="T2393" s="12">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str">
        <f t="shared" si="223"/>
        <v>No backers</v>
      </c>
      <c r="Q2394" t="str">
        <f t="shared" si="224"/>
        <v>technology</v>
      </c>
      <c r="R2394" t="str">
        <f t="shared" si="225"/>
        <v>web</v>
      </c>
      <c r="S2394" s="12">
        <f t="shared" si="226"/>
        <v>42276.120636574073</v>
      </c>
      <c r="T2394" s="12">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2">
        <f t="shared" si="226"/>
        <v>42194.648344907408</v>
      </c>
      <c r="T2395" s="12">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2">
        <f t="shared" si="226"/>
        <v>42031.362187499995</v>
      </c>
      <c r="T2396" s="12">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str">
        <f t="shared" si="223"/>
        <v>No backers</v>
      </c>
      <c r="Q2397" t="str">
        <f t="shared" si="224"/>
        <v>technology</v>
      </c>
      <c r="R2397" t="str">
        <f t="shared" si="225"/>
        <v>web</v>
      </c>
      <c r="S2397" s="12">
        <f t="shared" si="226"/>
        <v>42717.121377314819</v>
      </c>
      <c r="T2397" s="12">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2">
        <f t="shared" si="226"/>
        <v>42262.849050925928</v>
      </c>
      <c r="T2398" s="12">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str">
        <f t="shared" si="223"/>
        <v>No backers</v>
      </c>
      <c r="Q2399" t="str">
        <f t="shared" si="224"/>
        <v>technology</v>
      </c>
      <c r="R2399" t="str">
        <f t="shared" si="225"/>
        <v>web</v>
      </c>
      <c r="S2399" s="12">
        <f t="shared" si="226"/>
        <v>41976.88490740741</v>
      </c>
      <c r="T2399" s="12">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str">
        <f t="shared" si="223"/>
        <v>No backers</v>
      </c>
      <c r="Q2400" t="str">
        <f t="shared" si="224"/>
        <v>technology</v>
      </c>
      <c r="R2400" t="str">
        <f t="shared" si="225"/>
        <v>web</v>
      </c>
      <c r="S2400" s="12">
        <f t="shared" si="226"/>
        <v>42157.916481481487</v>
      </c>
      <c r="T2400" s="12">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str">
        <f t="shared" si="223"/>
        <v>No backers</v>
      </c>
      <c r="Q2401" t="str">
        <f t="shared" si="224"/>
        <v>technology</v>
      </c>
      <c r="R2401" t="str">
        <f t="shared" si="225"/>
        <v>web</v>
      </c>
      <c r="S2401" s="12">
        <f t="shared" si="226"/>
        <v>41956.853078703702</v>
      </c>
      <c r="T2401" s="12">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str">
        <f t="shared" si="223"/>
        <v>No backers</v>
      </c>
      <c r="Q2402" t="str">
        <f t="shared" si="224"/>
        <v>technology</v>
      </c>
      <c r="R2402" t="str">
        <f t="shared" si="225"/>
        <v>web</v>
      </c>
      <c r="S2402" s="12">
        <f t="shared" si="226"/>
        <v>42444.268101851849</v>
      </c>
      <c r="T2402" s="12">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2">
        <f t="shared" si="226"/>
        <v>42374.822870370372</v>
      </c>
      <c r="T2403" s="12">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2">
        <f t="shared" si="226"/>
        <v>42107.679756944446</v>
      </c>
      <c r="T2404" s="12">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2">
        <f t="shared" si="226"/>
        <v>42399.882615740746</v>
      </c>
      <c r="T2405" s="12">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str">
        <f t="shared" si="223"/>
        <v>No backers</v>
      </c>
      <c r="Q2406" t="str">
        <f t="shared" si="224"/>
        <v>food</v>
      </c>
      <c r="R2406" t="str">
        <f t="shared" si="225"/>
        <v>food trucks</v>
      </c>
      <c r="S2406" s="12">
        <f t="shared" si="226"/>
        <v>42342.03943287037</v>
      </c>
      <c r="T2406" s="12">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2">
        <f t="shared" si="226"/>
        <v>42595.585358796292</v>
      </c>
      <c r="T2407" s="12">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2">
        <f t="shared" si="226"/>
        <v>41983.110995370371</v>
      </c>
      <c r="T2408" s="12">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2">
        <f t="shared" si="226"/>
        <v>42082.575555555552</v>
      </c>
      <c r="T2409" s="12">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2">
        <f t="shared" si="226"/>
        <v>41919.140706018516</v>
      </c>
      <c r="T2410" s="12">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2">
        <f t="shared" si="226"/>
        <v>42204.875868055555</v>
      </c>
      <c r="T2411" s="12">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str">
        <f t="shared" si="223"/>
        <v>No backers</v>
      </c>
      <c r="Q2412" t="str">
        <f t="shared" si="224"/>
        <v>food</v>
      </c>
      <c r="R2412" t="str">
        <f t="shared" si="225"/>
        <v>food trucks</v>
      </c>
      <c r="S2412" s="12">
        <f t="shared" si="226"/>
        <v>42224.408275462964</v>
      </c>
      <c r="T2412" s="12">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2">
        <f t="shared" si="226"/>
        <v>42211.732430555552</v>
      </c>
      <c r="T2413" s="12">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str">
        <f t="shared" si="223"/>
        <v>No backers</v>
      </c>
      <c r="Q2414" t="str">
        <f t="shared" si="224"/>
        <v>food</v>
      </c>
      <c r="R2414" t="str">
        <f t="shared" si="225"/>
        <v>food trucks</v>
      </c>
      <c r="S2414" s="12">
        <f t="shared" si="226"/>
        <v>42655.736956018518</v>
      </c>
      <c r="T2414" s="12">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2">
        <f t="shared" si="226"/>
        <v>41760.10974537037</v>
      </c>
      <c r="T2415" s="12">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2">
        <f t="shared" si="226"/>
        <v>42198.695138888885</v>
      </c>
      <c r="T2416" s="12">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2">
        <f t="shared" si="226"/>
        <v>42536.862800925926</v>
      </c>
      <c r="T2417" s="12">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2">
        <f t="shared" si="226"/>
        <v>42019.737766203703</v>
      </c>
      <c r="T2418" s="12">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str">
        <f t="shared" si="223"/>
        <v>No backers</v>
      </c>
      <c r="Q2419" t="str">
        <f t="shared" si="224"/>
        <v>food</v>
      </c>
      <c r="R2419" t="str">
        <f t="shared" si="225"/>
        <v>food trucks</v>
      </c>
      <c r="S2419" s="12">
        <f t="shared" si="226"/>
        <v>41831.884108796294</v>
      </c>
      <c r="T2419" s="12">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2">
        <f t="shared" si="226"/>
        <v>42027.856990740736</v>
      </c>
      <c r="T2420" s="12">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str">
        <f t="shared" si="223"/>
        <v>No backers</v>
      </c>
      <c r="Q2421" t="str">
        <f t="shared" si="224"/>
        <v>food</v>
      </c>
      <c r="R2421" t="str">
        <f t="shared" si="225"/>
        <v>food trucks</v>
      </c>
      <c r="S2421" s="12">
        <f t="shared" si="226"/>
        <v>41993.738298611112</v>
      </c>
      <c r="T2421" s="12">
        <f t="shared" si="227"/>
        <v>42053.738298611112</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2">
        <f t="shared" si="226"/>
        <v>41893.028877314813</v>
      </c>
      <c r="T2422" s="12">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2">
        <f t="shared" si="226"/>
        <v>42026.687453703707</v>
      </c>
      <c r="T2423" s="12">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2">
        <f t="shared" si="226"/>
        <v>42044.724953703699</v>
      </c>
      <c r="T2424" s="12">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2">
        <f t="shared" si="226"/>
        <v>41974.704745370371</v>
      </c>
      <c r="T2425" s="12">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2">
        <f t="shared" si="226"/>
        <v>41909.892453703702</v>
      </c>
      <c r="T2426" s="12">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2">
        <f t="shared" si="226"/>
        <v>42502.913761574076</v>
      </c>
      <c r="T2427" s="12">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str">
        <f t="shared" si="223"/>
        <v>No backers</v>
      </c>
      <c r="Q2428" t="str">
        <f t="shared" si="224"/>
        <v>food</v>
      </c>
      <c r="R2428" t="str">
        <f t="shared" si="225"/>
        <v>food trucks</v>
      </c>
      <c r="S2428" s="12">
        <f t="shared" si="226"/>
        <v>42164.170046296298</v>
      </c>
      <c r="T2428" s="12">
        <f t="shared" si="227"/>
        <v>42224.170046296298</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2">
        <f t="shared" si="226"/>
        <v>42412.318668981483</v>
      </c>
      <c r="T2429" s="12">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2">
        <f t="shared" si="226"/>
        <v>42045.784155092595</v>
      </c>
      <c r="T2430" s="12">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2">
        <f t="shared" si="226"/>
        <v>42734.879236111112</v>
      </c>
      <c r="T2431" s="12">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2">
        <f t="shared" si="226"/>
        <v>42382.130833333329</v>
      </c>
      <c r="T2432" s="12">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2">
        <f t="shared" si="226"/>
        <v>42489.099687499998</v>
      </c>
      <c r="T2433" s="12">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2">
        <f t="shared" si="226"/>
        <v>42041.218715277777</v>
      </c>
      <c r="T2434" s="12">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f>
        <v>0</v>
      </c>
      <c r="P2435" s="8" t="str">
        <f t="shared" ref="P2435:P2498" si="229">IFERROR(E2435/L2435, "No backers")</f>
        <v>No backers</v>
      </c>
      <c r="Q2435" t="str">
        <f t="shared" ref="Q2435:Q2498" si="230">LEFT(N2435,FIND("/",N2435)-1)</f>
        <v>food</v>
      </c>
      <c r="R2435" t="str">
        <f t="shared" ref="R2435:R2498" si="231">RIGHT(N2435,LEN(N2435)-FIND("/",N2435))</f>
        <v>food trucks</v>
      </c>
      <c r="S2435" s="12">
        <f t="shared" ref="S2435:S2498" si="232">(J2435/86400)+DATE(1970,1,1)</f>
        <v>42397.89980324074</v>
      </c>
      <c r="T2435" s="12">
        <f t="shared" ref="T2435:T2498" si="233">(I2435/86400)+DATE(1970,1,1)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2">
        <f t="shared" si="232"/>
        <v>42180.186041666668</v>
      </c>
      <c r="T2436" s="12">
        <f t="shared" si="233"/>
        <v>42220.186041666668</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2">
        <f t="shared" si="232"/>
        <v>42252.277615740742</v>
      </c>
      <c r="T2437" s="12">
        <f t="shared" si="233"/>
        <v>42282.277615740742</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2">
        <f t="shared" si="232"/>
        <v>42338.615393518514</v>
      </c>
      <c r="T2438" s="12">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str">
        <f t="shared" si="229"/>
        <v>No backers</v>
      </c>
      <c r="Q2439" t="str">
        <f t="shared" si="230"/>
        <v>food</v>
      </c>
      <c r="R2439" t="str">
        <f t="shared" si="231"/>
        <v>food trucks</v>
      </c>
      <c r="S2439" s="12">
        <f t="shared" si="232"/>
        <v>42031.965138888889</v>
      </c>
      <c r="T2439" s="12">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2">
        <f t="shared" si="232"/>
        <v>42285.91506944444</v>
      </c>
      <c r="T2440" s="12">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str">
        <f t="shared" si="229"/>
        <v>No backers</v>
      </c>
      <c r="Q2441" t="str">
        <f t="shared" si="230"/>
        <v>food</v>
      </c>
      <c r="R2441" t="str">
        <f t="shared" si="231"/>
        <v>food trucks</v>
      </c>
      <c r="S2441" s="12">
        <f t="shared" si="232"/>
        <v>42265.818622685183</v>
      </c>
      <c r="T2441" s="12">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2">
        <f t="shared" si="232"/>
        <v>42383.899456018524</v>
      </c>
      <c r="T2442" s="12">
        <f t="shared" si="233"/>
        <v>42413.899456018524</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2">
        <f t="shared" si="232"/>
        <v>42187.125625000001</v>
      </c>
      <c r="T2443" s="12">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2">
        <f t="shared" si="232"/>
        <v>42052.666990740741</v>
      </c>
      <c r="T2444" s="12">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2">
        <f t="shared" si="232"/>
        <v>41836.625254629631</v>
      </c>
      <c r="T2445" s="12">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2">
        <f t="shared" si="232"/>
        <v>42485.754525462966</v>
      </c>
      <c r="T2446" s="12">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2">
        <f t="shared" si="232"/>
        <v>42243.190057870372</v>
      </c>
      <c r="T2447" s="12">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2">
        <f t="shared" si="232"/>
        <v>42670.602673611109</v>
      </c>
      <c r="T2448" s="12">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2">
        <f t="shared" si="232"/>
        <v>42654.469826388886</v>
      </c>
      <c r="T2449" s="12">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2">
        <f t="shared" si="232"/>
        <v>42607.316122685181</v>
      </c>
      <c r="T2450" s="12">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2">
        <f t="shared" si="232"/>
        <v>41943.142534722225</v>
      </c>
      <c r="T2451" s="12">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2">
        <f t="shared" si="232"/>
        <v>41902.07240740741</v>
      </c>
      <c r="T2452" s="12">
        <f t="shared" si="233"/>
        <v>41940.132638888885</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2">
        <f t="shared" si="232"/>
        <v>42779.908449074079</v>
      </c>
      <c r="T2453" s="12">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2">
        <f t="shared" si="232"/>
        <v>42338.84375</v>
      </c>
      <c r="T2454" s="12">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2">
        <f t="shared" si="232"/>
        <v>42738.692233796297</v>
      </c>
      <c r="T2455" s="12">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2">
        <f t="shared" si="232"/>
        <v>42770.201481481483</v>
      </c>
      <c r="T2456" s="12">
        <f t="shared" si="233"/>
        <v>42805.201481481483</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2">
        <f t="shared" si="232"/>
        <v>42452.781828703708</v>
      </c>
      <c r="T2457" s="12">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2">
        <f t="shared" si="232"/>
        <v>42761.961099537039</v>
      </c>
      <c r="T2458" s="12">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2">
        <f t="shared" si="232"/>
        <v>42423.602500000001</v>
      </c>
      <c r="T2459" s="12">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2">
        <f t="shared" si="232"/>
        <v>42495.871736111112</v>
      </c>
      <c r="T2460" s="12">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2">
        <f t="shared" si="232"/>
        <v>42407.637557870374</v>
      </c>
      <c r="T2461" s="12">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2">
        <f t="shared" si="232"/>
        <v>42704.187118055561</v>
      </c>
      <c r="T2462" s="12">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2">
        <f t="shared" si="232"/>
        <v>40784.012696759259</v>
      </c>
      <c r="T2463" s="12">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2">
        <f t="shared" si="232"/>
        <v>41089.186296296299</v>
      </c>
      <c r="T2464" s="12">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2">
        <f t="shared" si="232"/>
        <v>41341.111400462964</v>
      </c>
      <c r="T2465" s="12">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2">
        <f t="shared" si="232"/>
        <v>42248.90042824074</v>
      </c>
      <c r="T2466" s="12">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2">
        <f t="shared" si="232"/>
        <v>41145.719305555554</v>
      </c>
      <c r="T2467" s="12">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2">
        <f t="shared" si="232"/>
        <v>41373.102465277778</v>
      </c>
      <c r="T2468" s="12">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2">
        <f t="shared" si="232"/>
        <v>41025.874201388891</v>
      </c>
      <c r="T2469" s="12">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2">
        <f t="shared" si="232"/>
        <v>41174.154178240744</v>
      </c>
      <c r="T2470" s="12">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2">
        <f t="shared" si="232"/>
        <v>40557.429733796293</v>
      </c>
      <c r="T2471" s="12">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2">
        <f t="shared" si="232"/>
        <v>41023.07471064815</v>
      </c>
      <c r="T2472" s="12">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2">
        <f t="shared" si="232"/>
        <v>40893.992962962962</v>
      </c>
      <c r="T2473" s="12">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2">
        <f t="shared" si="232"/>
        <v>40354.11550925926</v>
      </c>
      <c r="T2474" s="12">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2">
        <f t="shared" si="232"/>
        <v>41193.748483796298</v>
      </c>
      <c r="T2475" s="12">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2">
        <f t="shared" si="232"/>
        <v>40417.011296296296</v>
      </c>
      <c r="T2476" s="12">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2">
        <f t="shared" si="232"/>
        <v>40310.287673611107</v>
      </c>
      <c r="T2477" s="12">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2">
        <f t="shared" si="232"/>
        <v>41913.328356481477</v>
      </c>
      <c r="T2478" s="12">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2">
        <f t="shared" si="232"/>
        <v>41088.691493055558</v>
      </c>
      <c r="T2479" s="12">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2">
        <f t="shared" si="232"/>
        <v>41257.950381944444</v>
      </c>
      <c r="T2480" s="12">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2">
        <f t="shared" si="232"/>
        <v>41107.726782407408</v>
      </c>
      <c r="T2481" s="12">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2">
        <f t="shared" si="232"/>
        <v>42227.936157407406</v>
      </c>
      <c r="T2482" s="12">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2">
        <f t="shared" si="232"/>
        <v>40999.645925925928</v>
      </c>
      <c r="T2483" s="12">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2">
        <f t="shared" si="232"/>
        <v>40711.782210648147</v>
      </c>
      <c r="T2484" s="12">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2">
        <f t="shared" si="232"/>
        <v>40970.750034722223</v>
      </c>
      <c r="T2485" s="12">
        <f t="shared" si="233"/>
        <v>41030.708368055552</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2">
        <f t="shared" si="232"/>
        <v>40771.916701388887</v>
      </c>
      <c r="T2486" s="12">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2">
        <f t="shared" si="232"/>
        <v>40793.998599537037</v>
      </c>
      <c r="T2487" s="12">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2">
        <f t="shared" si="232"/>
        <v>40991.708055555559</v>
      </c>
      <c r="T2488" s="12">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2">
        <f t="shared" si="232"/>
        <v>41026.083298611113</v>
      </c>
      <c r="T2489" s="12">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2">
        <f t="shared" si="232"/>
        <v>40833.633194444446</v>
      </c>
      <c r="T2490" s="12">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2">
        <f t="shared" si="232"/>
        <v>41373.690266203703</v>
      </c>
      <c r="T2491" s="12">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2">
        <f t="shared" si="232"/>
        <v>41023.227731481486</v>
      </c>
      <c r="T2492" s="12">
        <f t="shared" si="233"/>
        <v>41083.227731481486</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2">
        <f t="shared" si="232"/>
        <v>40542.839282407411</v>
      </c>
      <c r="T2493" s="12">
        <f t="shared" si="233"/>
        <v>40559.077083333337</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2">
        <f t="shared" si="232"/>
        <v>41024.985972222225</v>
      </c>
      <c r="T2494" s="12">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2">
        <f t="shared" si="232"/>
        <v>41348.168287037035</v>
      </c>
      <c r="T2495" s="12">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2">
        <f t="shared" si="232"/>
        <v>41022.645185185189</v>
      </c>
      <c r="T2496" s="12">
        <f t="shared" si="233"/>
        <v>41052.645185185189</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2">
        <f t="shared" si="232"/>
        <v>41036.946469907409</v>
      </c>
      <c r="T2497" s="12">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2">
        <f t="shared" si="232"/>
        <v>41327.996435185181</v>
      </c>
      <c r="T2498" s="12">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f>
        <v>1.127715</v>
      </c>
      <c r="P2499" s="8">
        <f t="shared" ref="P2499:P2562" si="235">IFERROR(E2499/L2499, "No backers")</f>
        <v>80.551071428571419</v>
      </c>
      <c r="Q2499" t="str">
        <f t="shared" ref="Q2499:Q2562" si="236">LEFT(N2499,FIND("/",N2499)-1)</f>
        <v>music</v>
      </c>
      <c r="R2499" t="str">
        <f t="shared" ref="R2499:R2562" si="237">RIGHT(N2499,LEN(N2499)-FIND("/",N2499))</f>
        <v>indie rock</v>
      </c>
      <c r="S2499" s="12">
        <f t="shared" ref="S2499:S2562" si="238">(J2499/86400)+DATE(1970,1,1)</f>
        <v>40730.878912037035</v>
      </c>
      <c r="T2499" s="12">
        <f t="shared" ref="T2499:T2562" si="239">(I2499/86400)+DATE(1970,1,1)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2">
        <f t="shared" si="238"/>
        <v>42017.967442129629</v>
      </c>
      <c r="T2500" s="12">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2">
        <f t="shared" si="238"/>
        <v>41226.648576388892</v>
      </c>
      <c r="T2501" s="12">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2">
        <f t="shared" si="238"/>
        <v>41053.772858796292</v>
      </c>
      <c r="T2502" s="12">
        <f t="shared" si="239"/>
        <v>41083.772858796292</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2">
        <f t="shared" si="238"/>
        <v>42244.776666666672</v>
      </c>
      <c r="T2503" s="12">
        <f t="shared" si="239"/>
        <v>42274.776666666672</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2">
        <f t="shared" si="238"/>
        <v>41858.825439814813</v>
      </c>
      <c r="T2504" s="12">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str">
        <f t="shared" si="235"/>
        <v>No backers</v>
      </c>
      <c r="Q2505" t="str">
        <f t="shared" si="236"/>
        <v>food</v>
      </c>
      <c r="R2505" t="str">
        <f t="shared" si="237"/>
        <v>restaurants</v>
      </c>
      <c r="S2505" s="12">
        <f t="shared" si="238"/>
        <v>42498.899398148147</v>
      </c>
      <c r="T2505" s="12">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str">
        <f t="shared" si="235"/>
        <v>No backers</v>
      </c>
      <c r="Q2506" t="str">
        <f t="shared" si="236"/>
        <v>food</v>
      </c>
      <c r="R2506" t="str">
        <f t="shared" si="237"/>
        <v>restaurants</v>
      </c>
      <c r="S2506" s="12">
        <f t="shared" si="238"/>
        <v>41928.015439814815</v>
      </c>
      <c r="T2506" s="12">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str">
        <f t="shared" si="235"/>
        <v>No backers</v>
      </c>
      <c r="Q2507" t="str">
        <f t="shared" si="236"/>
        <v>food</v>
      </c>
      <c r="R2507" t="str">
        <f t="shared" si="237"/>
        <v>restaurants</v>
      </c>
      <c r="S2507" s="12">
        <f t="shared" si="238"/>
        <v>42047.05574074074</v>
      </c>
      <c r="T2507" s="12">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2">
        <f t="shared" si="238"/>
        <v>42258.297094907408</v>
      </c>
      <c r="T2508" s="12">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str">
        <f t="shared" si="235"/>
        <v>No backers</v>
      </c>
      <c r="Q2509" t="str">
        <f t="shared" si="236"/>
        <v>food</v>
      </c>
      <c r="R2509" t="str">
        <f t="shared" si="237"/>
        <v>restaurants</v>
      </c>
      <c r="S2509" s="12">
        <f t="shared" si="238"/>
        <v>42105.072962962964</v>
      </c>
      <c r="T2509" s="12">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str">
        <f t="shared" si="235"/>
        <v>No backers</v>
      </c>
      <c r="Q2510" t="str">
        <f t="shared" si="236"/>
        <v>food</v>
      </c>
      <c r="R2510" t="str">
        <f t="shared" si="237"/>
        <v>restaurants</v>
      </c>
      <c r="S2510" s="12">
        <f t="shared" si="238"/>
        <v>41835.951782407406</v>
      </c>
      <c r="T2510" s="12">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2">
        <f t="shared" si="238"/>
        <v>42058.809594907405</v>
      </c>
      <c r="T2511" s="12">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2">
        <f t="shared" si="238"/>
        <v>42078.997361111113</v>
      </c>
      <c r="T2512" s="12">
        <f t="shared" si="239"/>
        <v>42138.997361111113</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str">
        <f t="shared" si="235"/>
        <v>No backers</v>
      </c>
      <c r="Q2513" t="str">
        <f t="shared" si="236"/>
        <v>food</v>
      </c>
      <c r="R2513" t="str">
        <f t="shared" si="237"/>
        <v>restaurants</v>
      </c>
      <c r="S2513" s="12">
        <f t="shared" si="238"/>
        <v>42371.446909722217</v>
      </c>
      <c r="T2513" s="12">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str">
        <f t="shared" si="235"/>
        <v>No backers</v>
      </c>
      <c r="Q2514" t="str">
        <f t="shared" si="236"/>
        <v>food</v>
      </c>
      <c r="R2514" t="str">
        <f t="shared" si="237"/>
        <v>restaurants</v>
      </c>
      <c r="S2514" s="12">
        <f t="shared" si="238"/>
        <v>41971.876863425925</v>
      </c>
      <c r="T2514" s="12">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str">
        <f t="shared" si="235"/>
        <v>No backers</v>
      </c>
      <c r="Q2515" t="str">
        <f t="shared" si="236"/>
        <v>food</v>
      </c>
      <c r="R2515" t="str">
        <f t="shared" si="237"/>
        <v>restaurants</v>
      </c>
      <c r="S2515" s="12">
        <f t="shared" si="238"/>
        <v>42732.00681712963</v>
      </c>
      <c r="T2515" s="12">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2">
        <f t="shared" si="238"/>
        <v>41854.389780092592</v>
      </c>
      <c r="T2516" s="12">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2">
        <f t="shared" si="238"/>
        <v>42027.839733796296</v>
      </c>
      <c r="T2517" s="12">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str">
        <f t="shared" si="235"/>
        <v>No backers</v>
      </c>
      <c r="Q2518" t="str">
        <f t="shared" si="236"/>
        <v>food</v>
      </c>
      <c r="R2518" t="str">
        <f t="shared" si="237"/>
        <v>restaurants</v>
      </c>
      <c r="S2518" s="12">
        <f t="shared" si="238"/>
        <v>41942.653379629628</v>
      </c>
      <c r="T2518" s="12">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2">
        <f t="shared" si="238"/>
        <v>42052.802430555559</v>
      </c>
      <c r="T2519" s="12">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str">
        <f t="shared" si="235"/>
        <v>No backers</v>
      </c>
      <c r="Q2520" t="str">
        <f t="shared" si="236"/>
        <v>food</v>
      </c>
      <c r="R2520" t="str">
        <f t="shared" si="237"/>
        <v>restaurants</v>
      </c>
      <c r="S2520" s="12">
        <f t="shared" si="238"/>
        <v>41926.680879629632</v>
      </c>
      <c r="T2520" s="12">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2">
        <f t="shared" si="238"/>
        <v>41809.155138888891</v>
      </c>
      <c r="T2521" s="12">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str">
        <f t="shared" si="235"/>
        <v>No backers</v>
      </c>
      <c r="Q2522" t="str">
        <f t="shared" si="236"/>
        <v>food</v>
      </c>
      <c r="R2522" t="str">
        <f t="shared" si="237"/>
        <v>restaurants</v>
      </c>
      <c r="S2522" s="12">
        <f t="shared" si="238"/>
        <v>42612.600520833337</v>
      </c>
      <c r="T2522" s="12">
        <f t="shared" si="239"/>
        <v>42658.806250000001</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2">
        <f t="shared" si="238"/>
        <v>42269.967835648145</v>
      </c>
      <c r="T2523" s="12">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2">
        <f t="shared" si="238"/>
        <v>42460.573611111111</v>
      </c>
      <c r="T2524" s="12">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2">
        <f t="shared" si="238"/>
        <v>41930.975601851853</v>
      </c>
      <c r="T2525" s="12">
        <f t="shared" si="239"/>
        <v>41961.017268518517</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2">
        <f t="shared" si="238"/>
        <v>41961.807372685187</v>
      </c>
      <c r="T2526" s="12">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2">
        <f t="shared" si="238"/>
        <v>41058.844571759255</v>
      </c>
      <c r="T2527" s="12">
        <f t="shared" si="239"/>
        <v>41088.844571759255</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2">
        <f t="shared" si="238"/>
        <v>41953.091134259259</v>
      </c>
      <c r="T2528" s="12">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2">
        <f t="shared" si="238"/>
        <v>41546.75105324074</v>
      </c>
      <c r="T2529" s="12">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2">
        <f t="shared" si="238"/>
        <v>42217.834525462968</v>
      </c>
      <c r="T2530" s="12">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2">
        <f t="shared" si="238"/>
        <v>40948.080729166664</v>
      </c>
      <c r="T2531" s="12">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2">
        <f t="shared" si="238"/>
        <v>42081.864641203705</v>
      </c>
      <c r="T2532" s="12">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2">
        <f t="shared" si="238"/>
        <v>42208.680023148147</v>
      </c>
      <c r="T2533" s="12">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2">
        <f t="shared" si="238"/>
        <v>41107.849143518521</v>
      </c>
      <c r="T2534" s="12">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2">
        <f t="shared" si="238"/>
        <v>41304.751284722224</v>
      </c>
      <c r="T2535" s="12">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2">
        <f t="shared" si="238"/>
        <v>40127.700370370367</v>
      </c>
      <c r="T2536" s="12">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2">
        <f t="shared" si="238"/>
        <v>41943.791030092594</v>
      </c>
      <c r="T2537" s="12">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2">
        <f t="shared" si="238"/>
        <v>41464.106087962966</v>
      </c>
      <c r="T2538" s="12">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2">
        <f t="shared" si="238"/>
        <v>40696.648784722223</v>
      </c>
      <c r="T2539" s="12">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2">
        <f t="shared" si="238"/>
        <v>41298.509965277779</v>
      </c>
      <c r="T2540" s="12">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2">
        <f t="shared" si="238"/>
        <v>41977.902222222227</v>
      </c>
      <c r="T2541" s="12">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2">
        <f t="shared" si="238"/>
        <v>40785.675011574072</v>
      </c>
      <c r="T2542" s="12">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2">
        <f t="shared" si="238"/>
        <v>41483.449282407411</v>
      </c>
      <c r="T2543" s="12">
        <f t="shared" si="239"/>
        <v>41543.449282407411</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2">
        <f t="shared" si="238"/>
        <v>41509.426585648151</v>
      </c>
      <c r="T2544" s="12">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2">
        <f t="shared" si="238"/>
        <v>40514.107615740737</v>
      </c>
      <c r="T2545" s="12">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2">
        <f t="shared" si="238"/>
        <v>41068.520474537036</v>
      </c>
      <c r="T2546" s="12">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2">
        <f t="shared" si="238"/>
        <v>42027.138171296298</v>
      </c>
      <c r="T2547" s="12">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2">
        <f t="shared" si="238"/>
        <v>41524.858553240745</v>
      </c>
      <c r="T2548" s="12">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2">
        <f t="shared" si="238"/>
        <v>40973.773182870369</v>
      </c>
      <c r="T2549" s="12">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2">
        <f t="shared" si="238"/>
        <v>42618.625428240739</v>
      </c>
      <c r="T2550" s="12">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2">
        <f t="shared" si="238"/>
        <v>41390.757754629631</v>
      </c>
      <c r="T2551" s="12">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2">
        <f t="shared" si="238"/>
        <v>42228.634328703702</v>
      </c>
      <c r="T2552" s="12">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2">
        <f t="shared" si="238"/>
        <v>40961.252141203702</v>
      </c>
      <c r="T2553" s="12">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2">
        <f t="shared" si="238"/>
        <v>42769.809965277775</v>
      </c>
      <c r="T2554" s="12">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2">
        <f t="shared" si="238"/>
        <v>41113.199155092589</v>
      </c>
      <c r="T2555" s="12">
        <f t="shared" si="239"/>
        <v>41173.199155092589</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2">
        <f t="shared" si="238"/>
        <v>42125.078275462962</v>
      </c>
      <c r="T2556" s="12">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2">
        <f t="shared" si="238"/>
        <v>41026.655011574076</v>
      </c>
      <c r="T2557" s="12">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2">
        <f t="shared" si="238"/>
        <v>41222.991400462961</v>
      </c>
      <c r="T2558" s="12">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2">
        <f t="shared" si="238"/>
        <v>41744.745208333334</v>
      </c>
      <c r="T2559" s="12">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2">
        <f t="shared" si="238"/>
        <v>42093.860023148147</v>
      </c>
      <c r="T2560" s="12">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2">
        <f t="shared" si="238"/>
        <v>40829.873657407406</v>
      </c>
      <c r="T2561" s="12">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2">
        <f t="shared" si="238"/>
        <v>42039.951087962967</v>
      </c>
      <c r="T2562" s="12">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f>
        <v>0</v>
      </c>
      <c r="P2563" s="8" t="str">
        <f t="shared" ref="P2563:P2626" si="241">IFERROR(E2563/L2563, "No backers")</f>
        <v>No backers</v>
      </c>
      <c r="Q2563" t="str">
        <f t="shared" ref="Q2563:Q2626" si="242">LEFT(N2563,FIND("/",N2563)-1)</f>
        <v>food</v>
      </c>
      <c r="R2563" t="str">
        <f t="shared" ref="R2563:R2626" si="243">RIGHT(N2563,LEN(N2563)-FIND("/",N2563))</f>
        <v>food trucks</v>
      </c>
      <c r="S2563" s="12">
        <f t="shared" ref="S2563:S2626" si="244">(J2563/86400)+DATE(1970,1,1)</f>
        <v>42260.528807870374</v>
      </c>
      <c r="T2563" s="12">
        <f t="shared" ref="T2563:T2626" si="245">(I2563/86400)+DATE(1970,1,1)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2">
        <f t="shared" si="244"/>
        <v>42594.524756944447</v>
      </c>
      <c r="T2564" s="12">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str">
        <f t="shared" si="241"/>
        <v>No backers</v>
      </c>
      <c r="Q2565" t="str">
        <f t="shared" si="242"/>
        <v>food</v>
      </c>
      <c r="R2565" t="str">
        <f t="shared" si="243"/>
        <v>food trucks</v>
      </c>
      <c r="S2565" s="12">
        <f t="shared" si="244"/>
        <v>42155.139479166668</v>
      </c>
      <c r="T2565" s="12">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str">
        <f t="shared" si="241"/>
        <v>No backers</v>
      </c>
      <c r="Q2566" t="str">
        <f t="shared" si="242"/>
        <v>food</v>
      </c>
      <c r="R2566" t="str">
        <f t="shared" si="243"/>
        <v>food trucks</v>
      </c>
      <c r="S2566" s="12">
        <f t="shared" si="244"/>
        <v>41822.040497685186</v>
      </c>
      <c r="T2566" s="12">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2">
        <f t="shared" si="244"/>
        <v>42440.650335648148</v>
      </c>
      <c r="T2567" s="12">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str">
        <f t="shared" si="241"/>
        <v>No backers</v>
      </c>
      <c r="Q2568" t="str">
        <f t="shared" si="242"/>
        <v>food</v>
      </c>
      <c r="R2568" t="str">
        <f t="shared" si="243"/>
        <v>food trucks</v>
      </c>
      <c r="S2568" s="12">
        <f t="shared" si="244"/>
        <v>41842.980879629627</v>
      </c>
      <c r="T2568" s="12">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2">
        <f t="shared" si="244"/>
        <v>42087.878912037035</v>
      </c>
      <c r="T2569" s="12">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2">
        <f t="shared" si="244"/>
        <v>42584.666597222225</v>
      </c>
      <c r="T2570" s="12">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2">
        <f t="shared" si="244"/>
        <v>42234.105462962965</v>
      </c>
      <c r="T2571" s="12">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2">
        <f t="shared" si="244"/>
        <v>42744.903182870374</v>
      </c>
      <c r="T2572" s="12">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2">
        <f t="shared" si="244"/>
        <v>42449.341678240744</v>
      </c>
      <c r="T2573" s="12">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str">
        <f t="shared" si="241"/>
        <v>No backers</v>
      </c>
      <c r="Q2574" t="str">
        <f t="shared" si="242"/>
        <v>food</v>
      </c>
      <c r="R2574" t="str">
        <f t="shared" si="243"/>
        <v>food trucks</v>
      </c>
      <c r="S2574" s="12">
        <f t="shared" si="244"/>
        <v>42077.119409722218</v>
      </c>
      <c r="T2574" s="12">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str">
        <f t="shared" si="241"/>
        <v>No backers</v>
      </c>
      <c r="Q2575" t="str">
        <f t="shared" si="242"/>
        <v>food</v>
      </c>
      <c r="R2575" t="str">
        <f t="shared" si="243"/>
        <v>food trucks</v>
      </c>
      <c r="S2575" s="12">
        <f t="shared" si="244"/>
        <v>41829.592002314814</v>
      </c>
      <c r="T2575" s="12">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str">
        <f t="shared" si="241"/>
        <v>No backers</v>
      </c>
      <c r="Q2576" t="str">
        <f t="shared" si="242"/>
        <v>food</v>
      </c>
      <c r="R2576" t="str">
        <f t="shared" si="243"/>
        <v>food trucks</v>
      </c>
      <c r="S2576" s="12">
        <f t="shared" si="244"/>
        <v>42487.825752314813</v>
      </c>
      <c r="T2576" s="12">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str">
        <f t="shared" si="241"/>
        <v>No backers</v>
      </c>
      <c r="Q2577" t="str">
        <f t="shared" si="242"/>
        <v>food</v>
      </c>
      <c r="R2577" t="str">
        <f t="shared" si="243"/>
        <v>food trucks</v>
      </c>
      <c r="S2577" s="12">
        <f t="shared" si="244"/>
        <v>41986.108726851853</v>
      </c>
      <c r="T2577" s="12">
        <f t="shared" si="245"/>
        <v>42016.108726851853</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str">
        <f t="shared" si="241"/>
        <v>No backers</v>
      </c>
      <c r="Q2578" t="str">
        <f t="shared" si="242"/>
        <v>food</v>
      </c>
      <c r="R2578" t="str">
        <f t="shared" si="243"/>
        <v>food trucks</v>
      </c>
      <c r="S2578" s="12">
        <f t="shared" si="244"/>
        <v>42060.00980324074</v>
      </c>
      <c r="T2578" s="12">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str">
        <f t="shared" si="241"/>
        <v>No backers</v>
      </c>
      <c r="Q2579" t="str">
        <f t="shared" si="242"/>
        <v>food</v>
      </c>
      <c r="R2579" t="str">
        <f t="shared" si="243"/>
        <v>food trucks</v>
      </c>
      <c r="S2579" s="12">
        <f t="shared" si="244"/>
        <v>41830.820567129631</v>
      </c>
      <c r="T2579" s="12">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str">
        <f t="shared" si="241"/>
        <v>No backers</v>
      </c>
      <c r="Q2580" t="str">
        <f t="shared" si="242"/>
        <v>food</v>
      </c>
      <c r="R2580" t="str">
        <f t="shared" si="243"/>
        <v>food trucks</v>
      </c>
      <c r="S2580" s="12">
        <f t="shared" si="244"/>
        <v>42238.022905092592</v>
      </c>
      <c r="T2580" s="12">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2">
        <f t="shared" si="244"/>
        <v>41837.829895833333</v>
      </c>
      <c r="T2581" s="12">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2">
        <f t="shared" si="244"/>
        <v>42110.326423611114</v>
      </c>
      <c r="T2582" s="12">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2">
        <f t="shared" si="244"/>
        <v>42294.628449074073</v>
      </c>
      <c r="T2583" s="12">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2">
        <f t="shared" si="244"/>
        <v>42642.988819444443</v>
      </c>
      <c r="T2584" s="12">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2">
        <f t="shared" si="244"/>
        <v>42019.76944444445</v>
      </c>
      <c r="T2585" s="12">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str">
        <f t="shared" si="241"/>
        <v>No backers</v>
      </c>
      <c r="Q2586" t="str">
        <f t="shared" si="242"/>
        <v>food</v>
      </c>
      <c r="R2586" t="str">
        <f t="shared" si="243"/>
        <v>food trucks</v>
      </c>
      <c r="S2586" s="12">
        <f t="shared" si="244"/>
        <v>42140.173252314809</v>
      </c>
      <c r="T2586" s="12">
        <f t="shared" si="245"/>
        <v>42170.173252314809</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2">
        <f t="shared" si="244"/>
        <v>41795.963333333333</v>
      </c>
      <c r="T2587" s="12">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2">
        <f t="shared" si="244"/>
        <v>42333.330277777779</v>
      </c>
      <c r="T2588" s="12">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2">
        <f t="shared" si="244"/>
        <v>42338.675381944442</v>
      </c>
      <c r="T2589" s="12">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2">
        <f t="shared" si="244"/>
        <v>42042.676226851851</v>
      </c>
      <c r="T2590" s="12">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2">
        <f t="shared" si="244"/>
        <v>42422.536192129628</v>
      </c>
      <c r="T2591" s="12">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str">
        <f t="shared" si="241"/>
        <v>No backers</v>
      </c>
      <c r="Q2592" t="str">
        <f t="shared" si="242"/>
        <v>food</v>
      </c>
      <c r="R2592" t="str">
        <f t="shared" si="243"/>
        <v>food trucks</v>
      </c>
      <c r="S2592" s="12">
        <f t="shared" si="244"/>
        <v>42388.589085648149</v>
      </c>
      <c r="T2592" s="12">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2">
        <f t="shared" si="244"/>
        <v>42382.906527777777</v>
      </c>
      <c r="T2593" s="12">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2">
        <f t="shared" si="244"/>
        <v>41887.801168981481</v>
      </c>
      <c r="T2594" s="12">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str">
        <f t="shared" si="241"/>
        <v>No backers</v>
      </c>
      <c r="Q2595" t="str">
        <f t="shared" si="242"/>
        <v>food</v>
      </c>
      <c r="R2595" t="str">
        <f t="shared" si="243"/>
        <v>food trucks</v>
      </c>
      <c r="S2595" s="12">
        <f t="shared" si="244"/>
        <v>42089.845208333332</v>
      </c>
      <c r="T2595" s="12">
        <f t="shared" si="245"/>
        <v>42119.845208333332</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2">
        <f t="shared" si="244"/>
        <v>41828.967916666668</v>
      </c>
      <c r="T2596" s="12">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2">
        <f t="shared" si="244"/>
        <v>42760.244212962964</v>
      </c>
      <c r="T2597" s="12">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2">
        <f t="shared" si="244"/>
        <v>41828.664456018516</v>
      </c>
      <c r="T2598" s="12">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2">
        <f t="shared" si="244"/>
        <v>42510.341631944444</v>
      </c>
      <c r="T2599" s="12">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2">
        <f t="shared" si="244"/>
        <v>42240.840289351851</v>
      </c>
      <c r="T2600" s="12">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2">
        <f t="shared" si="244"/>
        <v>41809.754016203704</v>
      </c>
      <c r="T2601" s="12">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2">
        <f t="shared" si="244"/>
        <v>42394.900462962964</v>
      </c>
      <c r="T2602" s="12">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2">
        <f t="shared" si="244"/>
        <v>41150.902187500003</v>
      </c>
      <c r="T2603" s="12">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2">
        <f t="shared" si="244"/>
        <v>41915.747314814813</v>
      </c>
      <c r="T2604" s="12">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2">
        <f t="shared" si="244"/>
        <v>41617.912662037037</v>
      </c>
      <c r="T2605" s="12">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2">
        <f t="shared" si="244"/>
        <v>40998.051192129627</v>
      </c>
      <c r="T2606" s="12">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2">
        <f t="shared" si="244"/>
        <v>42508.541550925926</v>
      </c>
      <c r="T2607" s="12">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2">
        <f t="shared" si="244"/>
        <v>41726.712754629625</v>
      </c>
      <c r="T2608" s="12">
        <f t="shared" si="245"/>
        <v>41758.712754629625</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2">
        <f t="shared" si="244"/>
        <v>42184.874675925923</v>
      </c>
      <c r="T2609" s="12">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2">
        <f t="shared" si="244"/>
        <v>42767.801712962959</v>
      </c>
      <c r="T2610" s="12">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2">
        <f t="shared" si="244"/>
        <v>41075.237858796296</v>
      </c>
      <c r="T2611" s="12">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2">
        <f t="shared" si="244"/>
        <v>42564.881076388891</v>
      </c>
      <c r="T2612" s="12">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2">
        <f t="shared" si="244"/>
        <v>42704.335810185185</v>
      </c>
      <c r="T2613" s="12">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2">
        <f t="shared" si="244"/>
        <v>41982.143171296295</v>
      </c>
      <c r="T2614" s="12">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2">
        <f t="shared" si="244"/>
        <v>41143.81821759259</v>
      </c>
      <c r="T2615" s="12">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2">
        <f t="shared" si="244"/>
        <v>41730.708472222221</v>
      </c>
      <c r="T2616" s="12">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2">
        <f t="shared" si="244"/>
        <v>42453.49726851852</v>
      </c>
      <c r="T2617" s="12">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2">
        <f t="shared" si="244"/>
        <v>42211.99454861111</v>
      </c>
      <c r="T2618" s="12">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2">
        <f t="shared" si="244"/>
        <v>41902.874432870369</v>
      </c>
      <c r="T2619" s="12">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2">
        <f t="shared" si="244"/>
        <v>42279.792372685188</v>
      </c>
      <c r="T2620" s="12">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2">
        <f t="shared" si="244"/>
        <v>42273.884305555555</v>
      </c>
      <c r="T2621" s="12">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2">
        <f t="shared" si="244"/>
        <v>42251.16715277778</v>
      </c>
      <c r="T2622" s="12">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2">
        <f t="shared" si="244"/>
        <v>42115.747546296298</v>
      </c>
      <c r="T2623" s="12">
        <f t="shared" si="245"/>
        <v>42145.747546296298</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2">
        <f t="shared" si="244"/>
        <v>42689.74324074074</v>
      </c>
      <c r="T2624" s="12">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2">
        <f t="shared" si="244"/>
        <v>42692.256550925929</v>
      </c>
      <c r="T2625" s="12">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2">
        <f t="shared" si="244"/>
        <v>41144.421550925923</v>
      </c>
      <c r="T2626" s="12">
        <f t="shared" si="245"/>
        <v>41165.421550925923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f>
        <v>9.56</v>
      </c>
      <c r="P2627" s="8">
        <f t="shared" ref="P2627:P2690" si="247">IFERROR(E2627/L2627, "No backers")</f>
        <v>27.576923076923077</v>
      </c>
      <c r="Q2627" t="str">
        <f t="shared" ref="Q2627:Q2690" si="248">LEFT(N2627,FIND("/",N2627)-1)</f>
        <v>technology</v>
      </c>
      <c r="R2627" t="str">
        <f t="shared" ref="R2627:R2690" si="249">RIGHT(N2627,LEN(N2627)-FIND("/",N2627))</f>
        <v>space exploration</v>
      </c>
      <c r="S2627" s="12">
        <f t="shared" ref="S2627:S2690" si="250">(J2627/86400)+DATE(1970,1,1)</f>
        <v>42658.810277777782</v>
      </c>
      <c r="T2627" s="12">
        <f t="shared" ref="T2627:T2690" si="251">(I2627/86400)+DATE(1970,1,1)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2">
        <f t="shared" si="250"/>
        <v>42128.628113425926</v>
      </c>
      <c r="T2628" s="12">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2">
        <f t="shared" si="250"/>
        <v>42304.829409722224</v>
      </c>
      <c r="T2629" s="12">
        <f t="shared" si="251"/>
        <v>42334.871076388888</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2">
        <f t="shared" si="250"/>
        <v>41953.966053240743</v>
      </c>
      <c r="T2630" s="12">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2">
        <f t="shared" si="250"/>
        <v>42108.538449074069</v>
      </c>
      <c r="T2631" s="12">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2">
        <f t="shared" si="250"/>
        <v>42524.105462962965</v>
      </c>
      <c r="T2632" s="12">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2">
        <f t="shared" si="250"/>
        <v>42218.169293981482</v>
      </c>
      <c r="T2633" s="12">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2">
        <f t="shared" si="250"/>
        <v>42494.061793981484</v>
      </c>
      <c r="T2634" s="12">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2">
        <f t="shared" si="250"/>
        <v>41667.823287037041</v>
      </c>
      <c r="T2635" s="12">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2">
        <f t="shared" si="250"/>
        <v>42612.656493055554</v>
      </c>
      <c r="T2636" s="12">
        <f t="shared" si="251"/>
        <v>42642.656493055554</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2">
        <f t="shared" si="250"/>
        <v>42037.950937500005</v>
      </c>
      <c r="T2637" s="12">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2">
        <f t="shared" si="250"/>
        <v>42636.614745370374</v>
      </c>
      <c r="T2638" s="12">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2">
        <f t="shared" si="250"/>
        <v>42639.549479166672</v>
      </c>
      <c r="T2639" s="12">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2">
        <f t="shared" si="250"/>
        <v>41989.913136574076</v>
      </c>
      <c r="T2640" s="12">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2">
        <f t="shared" si="250"/>
        <v>42024.86513888889</v>
      </c>
      <c r="T2641" s="12">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2">
        <f t="shared" si="250"/>
        <v>42103.160578703704</v>
      </c>
      <c r="T2642" s="12">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2">
        <f t="shared" si="250"/>
        <v>41880.827118055553</v>
      </c>
      <c r="T2643" s="12">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str">
        <f t="shared" si="247"/>
        <v>No backers</v>
      </c>
      <c r="Q2644" t="str">
        <f t="shared" si="248"/>
        <v>technology</v>
      </c>
      <c r="R2644" t="str">
        <f t="shared" si="249"/>
        <v>space exploration</v>
      </c>
      <c r="S2644" s="12">
        <f t="shared" si="250"/>
        <v>42536.246620370366</v>
      </c>
      <c r="T2644" s="12">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2">
        <f t="shared" si="250"/>
        <v>42689.582349537042</v>
      </c>
      <c r="T2645" s="12">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2">
        <f t="shared" si="250"/>
        <v>42774.792071759264</v>
      </c>
      <c r="T2646" s="12">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2">
        <f t="shared" si="250"/>
        <v>41921.842627314814</v>
      </c>
      <c r="T2647" s="12">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2">
        <f t="shared" si="250"/>
        <v>42226.313298611116</v>
      </c>
      <c r="T2648" s="12">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2">
        <f t="shared" si="250"/>
        <v>42200.261793981481</v>
      </c>
      <c r="T2649" s="12">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2">
        <f t="shared" si="250"/>
        <v>42408.714814814812</v>
      </c>
      <c r="T2650" s="12">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2">
        <f t="shared" si="250"/>
        <v>42341.99700231482</v>
      </c>
      <c r="T2651" s="12">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2">
        <f t="shared" si="250"/>
        <v>42695.624340277776</v>
      </c>
      <c r="T2652" s="12">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2">
        <f t="shared" si="250"/>
        <v>42327.805659722224</v>
      </c>
      <c r="T2653" s="12">
        <f t="shared" si="251"/>
        <v>42355.805659722224</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2">
        <f t="shared" si="250"/>
        <v>41953.158854166672</v>
      </c>
      <c r="T2654" s="12">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2">
        <f t="shared" si="250"/>
        <v>41771.651932870373</v>
      </c>
      <c r="T2655" s="12">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2">
        <f t="shared" si="250"/>
        <v>42055.600995370369</v>
      </c>
      <c r="T2656" s="12">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2">
        <f t="shared" si="250"/>
        <v>42381.866284722222</v>
      </c>
      <c r="T2657" s="12">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2">
        <f t="shared" si="250"/>
        <v>42767.688518518524</v>
      </c>
      <c r="T2658" s="12">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2">
        <f t="shared" si="250"/>
        <v>42551.928854166668</v>
      </c>
      <c r="T2659" s="12">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2">
        <f t="shared" si="250"/>
        <v>42551.884189814809</v>
      </c>
      <c r="T2660" s="12">
        <f t="shared" si="251"/>
        <v>42581.884189814809</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2">
        <f t="shared" si="250"/>
        <v>42082.069560185184</v>
      </c>
      <c r="T2661" s="12">
        <f t="shared" si="251"/>
        <v>42112.069560185184</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2">
        <f t="shared" si="250"/>
        <v>42272.713171296295</v>
      </c>
      <c r="T2662" s="12">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2">
        <f t="shared" si="250"/>
        <v>41542.958449074074</v>
      </c>
      <c r="T2663" s="12">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2">
        <f t="shared" si="250"/>
        <v>42207.746678240743</v>
      </c>
      <c r="T2664" s="12">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2">
        <f t="shared" si="250"/>
        <v>42222.622766203705</v>
      </c>
      <c r="T2665" s="12">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2">
        <f t="shared" si="250"/>
        <v>42313.02542824074</v>
      </c>
      <c r="T2666" s="12">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2">
        <f t="shared" si="250"/>
        <v>42083.895532407405</v>
      </c>
      <c r="T2667" s="12">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2">
        <f t="shared" si="250"/>
        <v>42235.764340277776</v>
      </c>
      <c r="T2668" s="12">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2">
        <f t="shared" si="250"/>
        <v>42380.926111111112</v>
      </c>
      <c r="T2669" s="12">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2">
        <f t="shared" si="250"/>
        <v>42275.58871527778</v>
      </c>
      <c r="T2670" s="12">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2">
        <f t="shared" si="250"/>
        <v>42319.035833333328</v>
      </c>
      <c r="T2671" s="12">
        <f t="shared" si="251"/>
        <v>42379.035833333328</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2">
        <f t="shared" si="250"/>
        <v>41821.020601851851</v>
      </c>
      <c r="T2672" s="12">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2">
        <f t="shared" si="250"/>
        <v>41962.749027777776</v>
      </c>
      <c r="T2673" s="12">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2">
        <f t="shared" si="250"/>
        <v>42344.884143518517</v>
      </c>
      <c r="T2674" s="12">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2">
        <f t="shared" si="250"/>
        <v>41912.541655092595</v>
      </c>
      <c r="T2675" s="12">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2">
        <f t="shared" si="250"/>
        <v>42529.632754629631</v>
      </c>
      <c r="T2676" s="12">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2">
        <f t="shared" si="250"/>
        <v>41923.857511574075</v>
      </c>
      <c r="T2677" s="12">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2">
        <f t="shared" si="250"/>
        <v>42482.624699074076</v>
      </c>
      <c r="T2678" s="12">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2">
        <f t="shared" si="250"/>
        <v>41793.029432870375</v>
      </c>
      <c r="T2679" s="12">
        <f t="shared" si="251"/>
        <v>41823.029432870375</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2">
        <f t="shared" si="250"/>
        <v>42241.798206018517</v>
      </c>
      <c r="T2680" s="12">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2">
        <f t="shared" si="250"/>
        <v>42033.001087962963</v>
      </c>
      <c r="T2681" s="12">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2">
        <f t="shared" si="250"/>
        <v>42436.211701388893</v>
      </c>
      <c r="T2682" s="12">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2">
        <f t="shared" si="250"/>
        <v>41805.895254629628</v>
      </c>
      <c r="T2683" s="12">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2">
        <f t="shared" si="250"/>
        <v>41932.871990740743</v>
      </c>
      <c r="T2684" s="12">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2">
        <f t="shared" si="250"/>
        <v>42034.75509259259</v>
      </c>
      <c r="T2685" s="12">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2">
        <f t="shared" si="250"/>
        <v>41820.914641203708</v>
      </c>
      <c r="T2686" s="12">
        <f t="shared" si="251"/>
        <v>41860.914641203708</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2">
        <f t="shared" si="250"/>
        <v>42061.69594907407</v>
      </c>
      <c r="T2687" s="12">
        <f t="shared" si="251"/>
        <v>42121.654282407406</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str">
        <f t="shared" si="247"/>
        <v>No backers</v>
      </c>
      <c r="Q2688" t="str">
        <f t="shared" si="248"/>
        <v>food</v>
      </c>
      <c r="R2688" t="str">
        <f t="shared" si="249"/>
        <v>food trucks</v>
      </c>
      <c r="S2688" s="12">
        <f t="shared" si="250"/>
        <v>41892.974803240737</v>
      </c>
      <c r="T2688" s="12">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str">
        <f t="shared" si="247"/>
        <v>No backers</v>
      </c>
      <c r="Q2689" t="str">
        <f t="shared" si="248"/>
        <v>food</v>
      </c>
      <c r="R2689" t="str">
        <f t="shared" si="249"/>
        <v>food trucks</v>
      </c>
      <c r="S2689" s="12">
        <f t="shared" si="250"/>
        <v>42154.64025462963</v>
      </c>
      <c r="T2689" s="12">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2">
        <f t="shared" si="250"/>
        <v>42028.11886574074</v>
      </c>
      <c r="T2690" s="12">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f>
        <v>2.8571428571428571E-5</v>
      </c>
      <c r="P2691" s="8">
        <f t="shared" ref="P2691:P2754" si="253">IFERROR(E2691/L2691, "No backers")</f>
        <v>1</v>
      </c>
      <c r="Q2691" t="str">
        <f t="shared" ref="Q2691:Q2754" si="254">LEFT(N2691,FIND("/",N2691)-1)</f>
        <v>food</v>
      </c>
      <c r="R2691" t="str">
        <f t="shared" ref="R2691:R2754" si="255">RIGHT(N2691,LEN(N2691)-FIND("/",N2691))</f>
        <v>food trucks</v>
      </c>
      <c r="S2691" s="12">
        <f t="shared" ref="S2691:S2754" si="256">(J2691/86400)+DATE(1970,1,1)</f>
        <v>42551.961689814816</v>
      </c>
      <c r="T2691" s="12">
        <f t="shared" ref="T2691:T2754" si="257">(I2691/86400)+DATE(1970,1,1)</f>
        <v>42581.961689814816</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2">
        <f t="shared" si="256"/>
        <v>42113.105046296296</v>
      </c>
      <c r="T2692" s="12">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2">
        <f t="shared" si="256"/>
        <v>42089.724039351851</v>
      </c>
      <c r="T2693" s="12">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2">
        <f t="shared" si="256"/>
        <v>42058.334027777775</v>
      </c>
      <c r="T2694" s="12">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2">
        <f t="shared" si="256"/>
        <v>41834.138495370367</v>
      </c>
      <c r="T2695" s="12">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2">
        <f t="shared" si="256"/>
        <v>41878.140497685185</v>
      </c>
      <c r="T2696" s="12">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2">
        <f t="shared" si="256"/>
        <v>42048.181921296295</v>
      </c>
      <c r="T2697" s="12">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2">
        <f t="shared" si="256"/>
        <v>41964.844444444447</v>
      </c>
      <c r="T2698" s="12">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2">
        <f t="shared" si="256"/>
        <v>42187.940081018518</v>
      </c>
      <c r="T2699" s="12">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2">
        <f t="shared" si="256"/>
        <v>41787.898240740738</v>
      </c>
      <c r="T2700" s="12">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str">
        <f t="shared" si="253"/>
        <v>No backers</v>
      </c>
      <c r="Q2701" t="str">
        <f t="shared" si="254"/>
        <v>food</v>
      </c>
      <c r="R2701" t="str">
        <f t="shared" si="255"/>
        <v>food trucks</v>
      </c>
      <c r="S2701" s="12">
        <f t="shared" si="256"/>
        <v>41829.896562499998</v>
      </c>
      <c r="T2701" s="12">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2">
        <f t="shared" si="256"/>
        <v>41870.874675925923</v>
      </c>
      <c r="T2702" s="12">
        <f t="shared" si="257"/>
        <v>41900.874675925923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2">
        <f t="shared" si="256"/>
        <v>42801.774699074071</v>
      </c>
      <c r="T2703" s="12">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2">
        <f t="shared" si="256"/>
        <v>42800.801817129628</v>
      </c>
      <c r="T2704" s="12">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2">
        <f t="shared" si="256"/>
        <v>42756.690162037034</v>
      </c>
      <c r="T2705" s="12">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2">
        <f t="shared" si="256"/>
        <v>42787.862430555557</v>
      </c>
      <c r="T2706" s="12">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2">
        <f t="shared" si="256"/>
        <v>42773.916180555556</v>
      </c>
      <c r="T2707" s="12">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2">
        <f t="shared" si="256"/>
        <v>41899.294942129629</v>
      </c>
      <c r="T2708" s="12">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2">
        <f t="shared" si="256"/>
        <v>41391.782905092594</v>
      </c>
      <c r="T2709" s="12">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2">
        <f t="shared" si="256"/>
        <v>42512.698217592595</v>
      </c>
      <c r="T2710" s="12">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2">
        <f t="shared" si="256"/>
        <v>42612.149780092594</v>
      </c>
      <c r="T2711" s="12">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2">
        <f t="shared" si="256"/>
        <v>41828.229490740741</v>
      </c>
      <c r="T2712" s="12">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2">
        <f t="shared" si="256"/>
        <v>41780.745254629626</v>
      </c>
      <c r="T2713" s="12">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2">
        <f t="shared" si="256"/>
        <v>41432.062037037038</v>
      </c>
      <c r="T2714" s="12">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2">
        <f t="shared" si="256"/>
        <v>42322.653749999998</v>
      </c>
      <c r="T2715" s="12">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2">
        <f t="shared" si="256"/>
        <v>42629.655046296291</v>
      </c>
      <c r="T2716" s="12">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2">
        <f t="shared" si="256"/>
        <v>42387.398472222223</v>
      </c>
      <c r="T2717" s="12">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2">
        <f t="shared" si="256"/>
        <v>42255.333252314813</v>
      </c>
      <c r="T2718" s="12">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2">
        <f t="shared" si="256"/>
        <v>41934.914918981478</v>
      </c>
      <c r="T2719" s="12">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2">
        <f t="shared" si="256"/>
        <v>42465.596585648149</v>
      </c>
      <c r="T2720" s="12">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2">
        <f t="shared" si="256"/>
        <v>42418.031180555554</v>
      </c>
      <c r="T2721" s="12">
        <f t="shared" si="257"/>
        <v>42477.98951388889</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2">
        <f t="shared" si="256"/>
        <v>42655.465891203705</v>
      </c>
      <c r="T2722" s="12">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2">
        <f t="shared" si="256"/>
        <v>41493.543958333335</v>
      </c>
      <c r="T2723" s="12">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2">
        <f t="shared" si="256"/>
        <v>42704.857094907406</v>
      </c>
      <c r="T2724" s="12">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2">
        <f t="shared" si="256"/>
        <v>41944.83898148148</v>
      </c>
      <c r="T2725" s="12">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2">
        <f t="shared" si="256"/>
        <v>42199.32707175926</v>
      </c>
      <c r="T2726" s="12">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2">
        <f t="shared" si="256"/>
        <v>42745.744618055556</v>
      </c>
      <c r="T2727" s="12">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2">
        <f t="shared" si="256"/>
        <v>42452.579988425925</v>
      </c>
      <c r="T2728" s="12">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2">
        <f t="shared" si="256"/>
        <v>42198.676655092597</v>
      </c>
      <c r="T2729" s="12">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2">
        <f t="shared" si="256"/>
        <v>42333.59993055556</v>
      </c>
      <c r="T2730" s="12">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2">
        <f t="shared" si="256"/>
        <v>42095.240706018521</v>
      </c>
      <c r="T2731" s="12">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2">
        <f t="shared" si="256"/>
        <v>41351.541377314818</v>
      </c>
      <c r="T2732" s="12">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2">
        <f t="shared" si="256"/>
        <v>41872.525717592594</v>
      </c>
      <c r="T2733" s="12">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2">
        <f t="shared" si="256"/>
        <v>41389.808194444442</v>
      </c>
      <c r="T2734" s="12">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2">
        <f t="shared" si="256"/>
        <v>42044.272847222222</v>
      </c>
      <c r="T2735" s="12">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2">
        <f t="shared" si="256"/>
        <v>42626.668888888889</v>
      </c>
      <c r="T2736" s="12">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2">
        <f t="shared" si="256"/>
        <v>41316.120949074073</v>
      </c>
      <c r="T2737" s="12">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2">
        <f t="shared" si="256"/>
        <v>41722.666354166664</v>
      </c>
      <c r="T2738" s="12">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2">
        <f t="shared" si="256"/>
        <v>41611.917673611111</v>
      </c>
      <c r="T2739" s="12">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2">
        <f t="shared" si="256"/>
        <v>42620.143564814818</v>
      </c>
      <c r="T2740" s="12">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2">
        <f t="shared" si="256"/>
        <v>41719.887928240743</v>
      </c>
      <c r="T2741" s="12">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2">
        <f t="shared" si="256"/>
        <v>42045.031851851847</v>
      </c>
      <c r="T2742" s="12">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2">
        <f t="shared" si="256"/>
        <v>41911.657430555555</v>
      </c>
      <c r="T2743" s="12">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2">
        <f t="shared" si="256"/>
        <v>41030.719756944447</v>
      </c>
      <c r="T2744" s="12">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str">
        <f t="shared" si="253"/>
        <v>No backers</v>
      </c>
      <c r="Q2745" t="str">
        <f t="shared" si="254"/>
        <v>publishing</v>
      </c>
      <c r="R2745" t="str">
        <f t="shared" si="255"/>
        <v>children's books</v>
      </c>
      <c r="S2745" s="12">
        <f t="shared" si="256"/>
        <v>42632.328784722224</v>
      </c>
      <c r="T2745" s="12">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2">
        <f t="shared" si="256"/>
        <v>40938.062476851854</v>
      </c>
      <c r="T2746" s="12">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2">
        <f t="shared" si="256"/>
        <v>41044.988055555557</v>
      </c>
      <c r="T2747" s="12">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2">
        <f t="shared" si="256"/>
        <v>41850.781377314815</v>
      </c>
      <c r="T2748" s="12">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2">
        <f t="shared" si="256"/>
        <v>41044.648113425923</v>
      </c>
      <c r="T2749" s="12">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2">
        <f t="shared" si="256"/>
        <v>42585.7106712963</v>
      </c>
      <c r="T2750" s="12">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2">
        <f t="shared" si="256"/>
        <v>42068.799039351856</v>
      </c>
      <c r="T2751" s="12">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str">
        <f t="shared" si="253"/>
        <v>No backers</v>
      </c>
      <c r="Q2752" t="str">
        <f t="shared" si="254"/>
        <v>publishing</v>
      </c>
      <c r="R2752" t="str">
        <f t="shared" si="255"/>
        <v>children's books</v>
      </c>
      <c r="S2752" s="12">
        <f t="shared" si="256"/>
        <v>41078.899826388893</v>
      </c>
      <c r="T2752" s="12">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str">
        <f t="shared" si="253"/>
        <v>No backers</v>
      </c>
      <c r="Q2753" t="str">
        <f t="shared" si="254"/>
        <v>publishing</v>
      </c>
      <c r="R2753" t="str">
        <f t="shared" si="255"/>
        <v>children's books</v>
      </c>
      <c r="S2753" s="12">
        <f t="shared" si="256"/>
        <v>41747.887060185181</v>
      </c>
      <c r="T2753" s="12">
        <f t="shared" si="257"/>
        <v>41807.887060185181</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2">
        <f t="shared" si="256"/>
        <v>40855.765092592592</v>
      </c>
      <c r="T2754" s="12">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f>
        <v>0.19</v>
      </c>
      <c r="P2755" s="8">
        <f t="shared" ref="P2755:P2818" si="259">IFERROR(E2755/L2755, "No backers")</f>
        <v>47.5</v>
      </c>
      <c r="Q2755" t="str">
        <f t="shared" ref="Q2755:Q2818" si="260">LEFT(N2755,FIND("/",N2755)-1)</f>
        <v>publishing</v>
      </c>
      <c r="R2755" t="str">
        <f t="shared" ref="R2755:R2818" si="261">RIGHT(N2755,LEN(N2755)-FIND("/",N2755))</f>
        <v>children's books</v>
      </c>
      <c r="S2755" s="12">
        <f t="shared" ref="S2755:S2818" si="262">(J2755/86400)+DATE(1970,1,1)</f>
        <v>41117.900729166664</v>
      </c>
      <c r="T2755" s="12">
        <f t="shared" ref="T2755:T2818" si="263">(I2755/86400)+DATE(1970,1,1)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str">
        <f t="shared" si="259"/>
        <v>No backers</v>
      </c>
      <c r="Q2756" t="str">
        <f t="shared" si="260"/>
        <v>publishing</v>
      </c>
      <c r="R2756" t="str">
        <f t="shared" si="261"/>
        <v>children's books</v>
      </c>
      <c r="S2756" s="12">
        <f t="shared" si="262"/>
        <v>41863.636006944442</v>
      </c>
      <c r="T2756" s="12">
        <f t="shared" si="263"/>
        <v>41893.636006944442</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2">
        <f t="shared" si="262"/>
        <v>42072.790821759263</v>
      </c>
      <c r="T2757" s="12">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2">
        <f t="shared" si="262"/>
        <v>41620.900474537033</v>
      </c>
      <c r="T2758" s="12">
        <f t="shared" si="263"/>
        <v>41650.900474537033</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2">
        <f t="shared" si="262"/>
        <v>42573.65662037037</v>
      </c>
      <c r="T2759" s="12">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2">
        <f t="shared" si="262"/>
        <v>42639.441932870366</v>
      </c>
      <c r="T2760" s="12">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2">
        <f t="shared" si="262"/>
        <v>42524.36650462963</v>
      </c>
      <c r="T2761" s="12">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str">
        <f t="shared" si="259"/>
        <v>No backers</v>
      </c>
      <c r="Q2762" t="str">
        <f t="shared" si="260"/>
        <v>publishing</v>
      </c>
      <c r="R2762" t="str">
        <f t="shared" si="261"/>
        <v>children's books</v>
      </c>
      <c r="S2762" s="12">
        <f t="shared" si="262"/>
        <v>41415.461319444446</v>
      </c>
      <c r="T2762" s="12">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2">
        <f t="shared" si="262"/>
        <v>41247.063576388886</v>
      </c>
      <c r="T2763" s="12">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2">
        <f t="shared" si="262"/>
        <v>40927.036979166667</v>
      </c>
      <c r="T2764" s="12">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2">
        <f t="shared" si="262"/>
        <v>41373.579675925925</v>
      </c>
      <c r="T2765" s="12">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2">
        <f t="shared" si="262"/>
        <v>41030.292025462964</v>
      </c>
      <c r="T2766" s="12">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str">
        <f t="shared" si="259"/>
        <v>No backers</v>
      </c>
      <c r="Q2767" t="str">
        <f t="shared" si="260"/>
        <v>publishing</v>
      </c>
      <c r="R2767" t="str">
        <f t="shared" si="261"/>
        <v>children's books</v>
      </c>
      <c r="S2767" s="12">
        <f t="shared" si="262"/>
        <v>41194.579027777778</v>
      </c>
      <c r="T2767" s="12">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2">
        <f t="shared" si="262"/>
        <v>40736.668032407411</v>
      </c>
      <c r="T2768" s="12">
        <f t="shared" si="263"/>
        <v>40766.668032407411</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2">
        <f t="shared" si="262"/>
        <v>42172.958912037036</v>
      </c>
      <c r="T2769" s="12">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2">
        <f t="shared" si="262"/>
        <v>40967.614849537036</v>
      </c>
      <c r="T2770" s="12">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2">
        <f t="shared" si="262"/>
        <v>41745.826273148152</v>
      </c>
      <c r="T2771" s="12">
        <f t="shared" si="263"/>
        <v>41795.826273148152</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2">
        <f t="shared" si="262"/>
        <v>41686.705208333333</v>
      </c>
      <c r="T2772" s="12">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str">
        <f t="shared" si="259"/>
        <v>No backers</v>
      </c>
      <c r="Q2773" t="str">
        <f t="shared" si="260"/>
        <v>publishing</v>
      </c>
      <c r="R2773" t="str">
        <f t="shared" si="261"/>
        <v>children's books</v>
      </c>
      <c r="S2773" s="12">
        <f t="shared" si="262"/>
        <v>41257.531712962962</v>
      </c>
      <c r="T2773" s="12">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str">
        <f t="shared" si="259"/>
        <v>No backers</v>
      </c>
      <c r="Q2774" t="str">
        <f t="shared" si="260"/>
        <v>publishing</v>
      </c>
      <c r="R2774" t="str">
        <f t="shared" si="261"/>
        <v>children's books</v>
      </c>
      <c r="S2774" s="12">
        <f t="shared" si="262"/>
        <v>41537.869143518517</v>
      </c>
      <c r="T2774" s="12">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2">
        <f t="shared" si="262"/>
        <v>42474.86482638889</v>
      </c>
      <c r="T2775" s="12">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2">
        <f t="shared" si="262"/>
        <v>41311.126481481479</v>
      </c>
      <c r="T2776" s="12">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2">
        <f t="shared" si="262"/>
        <v>40863.013356481482</v>
      </c>
      <c r="T2777" s="12">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2">
        <f t="shared" si="262"/>
        <v>42136.297175925924</v>
      </c>
      <c r="T2778" s="12">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2">
        <f t="shared" si="262"/>
        <v>42172.669027777782</v>
      </c>
      <c r="T2779" s="12">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2">
        <f t="shared" si="262"/>
        <v>41846.978078703702</v>
      </c>
      <c r="T2780" s="12">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2">
        <f t="shared" si="262"/>
        <v>42300.585891203707</v>
      </c>
      <c r="T2781" s="12">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str">
        <f t="shared" si="259"/>
        <v>No backers</v>
      </c>
      <c r="Q2782" t="str">
        <f t="shared" si="260"/>
        <v>publishing</v>
      </c>
      <c r="R2782" t="str">
        <f t="shared" si="261"/>
        <v>children's books</v>
      </c>
      <c r="S2782" s="12">
        <f t="shared" si="262"/>
        <v>42774.447777777779</v>
      </c>
      <c r="T2782" s="12">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2">
        <f t="shared" si="262"/>
        <v>42018.94159722222</v>
      </c>
      <c r="T2783" s="12">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2">
        <f t="shared" si="262"/>
        <v>42026.924976851849</v>
      </c>
      <c r="T2784" s="12">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2">
        <f t="shared" si="262"/>
        <v>42103.535254629634</v>
      </c>
      <c r="T2785" s="12">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2">
        <f t="shared" si="262"/>
        <v>41920.787534722222</v>
      </c>
      <c r="T2786" s="12">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2">
        <f t="shared" si="262"/>
        <v>42558.189432870371</v>
      </c>
      <c r="T2787" s="12">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2">
        <f t="shared" si="262"/>
        <v>41815.569212962961</v>
      </c>
      <c r="T2788" s="12">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2">
        <f t="shared" si="262"/>
        <v>41808.198518518519</v>
      </c>
      <c r="T2789" s="12">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2">
        <f t="shared" si="262"/>
        <v>42550.701886574076</v>
      </c>
      <c r="T2790" s="12">
        <f t="shared" si="263"/>
        <v>42580.701886574076</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2">
        <f t="shared" si="262"/>
        <v>42056.013124999998</v>
      </c>
      <c r="T2791" s="12">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2">
        <f t="shared" si="262"/>
        <v>42016.938692129625</v>
      </c>
      <c r="T2792" s="12">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2">
        <f t="shared" si="262"/>
        <v>42591.899988425925</v>
      </c>
      <c r="T2793" s="12">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2">
        <f t="shared" si="262"/>
        <v>42183.231006944443</v>
      </c>
      <c r="T2794" s="12">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2">
        <f t="shared" si="262"/>
        <v>42176.419039351851</v>
      </c>
      <c r="T2795" s="12">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2">
        <f t="shared" si="262"/>
        <v>42416.691655092596</v>
      </c>
      <c r="T2796" s="12">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2">
        <f t="shared" si="262"/>
        <v>41780.525937500002</v>
      </c>
      <c r="T2797" s="12">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2">
        <f t="shared" si="262"/>
        <v>41795.528101851851</v>
      </c>
      <c r="T2798" s="12">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2">
        <f t="shared" si="262"/>
        <v>41798.94027777778</v>
      </c>
      <c r="T2799" s="12">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2">
        <f t="shared" si="262"/>
        <v>42201.675011574072</v>
      </c>
      <c r="T2800" s="12">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2">
        <f t="shared" si="262"/>
        <v>42507.264699074076</v>
      </c>
      <c r="T2801" s="12">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2">
        <f t="shared" si="262"/>
        <v>41948.552847222221</v>
      </c>
      <c r="T2802" s="12">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2">
        <f t="shared" si="262"/>
        <v>41900.243159722224</v>
      </c>
      <c r="T2803" s="12">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2">
        <f t="shared" si="262"/>
        <v>42192.64707175926</v>
      </c>
      <c r="T2804" s="12">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2">
        <f t="shared" si="262"/>
        <v>42158.065694444449</v>
      </c>
      <c r="T2805" s="12">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2">
        <f t="shared" si="262"/>
        <v>41881.453587962962</v>
      </c>
      <c r="T2806" s="12">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2">
        <f t="shared" si="262"/>
        <v>42213.505474537036</v>
      </c>
      <c r="T2807" s="12">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2">
        <f t="shared" si="262"/>
        <v>42185.267245370371</v>
      </c>
      <c r="T2808" s="12">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2">
        <f t="shared" si="262"/>
        <v>42154.873124999998</v>
      </c>
      <c r="T2809" s="12">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2">
        <f t="shared" si="262"/>
        <v>42208.84646990741</v>
      </c>
      <c r="T2810" s="12">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2">
        <f t="shared" si="262"/>
        <v>42451.496817129635</v>
      </c>
      <c r="T2811" s="12">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2">
        <f t="shared" si="262"/>
        <v>41759.13962962963</v>
      </c>
      <c r="T2812" s="12">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2">
        <f t="shared" si="262"/>
        <v>42028.496562500004</v>
      </c>
      <c r="T2813" s="12">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2">
        <f t="shared" si="262"/>
        <v>42054.74418981481</v>
      </c>
      <c r="T2814" s="12">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2">
        <f t="shared" si="262"/>
        <v>42693.742604166662</v>
      </c>
      <c r="T2815" s="12">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2">
        <f t="shared" si="262"/>
        <v>42103.399479166663</v>
      </c>
      <c r="T2816" s="12">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2">
        <f t="shared" si="262"/>
        <v>42559.776724537034</v>
      </c>
      <c r="T2817" s="12">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2">
        <f t="shared" si="262"/>
        <v>42188.467499999999</v>
      </c>
      <c r="T2818" s="12">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f>
        <v>1.3</v>
      </c>
      <c r="P2819" s="8">
        <f t="shared" ref="P2819:P2882" si="265">IFERROR(E2819/L2819, "No backers")</f>
        <v>23.636363636363637</v>
      </c>
      <c r="Q2819" t="str">
        <f t="shared" ref="Q2819:Q2882" si="266">LEFT(N2819,FIND("/",N2819)-1)</f>
        <v>theater</v>
      </c>
      <c r="R2819" t="str">
        <f t="shared" ref="R2819:R2882" si="267">RIGHT(N2819,LEN(N2819)-FIND("/",N2819))</f>
        <v>plays</v>
      </c>
      <c r="S2819" s="12">
        <f t="shared" ref="S2819:S2882" si="268">(J2819/86400)+DATE(1970,1,1)</f>
        <v>42023.634976851856</v>
      </c>
      <c r="T2819" s="12">
        <f t="shared" ref="T2819:T2882" si="269">(I2819/86400)+DATE(1970,1,1)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2">
        <f t="shared" si="268"/>
        <v>42250.598217592589</v>
      </c>
      <c r="T2820" s="12">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2">
        <f t="shared" si="268"/>
        <v>42139.525567129633</v>
      </c>
      <c r="T2821" s="12">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2">
        <f t="shared" si="268"/>
        <v>42401.610983796301</v>
      </c>
      <c r="T2822" s="12">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2">
        <f t="shared" si="268"/>
        <v>41875.922858796301</v>
      </c>
      <c r="T2823" s="12">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2">
        <f t="shared" si="268"/>
        <v>42060.683935185181</v>
      </c>
      <c r="T2824" s="12">
        <f t="shared" si="269"/>
        <v>42090.642268518517</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2">
        <f t="shared" si="268"/>
        <v>42067.011643518519</v>
      </c>
      <c r="T2825" s="12">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2">
        <f t="shared" si="268"/>
        <v>42136.270787037036</v>
      </c>
      <c r="T2826" s="12">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2">
        <f t="shared" si="268"/>
        <v>42312.792662037042</v>
      </c>
      <c r="T2827" s="12">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2">
        <f t="shared" si="268"/>
        <v>42171.034861111111</v>
      </c>
      <c r="T2828" s="12">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2">
        <f t="shared" si="268"/>
        <v>42494.683634259258</v>
      </c>
      <c r="T2829" s="12">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2">
        <f t="shared" si="268"/>
        <v>42254.264687499999</v>
      </c>
      <c r="T2830" s="12">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2">
        <f t="shared" si="268"/>
        <v>42495.434236111112</v>
      </c>
      <c r="T2831" s="12">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2">
        <f t="shared" si="268"/>
        <v>41758.839675925927</v>
      </c>
      <c r="T2832" s="12">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2">
        <f t="shared" si="268"/>
        <v>42171.824884259258</v>
      </c>
      <c r="T2833" s="12">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2">
        <f t="shared" si="268"/>
        <v>41938.709421296298</v>
      </c>
      <c r="T2834" s="12">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2">
        <f t="shared" si="268"/>
        <v>42268.127696759257</v>
      </c>
      <c r="T2835" s="12">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2">
        <f t="shared" si="268"/>
        <v>42019.959837962961</v>
      </c>
      <c r="T2836" s="12">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2">
        <f t="shared" si="268"/>
        <v>42313.703900462962</v>
      </c>
      <c r="T2837" s="12">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2">
        <f t="shared" si="268"/>
        <v>42746.261782407411</v>
      </c>
      <c r="T2838" s="12">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2">
        <f t="shared" si="268"/>
        <v>42307.908379629633</v>
      </c>
      <c r="T2839" s="12">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2">
        <f t="shared" si="268"/>
        <v>41842.607592592591</v>
      </c>
      <c r="T2840" s="12">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2">
        <f t="shared" si="268"/>
        <v>41853.240208333329</v>
      </c>
      <c r="T2841" s="12">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2">
        <f t="shared" si="268"/>
        <v>42060.035636574074</v>
      </c>
      <c r="T2842" s="12">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2">
        <f t="shared" si="268"/>
        <v>42291.739548611113</v>
      </c>
      <c r="T2843" s="12">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str">
        <f t="shared" si="265"/>
        <v>No backers</v>
      </c>
      <c r="Q2844" t="str">
        <f t="shared" si="266"/>
        <v>theater</v>
      </c>
      <c r="R2844" t="str">
        <f t="shared" si="267"/>
        <v>plays</v>
      </c>
      <c r="S2844" s="12">
        <f t="shared" si="268"/>
        <v>41784.95248842593</v>
      </c>
      <c r="T2844" s="12">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str">
        <f t="shared" si="265"/>
        <v>No backers</v>
      </c>
      <c r="Q2845" t="str">
        <f t="shared" si="266"/>
        <v>theater</v>
      </c>
      <c r="R2845" t="str">
        <f t="shared" si="267"/>
        <v>plays</v>
      </c>
      <c r="S2845" s="12">
        <f t="shared" si="268"/>
        <v>42492.737847222219</v>
      </c>
      <c r="T2845" s="12">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2">
        <f t="shared" si="268"/>
        <v>42709.546064814815</v>
      </c>
      <c r="T2846" s="12">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2">
        <f t="shared" si="268"/>
        <v>42103.016585648147</v>
      </c>
      <c r="T2847" s="12">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str">
        <f t="shared" si="265"/>
        <v>No backers</v>
      </c>
      <c r="Q2848" t="str">
        <f t="shared" si="266"/>
        <v>theater</v>
      </c>
      <c r="R2848" t="str">
        <f t="shared" si="267"/>
        <v>plays</v>
      </c>
      <c r="S2848" s="12">
        <f t="shared" si="268"/>
        <v>42108.692060185189</v>
      </c>
      <c r="T2848" s="12">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str">
        <f t="shared" si="265"/>
        <v>No backers</v>
      </c>
      <c r="Q2849" t="str">
        <f t="shared" si="266"/>
        <v>theater</v>
      </c>
      <c r="R2849" t="str">
        <f t="shared" si="267"/>
        <v>plays</v>
      </c>
      <c r="S2849" s="12">
        <f t="shared" si="268"/>
        <v>42453.806307870371</v>
      </c>
      <c r="T2849" s="12">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2">
        <f t="shared" si="268"/>
        <v>42123.648831018523</v>
      </c>
      <c r="T2850" s="12">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2">
        <f t="shared" si="268"/>
        <v>42453.428240740745</v>
      </c>
      <c r="T2851" s="12">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2">
        <f t="shared" si="268"/>
        <v>41858.007071759261</v>
      </c>
      <c r="T2852" s="12">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str">
        <f t="shared" si="265"/>
        <v>No backers</v>
      </c>
      <c r="Q2853" t="str">
        <f t="shared" si="266"/>
        <v>theater</v>
      </c>
      <c r="R2853" t="str">
        <f t="shared" si="267"/>
        <v>plays</v>
      </c>
      <c r="S2853" s="12">
        <f t="shared" si="268"/>
        <v>42390.002650462964</v>
      </c>
      <c r="T2853" s="12">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2">
        <f t="shared" si="268"/>
        <v>41781.045173611114</v>
      </c>
      <c r="T2854" s="12">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str">
        <f t="shared" si="265"/>
        <v>No backers</v>
      </c>
      <c r="Q2855" t="str">
        <f t="shared" si="266"/>
        <v>theater</v>
      </c>
      <c r="R2855" t="str">
        <f t="shared" si="267"/>
        <v>plays</v>
      </c>
      <c r="S2855" s="12">
        <f t="shared" si="268"/>
        <v>41836.190937499996</v>
      </c>
      <c r="T2855" s="12">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2">
        <f t="shared" si="268"/>
        <v>42111.71665509259</v>
      </c>
      <c r="T2856" s="12">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2">
        <f t="shared" si="268"/>
        <v>42370.007766203707</v>
      </c>
      <c r="T2857" s="12">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2">
        <f t="shared" si="268"/>
        <v>42165.037581018521</v>
      </c>
      <c r="T2858" s="12">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2">
        <f t="shared" si="268"/>
        <v>42726.920081018514</v>
      </c>
      <c r="T2859" s="12">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str">
        <f t="shared" si="265"/>
        <v>No backers</v>
      </c>
      <c r="Q2860" t="str">
        <f t="shared" si="266"/>
        <v>theater</v>
      </c>
      <c r="R2860" t="str">
        <f t="shared" si="267"/>
        <v>plays</v>
      </c>
      <c r="S2860" s="12">
        <f t="shared" si="268"/>
        <v>41954.545081018514</v>
      </c>
      <c r="T2860" s="12">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2">
        <f t="shared" si="268"/>
        <v>42233.362314814818</v>
      </c>
      <c r="T2861" s="12">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2">
        <f t="shared" si="268"/>
        <v>42480.80064814815</v>
      </c>
      <c r="T2862" s="12">
        <f t="shared" si="269"/>
        <v>42540.80064814815</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2">
        <f t="shared" si="268"/>
        <v>42257.590833333335</v>
      </c>
      <c r="T2863" s="12">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2">
        <f t="shared" si="268"/>
        <v>41784.789687500001</v>
      </c>
      <c r="T2864" s="12">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2">
        <f t="shared" si="268"/>
        <v>41831.675034722226</v>
      </c>
      <c r="T2865" s="12">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2">
        <f t="shared" si="268"/>
        <v>42172.613506944443</v>
      </c>
      <c r="T2866" s="12">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str">
        <f t="shared" si="265"/>
        <v>No backers</v>
      </c>
      <c r="Q2867" t="str">
        <f t="shared" si="266"/>
        <v>theater</v>
      </c>
      <c r="R2867" t="str">
        <f t="shared" si="267"/>
        <v>plays</v>
      </c>
      <c r="S2867" s="12">
        <f t="shared" si="268"/>
        <v>41950.114108796297</v>
      </c>
      <c r="T2867" s="12">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2">
        <f t="shared" si="268"/>
        <v>42627.955104166671</v>
      </c>
      <c r="T2868" s="12">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2">
        <f t="shared" si="268"/>
        <v>42531.195277777777</v>
      </c>
      <c r="T2869" s="12">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2">
        <f t="shared" si="268"/>
        <v>42618.827013888891</v>
      </c>
      <c r="T2870" s="12">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2">
        <f t="shared" si="268"/>
        <v>42540.593530092592</v>
      </c>
      <c r="T2871" s="12">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2">
        <f t="shared" si="268"/>
        <v>41746.189409722225</v>
      </c>
      <c r="T2872" s="12">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2">
        <f t="shared" si="268"/>
        <v>41974.738576388889</v>
      </c>
      <c r="T2873" s="12">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str">
        <f t="shared" si="265"/>
        <v>No backers</v>
      </c>
      <c r="Q2874" t="str">
        <f t="shared" si="266"/>
        <v>theater</v>
      </c>
      <c r="R2874" t="str">
        <f t="shared" si="267"/>
        <v>plays</v>
      </c>
      <c r="S2874" s="12">
        <f t="shared" si="268"/>
        <v>42115.11618055556</v>
      </c>
      <c r="T2874" s="12">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2">
        <f t="shared" si="268"/>
        <v>42002.817488425921</v>
      </c>
      <c r="T2875" s="12">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2">
        <f t="shared" si="268"/>
        <v>42722.84474537037</v>
      </c>
      <c r="T2876" s="12">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2">
        <f t="shared" si="268"/>
        <v>42465.128391203703</v>
      </c>
      <c r="T2877" s="12">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str">
        <f t="shared" si="265"/>
        <v>No backers</v>
      </c>
      <c r="Q2878" t="str">
        <f t="shared" si="266"/>
        <v>theater</v>
      </c>
      <c r="R2878" t="str">
        <f t="shared" si="267"/>
        <v>plays</v>
      </c>
      <c r="S2878" s="12">
        <f t="shared" si="268"/>
        <v>42171.743969907402</v>
      </c>
      <c r="T2878" s="12">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2">
        <f t="shared" si="268"/>
        <v>42672.955138888894</v>
      </c>
      <c r="T2879" s="12">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2">
        <f t="shared" si="268"/>
        <v>42128.615682870368</v>
      </c>
      <c r="T2880" s="12">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2">
        <f t="shared" si="268"/>
        <v>42359.725243055553</v>
      </c>
      <c r="T2881" s="12">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2">
        <f t="shared" si="268"/>
        <v>42192.905694444446</v>
      </c>
      <c r="T2882" s="12">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f>
        <v>0</v>
      </c>
      <c r="P2883" s="8" t="str">
        <f t="shared" ref="P2883:P2946" si="271">IFERROR(E2883/L2883, "No backers")</f>
        <v>No backers</v>
      </c>
      <c r="Q2883" t="str">
        <f t="shared" ref="Q2883:Q2946" si="272">LEFT(N2883,FIND("/",N2883)-1)</f>
        <v>theater</v>
      </c>
      <c r="R2883" t="str">
        <f t="shared" ref="R2883:R2946" si="273">RIGHT(N2883,LEN(N2883)-FIND("/",N2883))</f>
        <v>plays</v>
      </c>
      <c r="S2883" s="12">
        <f t="shared" ref="S2883:S2946" si="274">(J2883/86400)+DATE(1970,1,1)</f>
        <v>41916.597638888888</v>
      </c>
      <c r="T2883" s="12">
        <f t="shared" ref="T2883:T2946" si="275">(I2883/86400)+DATE(1970,1,1)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2">
        <f t="shared" si="274"/>
        <v>42461.596273148149</v>
      </c>
      <c r="T2884" s="12">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2">
        <f t="shared" si="274"/>
        <v>42370.90320601852</v>
      </c>
      <c r="T2885" s="12">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2">
        <f t="shared" si="274"/>
        <v>41948.727256944447</v>
      </c>
      <c r="T2886" s="12">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2">
        <f t="shared" si="274"/>
        <v>42047.07640046296</v>
      </c>
      <c r="T2887" s="12">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2">
        <f t="shared" si="274"/>
        <v>42261.632916666669</v>
      </c>
      <c r="T2888" s="12">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2">
        <f t="shared" si="274"/>
        <v>41985.427361111113</v>
      </c>
      <c r="T2889" s="12">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str">
        <f t="shared" si="271"/>
        <v>No backers</v>
      </c>
      <c r="Q2890" t="str">
        <f t="shared" si="272"/>
        <v>theater</v>
      </c>
      <c r="R2890" t="str">
        <f t="shared" si="273"/>
        <v>plays</v>
      </c>
      <c r="S2890" s="12">
        <f t="shared" si="274"/>
        <v>41922.535185185188</v>
      </c>
      <c r="T2890" s="12">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2">
        <f t="shared" si="274"/>
        <v>41850.863252314812</v>
      </c>
      <c r="T2891" s="12">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2">
        <f t="shared" si="274"/>
        <v>41831.742962962962</v>
      </c>
      <c r="T2892" s="12">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2">
        <f t="shared" si="274"/>
        <v>42415.883425925931</v>
      </c>
      <c r="T2893" s="12">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2">
        <f t="shared" si="274"/>
        <v>41869.714166666665</v>
      </c>
      <c r="T2894" s="12">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2">
        <f t="shared" si="274"/>
        <v>41953.773090277777</v>
      </c>
      <c r="T2895" s="12">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str">
        <f t="shared" si="271"/>
        <v>No backers</v>
      </c>
      <c r="Q2896" t="str">
        <f t="shared" si="272"/>
        <v>theater</v>
      </c>
      <c r="R2896" t="str">
        <f t="shared" si="273"/>
        <v>plays</v>
      </c>
      <c r="S2896" s="12">
        <f t="shared" si="274"/>
        <v>42037.986284722225</v>
      </c>
      <c r="T2896" s="12">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2">
        <f t="shared" si="274"/>
        <v>41811.555462962962</v>
      </c>
      <c r="T2897" s="12">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2">
        <f t="shared" si="274"/>
        <v>42701.908807870372</v>
      </c>
      <c r="T2898" s="12">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2">
        <f t="shared" si="274"/>
        <v>42258.646504629629</v>
      </c>
      <c r="T2899" s="12">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2">
        <f t="shared" si="274"/>
        <v>42278.664965277778</v>
      </c>
      <c r="T2900" s="12">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str">
        <f t="shared" si="271"/>
        <v>No backers</v>
      </c>
      <c r="Q2901" t="str">
        <f t="shared" si="272"/>
        <v>theater</v>
      </c>
      <c r="R2901" t="str">
        <f t="shared" si="273"/>
        <v>plays</v>
      </c>
      <c r="S2901" s="12">
        <f t="shared" si="274"/>
        <v>42515.078217592592</v>
      </c>
      <c r="T2901" s="12">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2">
        <f t="shared" si="274"/>
        <v>41830.234166666669</v>
      </c>
      <c r="T2902" s="12">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2">
        <f t="shared" si="274"/>
        <v>41982.904386574075</v>
      </c>
      <c r="T2903" s="12">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2">
        <f t="shared" si="274"/>
        <v>42210.439768518518</v>
      </c>
      <c r="T2904" s="12">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2">
        <f t="shared" si="274"/>
        <v>42196.166874999995</v>
      </c>
      <c r="T2905" s="12">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2">
        <f t="shared" si="274"/>
        <v>41940.967951388891</v>
      </c>
      <c r="T2906" s="12">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2">
        <f t="shared" si="274"/>
        <v>42606.056863425925</v>
      </c>
      <c r="T2907" s="12">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2">
        <f t="shared" si="274"/>
        <v>42199.648912037039</v>
      </c>
      <c r="T2908" s="12">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2">
        <f t="shared" si="274"/>
        <v>42444.877743055556</v>
      </c>
      <c r="T2909" s="12">
        <f t="shared" si="275"/>
        <v>42504.877743055556</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2">
        <f t="shared" si="274"/>
        <v>42499.73170138889</v>
      </c>
      <c r="T2910" s="12">
        <f t="shared" si="275"/>
        <v>42529.73170138889</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2">
        <f t="shared" si="274"/>
        <v>41929.266215277778</v>
      </c>
      <c r="T2911" s="12">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2">
        <f t="shared" si="274"/>
        <v>42107.841284722221</v>
      </c>
      <c r="T2912" s="12">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2">
        <f t="shared" si="274"/>
        <v>42142.768819444449</v>
      </c>
      <c r="T2913" s="12">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2">
        <f t="shared" si="274"/>
        <v>42354.131643518514</v>
      </c>
      <c r="T2914" s="12">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2">
        <f t="shared" si="274"/>
        <v>41828.922905092593</v>
      </c>
      <c r="T2915" s="12">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2">
        <f t="shared" si="274"/>
        <v>42017.907337962963</v>
      </c>
      <c r="T2916" s="12">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2">
        <f t="shared" si="274"/>
        <v>42415.398032407407</v>
      </c>
      <c r="T2917" s="12">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2">
        <f t="shared" si="274"/>
        <v>41755.476724537039</v>
      </c>
      <c r="T2918" s="12">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2">
        <f t="shared" si="274"/>
        <v>42245.234340277777</v>
      </c>
      <c r="T2919" s="12">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2">
        <f t="shared" si="274"/>
        <v>42278.629710648151</v>
      </c>
      <c r="T2920" s="12">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2">
        <f t="shared" si="274"/>
        <v>41826.61954861111</v>
      </c>
      <c r="T2921" s="12">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2">
        <f t="shared" si="274"/>
        <v>42058.792476851857</v>
      </c>
      <c r="T2922" s="12">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2">
        <f t="shared" si="274"/>
        <v>41877.886620370373</v>
      </c>
      <c r="T2923" s="12">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2">
        <f t="shared" si="274"/>
        <v>42097.874155092592</v>
      </c>
      <c r="T2924" s="12">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2">
        <f t="shared" si="274"/>
        <v>42013.15253472222</v>
      </c>
      <c r="T2925" s="12">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2">
        <f t="shared" si="274"/>
        <v>42103.556828703702</v>
      </c>
      <c r="T2926" s="12">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2">
        <f t="shared" si="274"/>
        <v>41863.584120370375</v>
      </c>
      <c r="T2927" s="12">
        <f t="shared" si="275"/>
        <v>41893.584120370375</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2">
        <f t="shared" si="274"/>
        <v>42044.765960648147</v>
      </c>
      <c r="T2928" s="12">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2">
        <f t="shared" si="274"/>
        <v>41806.669317129628</v>
      </c>
      <c r="T2929" s="12">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2">
        <f t="shared" si="274"/>
        <v>42403.998217592598</v>
      </c>
      <c r="T2930" s="12">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2">
        <f t="shared" si="274"/>
        <v>41754.564328703702</v>
      </c>
      <c r="T2931" s="12">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2">
        <f t="shared" si="274"/>
        <v>42101.584074074075</v>
      </c>
      <c r="T2932" s="12">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2">
        <f t="shared" si="274"/>
        <v>41872.291238425925</v>
      </c>
      <c r="T2933" s="12">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2">
        <f t="shared" si="274"/>
        <v>42025.164780092593</v>
      </c>
      <c r="T2934" s="12">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2">
        <f t="shared" si="274"/>
        <v>42495.956631944442</v>
      </c>
      <c r="T2935" s="12">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2">
        <f t="shared" si="274"/>
        <v>41775.636157407411</v>
      </c>
      <c r="T2936" s="12">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2">
        <f t="shared" si="274"/>
        <v>42553.583425925928</v>
      </c>
      <c r="T2937" s="12">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2">
        <f t="shared" si="274"/>
        <v>41912.650729166664</v>
      </c>
      <c r="T2938" s="12">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2">
        <f t="shared" si="274"/>
        <v>41803.457326388889</v>
      </c>
      <c r="T2939" s="12">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2">
        <f t="shared" si="274"/>
        <v>42004.703865740739</v>
      </c>
      <c r="T2940" s="12">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2">
        <f t="shared" si="274"/>
        <v>41845.809166666666</v>
      </c>
      <c r="T2941" s="12">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2">
        <f t="shared" si="274"/>
        <v>41982.773356481484</v>
      </c>
      <c r="T2942" s="12">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2">
        <f t="shared" si="274"/>
        <v>42034.960127314815</v>
      </c>
      <c r="T2943" s="12">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2">
        <f t="shared" si="274"/>
        <v>42334.803923611107</v>
      </c>
      <c r="T2944" s="12">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str">
        <f t="shared" si="271"/>
        <v>No backers</v>
      </c>
      <c r="Q2945" t="str">
        <f t="shared" si="272"/>
        <v>theater</v>
      </c>
      <c r="R2945" t="str">
        <f t="shared" si="273"/>
        <v>spaces</v>
      </c>
      <c r="S2945" s="12">
        <f t="shared" si="274"/>
        <v>42077.129398148143</v>
      </c>
      <c r="T2945" s="12">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2">
        <f t="shared" si="274"/>
        <v>42132.9143287037</v>
      </c>
      <c r="T2946" s="12">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f>
        <v>0</v>
      </c>
      <c r="P2947" s="8" t="str">
        <f t="shared" ref="P2947:P3010" si="277">IFERROR(E2947/L2947, "No backers")</f>
        <v>No backers</v>
      </c>
      <c r="Q2947" t="str">
        <f t="shared" ref="Q2947:Q3010" si="278">LEFT(N2947,FIND("/",N2947)-1)</f>
        <v>theater</v>
      </c>
      <c r="R2947" t="str">
        <f t="shared" ref="R2947:R3010" si="279">RIGHT(N2947,LEN(N2947)-FIND("/",N2947))</f>
        <v>spaces</v>
      </c>
      <c r="S2947" s="12">
        <f t="shared" ref="S2947:S3010" si="280">(J2947/86400)+DATE(1970,1,1)</f>
        <v>42118.139583333337</v>
      </c>
      <c r="T2947" s="12">
        <f t="shared" ref="T2947:T3010" si="281">(I2947/86400)+DATE(1970,1,1)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2">
        <f t="shared" si="280"/>
        <v>42567.531157407408</v>
      </c>
      <c r="T2948" s="12">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2">
        <f t="shared" si="280"/>
        <v>42649.562118055561</v>
      </c>
      <c r="T2949" s="12">
        <f t="shared" si="281"/>
        <v>42698.71597222222</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2">
        <f t="shared" si="280"/>
        <v>42097.649224537032</v>
      </c>
      <c r="T2950" s="12">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2">
        <f t="shared" si="280"/>
        <v>42297.823113425926</v>
      </c>
      <c r="T2951" s="12">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str">
        <f t="shared" si="277"/>
        <v>No backers</v>
      </c>
      <c r="Q2952" t="str">
        <f t="shared" si="278"/>
        <v>theater</v>
      </c>
      <c r="R2952" t="str">
        <f t="shared" si="279"/>
        <v>spaces</v>
      </c>
      <c r="S2952" s="12">
        <f t="shared" si="280"/>
        <v>42362.36518518519</v>
      </c>
      <c r="T2952" s="12">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2">
        <f t="shared" si="280"/>
        <v>41872.802928240737</v>
      </c>
      <c r="T2953" s="12">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2">
        <f t="shared" si="280"/>
        <v>42628.690266203703</v>
      </c>
      <c r="T2954" s="12">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2">
        <f t="shared" si="280"/>
        <v>42255.791909722218</v>
      </c>
      <c r="T2955" s="12">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str">
        <f t="shared" si="277"/>
        <v>No backers</v>
      </c>
      <c r="Q2956" t="str">
        <f t="shared" si="278"/>
        <v>theater</v>
      </c>
      <c r="R2956" t="str">
        <f t="shared" si="279"/>
        <v>spaces</v>
      </c>
      <c r="S2956" s="12">
        <f t="shared" si="280"/>
        <v>42790.583368055552</v>
      </c>
      <c r="T2956" s="12">
        <f t="shared" si="281"/>
        <v>42810.541701388887</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2">
        <f t="shared" si="280"/>
        <v>42141.741307870368</v>
      </c>
      <c r="T2957" s="12">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2">
        <f t="shared" si="280"/>
        <v>42464.958912037036</v>
      </c>
      <c r="T2958" s="12">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2">
        <f t="shared" si="280"/>
        <v>42031.011249999996</v>
      </c>
      <c r="T2959" s="12">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str">
        <f t="shared" si="277"/>
        <v>No backers</v>
      </c>
      <c r="Q2960" t="str">
        <f t="shared" si="278"/>
        <v>theater</v>
      </c>
      <c r="R2960" t="str">
        <f t="shared" si="279"/>
        <v>spaces</v>
      </c>
      <c r="S2960" s="12">
        <f t="shared" si="280"/>
        <v>42438.779131944444</v>
      </c>
      <c r="T2960" s="12">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str">
        <f t="shared" si="277"/>
        <v>No backers</v>
      </c>
      <c r="Q2961" t="str">
        <f t="shared" si="278"/>
        <v>theater</v>
      </c>
      <c r="R2961" t="str">
        <f t="shared" si="279"/>
        <v>spaces</v>
      </c>
      <c r="S2961" s="12">
        <f t="shared" si="280"/>
        <v>42498.008391203708</v>
      </c>
      <c r="T2961" s="12">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str">
        <f t="shared" si="277"/>
        <v>No backers</v>
      </c>
      <c r="Q2962" t="str">
        <f t="shared" si="278"/>
        <v>theater</v>
      </c>
      <c r="R2962" t="str">
        <f t="shared" si="279"/>
        <v>spaces</v>
      </c>
      <c r="S2962" s="12">
        <f t="shared" si="280"/>
        <v>41863.757210648146</v>
      </c>
      <c r="T2962" s="12">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2">
        <f t="shared" si="280"/>
        <v>42061.212488425925</v>
      </c>
      <c r="T2963" s="12">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2">
        <f t="shared" si="280"/>
        <v>42036.24428240741</v>
      </c>
      <c r="T2964" s="12">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2">
        <f t="shared" si="280"/>
        <v>42157.470185185186</v>
      </c>
      <c r="T2965" s="12">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2">
        <f t="shared" si="280"/>
        <v>41827.909942129627</v>
      </c>
      <c r="T2966" s="12">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2">
        <f t="shared" si="280"/>
        <v>42162.729548611111</v>
      </c>
      <c r="T2967" s="12">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2">
        <f t="shared" si="280"/>
        <v>42233.738564814819</v>
      </c>
      <c r="T2968" s="12">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2">
        <f t="shared" si="280"/>
        <v>42042.197824074072</v>
      </c>
      <c r="T2969" s="12">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2">
        <f t="shared" si="280"/>
        <v>42585.523842592593</v>
      </c>
      <c r="T2970" s="12">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2">
        <f t="shared" si="280"/>
        <v>42097.786493055552</v>
      </c>
      <c r="T2971" s="12">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2">
        <f t="shared" si="280"/>
        <v>41808.669571759259</v>
      </c>
      <c r="T2972" s="12">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2">
        <f t="shared" si="280"/>
        <v>41852.658310185187</v>
      </c>
      <c r="T2973" s="12">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2">
        <f t="shared" si="280"/>
        <v>42694.110185185185</v>
      </c>
      <c r="T2974" s="12">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2">
        <f t="shared" si="280"/>
        <v>42341.818379629629</v>
      </c>
      <c r="T2975" s="12">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2">
        <f t="shared" si="280"/>
        <v>41880.061006944445</v>
      </c>
      <c r="T2976" s="12">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2">
        <f t="shared" si="280"/>
        <v>41941.683865740742</v>
      </c>
      <c r="T2977" s="12">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2">
        <f t="shared" si="280"/>
        <v>42425.730671296296</v>
      </c>
      <c r="T2978" s="12">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2">
        <f t="shared" si="280"/>
        <v>42026.88118055556</v>
      </c>
      <c r="T2979" s="12">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2">
        <f t="shared" si="280"/>
        <v>41922.640590277777</v>
      </c>
      <c r="T2980" s="12">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2">
        <f t="shared" si="280"/>
        <v>41993.824340277773</v>
      </c>
      <c r="T2981" s="12">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2">
        <f t="shared" si="280"/>
        <v>42219.915856481486</v>
      </c>
      <c r="T2982" s="12">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2">
        <f t="shared" si="280"/>
        <v>42225.559675925921</v>
      </c>
      <c r="T2983" s="12">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2">
        <f t="shared" si="280"/>
        <v>42381.686840277776</v>
      </c>
      <c r="T2984" s="12">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2">
        <f t="shared" si="280"/>
        <v>41894.632361111115</v>
      </c>
      <c r="T2985" s="12">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2">
        <f t="shared" si="280"/>
        <v>42576.278715277775</v>
      </c>
      <c r="T2986" s="12">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2">
        <f t="shared" si="280"/>
        <v>42654.973703703705</v>
      </c>
      <c r="T2987" s="12">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2">
        <f t="shared" si="280"/>
        <v>42431.500069444446</v>
      </c>
      <c r="T2988" s="12">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2">
        <f t="shared" si="280"/>
        <v>42627.307303240741</v>
      </c>
      <c r="T2989" s="12">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2">
        <f t="shared" si="280"/>
        <v>42511.36204861111</v>
      </c>
      <c r="T2990" s="12">
        <f t="shared" si="281"/>
        <v>42541.36204861111</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2">
        <f t="shared" si="280"/>
        <v>42337.02039351852</v>
      </c>
      <c r="T2991" s="12">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2">
        <f t="shared" si="280"/>
        <v>42341.57430555555</v>
      </c>
      <c r="T2992" s="12">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2">
        <f t="shared" si="280"/>
        <v>42740.837152777778</v>
      </c>
      <c r="T2993" s="12">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2">
        <f t="shared" si="280"/>
        <v>42622.767476851848</v>
      </c>
      <c r="T2994" s="12">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2">
        <f t="shared" si="280"/>
        <v>42390.838738425926</v>
      </c>
      <c r="T2995" s="12">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2">
        <f t="shared" si="280"/>
        <v>41885.478842592594</v>
      </c>
      <c r="T2996" s="12">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2">
        <f t="shared" si="280"/>
        <v>42724.665173611109</v>
      </c>
      <c r="T2997" s="12">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2">
        <f t="shared" si="280"/>
        <v>42090.912499999999</v>
      </c>
      <c r="T2998" s="12">
        <f t="shared" si="281"/>
        <v>42150.912499999999</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2">
        <f t="shared" si="280"/>
        <v>42775.733715277776</v>
      </c>
      <c r="T2999" s="12">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2">
        <f t="shared" si="280"/>
        <v>41778.193622685183</v>
      </c>
      <c r="T3000" s="12">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2">
        <f t="shared" si="280"/>
        <v>42780.740277777775</v>
      </c>
      <c r="T3001" s="12">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2">
        <f t="shared" si="280"/>
        <v>42752.827199074076</v>
      </c>
      <c r="T3002" s="12">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2">
        <f t="shared" si="280"/>
        <v>42534.895625000005</v>
      </c>
      <c r="T3003" s="12">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2">
        <f t="shared" si="280"/>
        <v>41239.83625</v>
      </c>
      <c r="T3004" s="12">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2">
        <f t="shared" si="280"/>
        <v>42398.849259259259</v>
      </c>
      <c r="T3005" s="12">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2">
        <f t="shared" si="280"/>
        <v>41928.881064814814</v>
      </c>
      <c r="T3006" s="12">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2">
        <f t="shared" si="280"/>
        <v>41888.674826388888</v>
      </c>
      <c r="T3007" s="12">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2">
        <f t="shared" si="280"/>
        <v>41957.756840277776</v>
      </c>
      <c r="T3008" s="12">
        <f t="shared" si="281"/>
        <v>41987.756840277776</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2">
        <f t="shared" si="280"/>
        <v>42098.216238425928</v>
      </c>
      <c r="T3009" s="12">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2">
        <f t="shared" si="280"/>
        <v>42360.212025462963</v>
      </c>
      <c r="T3010" s="12">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f>
        <v>1.19756</v>
      </c>
      <c r="P3011" s="8">
        <f t="shared" ref="P3011:P3074" si="283">IFERROR(E3011/L3011, "No backers")</f>
        <v>233.8984375</v>
      </c>
      <c r="Q3011" t="str">
        <f t="shared" ref="Q3011:Q3074" si="284">LEFT(N3011,FIND("/",N3011)-1)</f>
        <v>theater</v>
      </c>
      <c r="R3011" t="str">
        <f t="shared" ref="R3011:R3074" si="285">RIGHT(N3011,LEN(N3011)-FIND("/",N3011))</f>
        <v>spaces</v>
      </c>
      <c r="S3011" s="12">
        <f t="shared" ref="S3011:S3074" si="286">(J3011/86400)+DATE(1970,1,1)</f>
        <v>41939.569907407407</v>
      </c>
      <c r="T3011" s="12">
        <f t="shared" ref="T3011:T3074" si="287">(I3011/86400)+DATE(1970,1,1)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2">
        <f t="shared" si="286"/>
        <v>41996.832395833335</v>
      </c>
      <c r="T3012" s="12">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2">
        <f t="shared" si="286"/>
        <v>42334.468935185185</v>
      </c>
      <c r="T3013" s="12">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2">
        <f t="shared" si="286"/>
        <v>42024.702893518523</v>
      </c>
      <c r="T3014" s="12">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2">
        <f t="shared" si="286"/>
        <v>42146.836215277777</v>
      </c>
      <c r="T3015" s="12">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2">
        <f t="shared" si="286"/>
        <v>41920.123611111107</v>
      </c>
      <c r="T3016" s="12">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2">
        <f t="shared" si="286"/>
        <v>41785.72729166667</v>
      </c>
      <c r="T3017" s="12">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2">
        <f t="shared" si="286"/>
        <v>41778.548055555555</v>
      </c>
      <c r="T3018" s="12">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2">
        <f t="shared" si="286"/>
        <v>41841.850034722222</v>
      </c>
      <c r="T3019" s="12">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2">
        <f t="shared" si="286"/>
        <v>42163.298333333332</v>
      </c>
      <c r="T3020" s="12">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2">
        <f t="shared" si="286"/>
        <v>41758.833564814813</v>
      </c>
      <c r="T3021" s="12">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2">
        <f t="shared" si="286"/>
        <v>42170.846446759257</v>
      </c>
      <c r="T3022" s="12">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2">
        <f t="shared" si="286"/>
        <v>42660.618854166663</v>
      </c>
      <c r="T3023" s="12">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2">
        <f t="shared" si="286"/>
        <v>42564.95380787037</v>
      </c>
      <c r="T3024" s="12">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2">
        <f t="shared" si="286"/>
        <v>42121.675763888888</v>
      </c>
      <c r="T3025" s="12">
        <f t="shared" si="287"/>
        <v>42166.675763888888</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2">
        <f t="shared" si="286"/>
        <v>41158.993923611109</v>
      </c>
      <c r="T3026" s="12">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2">
        <f t="shared" si="286"/>
        <v>41761.509409722225</v>
      </c>
      <c r="T3027" s="12">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2">
        <f t="shared" si="286"/>
        <v>42783.459398148145</v>
      </c>
      <c r="T3028" s="12">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2">
        <f t="shared" si="286"/>
        <v>42053.704293981486</v>
      </c>
      <c r="T3029" s="12">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2">
        <f t="shared" si="286"/>
        <v>42567.264178240745</v>
      </c>
      <c r="T3030" s="12">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2">
        <f t="shared" si="286"/>
        <v>41932.708877314813</v>
      </c>
      <c r="T3031" s="12">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2">
        <f t="shared" si="286"/>
        <v>42233.747349537036</v>
      </c>
      <c r="T3032" s="12">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2">
        <f t="shared" si="286"/>
        <v>42597.882488425923</v>
      </c>
      <c r="T3033" s="12">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2">
        <f t="shared" si="286"/>
        <v>42228.044664351852</v>
      </c>
      <c r="T3034" s="12">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2">
        <f t="shared" si="286"/>
        <v>42570.110243055555</v>
      </c>
      <c r="T3035" s="12">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2">
        <f t="shared" si="286"/>
        <v>42644.535358796296</v>
      </c>
      <c r="T3036" s="12">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2">
        <f t="shared" si="286"/>
        <v>41368.560289351852</v>
      </c>
      <c r="T3037" s="12">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2">
        <f t="shared" si="286"/>
        <v>41466.785231481481</v>
      </c>
      <c r="T3038" s="12">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2">
        <f t="shared" si="286"/>
        <v>40378.893206018518</v>
      </c>
      <c r="T3039" s="12">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2">
        <f t="shared" si="286"/>
        <v>42373.252280092594</v>
      </c>
      <c r="T3040" s="12">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2">
        <f t="shared" si="286"/>
        <v>41610.794421296298</v>
      </c>
      <c r="T3041" s="12">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2">
        <f t="shared" si="286"/>
        <v>42177.791909722218</v>
      </c>
      <c r="T3042" s="12">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2">
        <f t="shared" si="286"/>
        <v>42359.868611111116</v>
      </c>
      <c r="T3043" s="12">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2">
        <f t="shared" si="286"/>
        <v>42253.688043981485</v>
      </c>
      <c r="T3044" s="12">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2">
        <f t="shared" si="286"/>
        <v>42083.070590277777</v>
      </c>
      <c r="T3045" s="12">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2">
        <f t="shared" si="286"/>
        <v>42387.7268287037</v>
      </c>
      <c r="T3046" s="12">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2">
        <f t="shared" si="286"/>
        <v>41843.155729166669</v>
      </c>
      <c r="T3047" s="12">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2">
        <f t="shared" si="286"/>
        <v>41862.803078703706</v>
      </c>
      <c r="T3048" s="12">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2">
        <f t="shared" si="286"/>
        <v>42443.989050925928</v>
      </c>
      <c r="T3049" s="12">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2">
        <f t="shared" si="286"/>
        <v>41975.901180555556</v>
      </c>
      <c r="T3050" s="12">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2">
        <f t="shared" si="286"/>
        <v>42139.014525462961</v>
      </c>
      <c r="T3051" s="12">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2">
        <f t="shared" si="286"/>
        <v>42465.16851851852</v>
      </c>
      <c r="T3052" s="12">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2">
        <f t="shared" si="286"/>
        <v>42744.416030092594</v>
      </c>
      <c r="T3053" s="12">
        <f t="shared" si="287"/>
        <v>42774.416030092594</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2">
        <f t="shared" si="286"/>
        <v>42122.670069444444</v>
      </c>
      <c r="T3054" s="12">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2">
        <f t="shared" si="286"/>
        <v>41862.761724537035</v>
      </c>
      <c r="T3055" s="12">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str">
        <f t="shared" si="283"/>
        <v>No backers</v>
      </c>
      <c r="Q3056" t="str">
        <f t="shared" si="284"/>
        <v>theater</v>
      </c>
      <c r="R3056" t="str">
        <f t="shared" si="285"/>
        <v>spaces</v>
      </c>
      <c r="S3056" s="12">
        <f t="shared" si="286"/>
        <v>42027.832800925928</v>
      </c>
      <c r="T3056" s="12">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2">
        <f t="shared" si="286"/>
        <v>41953.95821759259</v>
      </c>
      <c r="T3057" s="12">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str">
        <f t="shared" si="283"/>
        <v>No backers</v>
      </c>
      <c r="Q3058" t="str">
        <f t="shared" si="284"/>
        <v>theater</v>
      </c>
      <c r="R3058" t="str">
        <f t="shared" si="285"/>
        <v>spaces</v>
      </c>
      <c r="S3058" s="12">
        <f t="shared" si="286"/>
        <v>41851.636388888888</v>
      </c>
      <c r="T3058" s="12">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str">
        <f t="shared" si="283"/>
        <v>No backers</v>
      </c>
      <c r="Q3059" t="str">
        <f t="shared" si="284"/>
        <v>theater</v>
      </c>
      <c r="R3059" t="str">
        <f t="shared" si="285"/>
        <v>spaces</v>
      </c>
      <c r="S3059" s="12">
        <f t="shared" si="286"/>
        <v>42433.650590277779</v>
      </c>
      <c r="T3059" s="12">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2">
        <f t="shared" si="286"/>
        <v>42460.374305555553</v>
      </c>
      <c r="T3060" s="12">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2">
        <f t="shared" si="286"/>
        <v>41829.935717592591</v>
      </c>
      <c r="T3061" s="12">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2">
        <f t="shared" si="286"/>
        <v>42245.274699074071</v>
      </c>
      <c r="T3062" s="12">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str">
        <f t="shared" si="283"/>
        <v>No backers</v>
      </c>
      <c r="Q3063" t="str">
        <f t="shared" si="284"/>
        <v>theater</v>
      </c>
      <c r="R3063" t="str">
        <f t="shared" si="285"/>
        <v>spaces</v>
      </c>
      <c r="S3063" s="12">
        <f t="shared" si="286"/>
        <v>41834.784120370372</v>
      </c>
      <c r="T3063" s="12">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2">
        <f t="shared" si="286"/>
        <v>42248.535787037035</v>
      </c>
      <c r="T3064" s="12">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2">
        <f t="shared" si="286"/>
        <v>42630.922893518524</v>
      </c>
      <c r="T3065" s="12">
        <f t="shared" si="287"/>
        <v>42665.922893518524</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2">
        <f t="shared" si="286"/>
        <v>42299.130162037036</v>
      </c>
      <c r="T3066" s="12">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2">
        <f t="shared" si="286"/>
        <v>41825.055231481485</v>
      </c>
      <c r="T3067" s="12">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2">
        <f t="shared" si="286"/>
        <v>42531.228437500002</v>
      </c>
      <c r="T3068" s="12">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2">
        <f t="shared" si="286"/>
        <v>42226.938414351855</v>
      </c>
      <c r="T3069" s="12">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2">
        <f t="shared" si="286"/>
        <v>42263.691574074073</v>
      </c>
      <c r="T3070" s="12">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2">
        <f t="shared" si="286"/>
        <v>41957.833726851852</v>
      </c>
      <c r="T3071" s="12">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2">
        <f t="shared" si="286"/>
        <v>42690.733437499999</v>
      </c>
      <c r="T3072" s="12">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2">
        <f t="shared" si="286"/>
        <v>42097.732418981483</v>
      </c>
      <c r="T3073" s="12">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2">
        <f t="shared" si="286"/>
        <v>42658.690532407403</v>
      </c>
      <c r="T3074" s="12">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f>
        <v>2.3035714285714285E-4</v>
      </c>
      <c r="P3075" s="8">
        <f t="shared" ref="P3075:P3138" si="289">IFERROR(E3075/L3075, "No backers")</f>
        <v>92.142857142857139</v>
      </c>
      <c r="Q3075" t="str">
        <f t="shared" ref="Q3075:Q3138" si="290">LEFT(N3075,FIND("/",N3075)-1)</f>
        <v>theater</v>
      </c>
      <c r="R3075" t="str">
        <f t="shared" ref="R3075:R3138" si="291">RIGHT(N3075,LEN(N3075)-FIND("/",N3075))</f>
        <v>spaces</v>
      </c>
      <c r="S3075" s="12">
        <f t="shared" ref="S3075:S3138" si="292">(J3075/86400)+DATE(1970,1,1)</f>
        <v>42111.684027777781</v>
      </c>
      <c r="T3075" s="12">
        <f t="shared" ref="T3075:T3138" si="293">(I3075/86400)+DATE(1970,1,1)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2">
        <f t="shared" si="292"/>
        <v>42409.571284722224</v>
      </c>
      <c r="T3076" s="12">
        <f t="shared" si="293"/>
        <v>42439.571284722224</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2">
        <f t="shared" si="292"/>
        <v>42551.102314814816</v>
      </c>
      <c r="T3077" s="12">
        <f t="shared" si="293"/>
        <v>42601.102314814816</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2">
        <f t="shared" si="292"/>
        <v>42226.651886574073</v>
      </c>
      <c r="T3078" s="12">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2">
        <f t="shared" si="292"/>
        <v>42766.956921296296</v>
      </c>
      <c r="T3079" s="12">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2">
        <f t="shared" si="292"/>
        <v>42031.138831018514</v>
      </c>
      <c r="T3080" s="12">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2">
        <f t="shared" si="292"/>
        <v>42055.713368055556</v>
      </c>
      <c r="T3081" s="12">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2">
        <f t="shared" si="292"/>
        <v>41940.028287037036</v>
      </c>
      <c r="T3082" s="12">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2">
        <f t="shared" si="292"/>
        <v>42237.181608796294</v>
      </c>
      <c r="T3083" s="12">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str">
        <f t="shared" si="289"/>
        <v>No backers</v>
      </c>
      <c r="Q3084" t="str">
        <f t="shared" si="290"/>
        <v>theater</v>
      </c>
      <c r="R3084" t="str">
        <f t="shared" si="291"/>
        <v>spaces</v>
      </c>
      <c r="S3084" s="12">
        <f t="shared" si="292"/>
        <v>42293.922986111109</v>
      </c>
      <c r="T3084" s="12">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2">
        <f t="shared" si="292"/>
        <v>41853.563402777778</v>
      </c>
      <c r="T3085" s="12">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2">
        <f t="shared" si="292"/>
        <v>42100.723738425921</v>
      </c>
      <c r="T3086" s="12">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2">
        <f t="shared" si="292"/>
        <v>42246.883784722224</v>
      </c>
      <c r="T3087" s="12">
        <f t="shared" si="293"/>
        <v>42276.883784722224</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2">
        <f t="shared" si="292"/>
        <v>42173.67082175926</v>
      </c>
      <c r="T3088" s="12">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2">
        <f t="shared" si="292"/>
        <v>42665.150347222225</v>
      </c>
      <c r="T3089" s="12">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2">
        <f t="shared" si="292"/>
        <v>41981.57230324074</v>
      </c>
      <c r="T3090" s="12">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2">
        <f t="shared" si="292"/>
        <v>42528.542627314819</v>
      </c>
      <c r="T3091" s="12">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2">
        <f t="shared" si="292"/>
        <v>42065.818807870368</v>
      </c>
      <c r="T3092" s="12">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2">
        <f t="shared" si="292"/>
        <v>42566.948414351849</v>
      </c>
      <c r="T3093" s="12">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2">
        <f t="shared" si="292"/>
        <v>42255.619351851856</v>
      </c>
      <c r="T3094" s="12">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2">
        <f t="shared" si="292"/>
        <v>41760.909039351856</v>
      </c>
      <c r="T3095" s="12">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2">
        <f t="shared" si="292"/>
        <v>42207.795787037037</v>
      </c>
      <c r="T3096" s="12">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2">
        <f t="shared" si="292"/>
        <v>42523.025231481486</v>
      </c>
      <c r="T3097" s="12">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2">
        <f t="shared" si="292"/>
        <v>42114.825532407413</v>
      </c>
      <c r="T3098" s="12">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2">
        <f t="shared" si="292"/>
        <v>42629.503483796296</v>
      </c>
      <c r="T3099" s="12">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2">
        <f t="shared" si="292"/>
        <v>42359.792233796295</v>
      </c>
      <c r="T3100" s="12">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2">
        <f t="shared" si="292"/>
        <v>42382.189710648148</v>
      </c>
      <c r="T3101" s="12">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2">
        <f t="shared" si="292"/>
        <v>41902.622395833336</v>
      </c>
      <c r="T3102" s="12">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2">
        <f t="shared" si="292"/>
        <v>42171.383530092593</v>
      </c>
      <c r="T3103" s="12">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2">
        <f t="shared" si="292"/>
        <v>42555.340486111112</v>
      </c>
      <c r="T3104" s="12">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2">
        <f t="shared" si="292"/>
        <v>42107.156319444446</v>
      </c>
      <c r="T3105" s="12">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2">
        <f t="shared" si="292"/>
        <v>42006.908692129626</v>
      </c>
      <c r="T3106" s="12">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2">
        <f t="shared" si="292"/>
        <v>41876.718935185185</v>
      </c>
      <c r="T3107" s="12">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2">
        <f t="shared" si="292"/>
        <v>42241.429120370369</v>
      </c>
      <c r="T3108" s="12">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2">
        <f t="shared" si="292"/>
        <v>42128.814247685186</v>
      </c>
      <c r="T3109" s="12">
        <f t="shared" si="293"/>
        <v>42135.814247685186</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2">
        <f t="shared" si="292"/>
        <v>42062.680486111116</v>
      </c>
      <c r="T3110" s="12">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2">
        <f t="shared" si="292"/>
        <v>41844.125115740739</v>
      </c>
      <c r="T3111" s="12">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2">
        <f t="shared" si="292"/>
        <v>42745.031469907408</v>
      </c>
      <c r="T3112" s="12">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2">
        <f t="shared" si="292"/>
        <v>41885.595138888893</v>
      </c>
      <c r="T3113" s="12">
        <f t="shared" si="293"/>
        <v>41916.595138888893</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2">
        <f t="shared" si="292"/>
        <v>42615.121921296297</v>
      </c>
      <c r="T3114" s="12">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2">
        <f t="shared" si="292"/>
        <v>42081.731273148151</v>
      </c>
      <c r="T3115" s="12">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str">
        <f t="shared" si="289"/>
        <v>No backers</v>
      </c>
      <c r="Q3116" t="str">
        <f t="shared" si="290"/>
        <v>theater</v>
      </c>
      <c r="R3116" t="str">
        <f t="shared" si="291"/>
        <v>spaces</v>
      </c>
      <c r="S3116" s="12">
        <f t="shared" si="292"/>
        <v>41843.632523148146</v>
      </c>
      <c r="T3116" s="12">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2">
        <f t="shared" si="292"/>
        <v>42496.447071759263</v>
      </c>
      <c r="T3117" s="12">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2">
        <f t="shared" si="292"/>
        <v>42081.515335648146</v>
      </c>
      <c r="T3118" s="12">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2">
        <f t="shared" si="292"/>
        <v>42509.374537037038</v>
      </c>
      <c r="T3119" s="12">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2">
        <f t="shared" si="292"/>
        <v>42534.649571759262</v>
      </c>
      <c r="T3120" s="12">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2">
        <f t="shared" si="292"/>
        <v>42060.04550925926</v>
      </c>
      <c r="T3121" s="12">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2">
        <f t="shared" si="292"/>
        <v>42435.942083333328</v>
      </c>
      <c r="T3122" s="12">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2">
        <f t="shared" si="292"/>
        <v>41848.679803240739</v>
      </c>
      <c r="T3123" s="12">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2">
        <f t="shared" si="292"/>
        <v>42678.932083333333</v>
      </c>
      <c r="T3124" s="12">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2">
        <f t="shared" si="292"/>
        <v>42530.993032407408</v>
      </c>
      <c r="T3125" s="12">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2">
        <f t="shared" si="292"/>
        <v>41977.780104166668</v>
      </c>
      <c r="T3126" s="12">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str">
        <f t="shared" si="289"/>
        <v>No backers</v>
      </c>
      <c r="Q3127" t="str">
        <f t="shared" si="290"/>
        <v>theater</v>
      </c>
      <c r="R3127" t="str">
        <f t="shared" si="291"/>
        <v>spaces</v>
      </c>
      <c r="S3127" s="12">
        <f t="shared" si="292"/>
        <v>42346.20685185185</v>
      </c>
      <c r="T3127" s="12">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2">
        <f t="shared" si="292"/>
        <v>42427.018078703702</v>
      </c>
      <c r="T3128" s="12">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str">
        <f t="shared" si="289"/>
        <v>No backers</v>
      </c>
      <c r="Q3129" t="str">
        <f t="shared" si="290"/>
        <v>theater</v>
      </c>
      <c r="R3129" t="str">
        <f t="shared" si="291"/>
        <v>spaces</v>
      </c>
      <c r="S3129" s="12">
        <f t="shared" si="292"/>
        <v>42034.856817129628</v>
      </c>
      <c r="T3129" s="12">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2">
        <f t="shared" si="292"/>
        <v>42780.825706018513</v>
      </c>
      <c r="T3130" s="12">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2">
        <f t="shared" si="292"/>
        <v>42803.842812499999</v>
      </c>
      <c r="T3131" s="12">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2">
        <f t="shared" si="292"/>
        <v>42808.640231481477</v>
      </c>
      <c r="T3132" s="12">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2">
        <f t="shared" si="292"/>
        <v>42803.579224537039</v>
      </c>
      <c r="T3133" s="12">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2">
        <f t="shared" si="292"/>
        <v>42786.350231481483</v>
      </c>
      <c r="T3134" s="12">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2">
        <f t="shared" si="292"/>
        <v>42788.565208333333</v>
      </c>
      <c r="T3135" s="12">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2">
        <f t="shared" si="292"/>
        <v>42800.720127314809</v>
      </c>
      <c r="T3136" s="12">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2">
        <f t="shared" si="292"/>
        <v>42807.151863425926</v>
      </c>
      <c r="T3137" s="12">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2">
        <f t="shared" si="292"/>
        <v>42789.462430555555</v>
      </c>
      <c r="T3138" s="12">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f>
        <v>3.3333333333333333E-2</v>
      </c>
      <c r="P3139" s="8">
        <f t="shared" ref="P3139:P3202" si="295">IFERROR(E3139/L3139, "No backers")</f>
        <v>50</v>
      </c>
      <c r="Q3139" t="str">
        <f t="shared" ref="Q3139:Q3202" si="296">LEFT(N3139,FIND("/",N3139)-1)</f>
        <v>theater</v>
      </c>
      <c r="R3139" t="str">
        <f t="shared" ref="R3139:R3202" si="297">RIGHT(N3139,LEN(N3139)-FIND("/",N3139))</f>
        <v>plays</v>
      </c>
      <c r="S3139" s="12">
        <f t="shared" ref="S3139:S3202" si="298">(J3139/86400)+DATE(1970,1,1)</f>
        <v>42807.885057870371</v>
      </c>
      <c r="T3139" s="12">
        <f t="shared" ref="T3139:T3202" si="299">(I3139/86400)+DATE(1970,1,1)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str">
        <f t="shared" si="295"/>
        <v>No backers</v>
      </c>
      <c r="Q3140" t="str">
        <f t="shared" si="296"/>
        <v>theater</v>
      </c>
      <c r="R3140" t="str">
        <f t="shared" si="297"/>
        <v>plays</v>
      </c>
      <c r="S3140" s="12">
        <f t="shared" si="298"/>
        <v>42809.645914351851</v>
      </c>
      <c r="T3140" s="12">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2">
        <f t="shared" si="298"/>
        <v>42785.270370370374</v>
      </c>
      <c r="T3141" s="12">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2">
        <f t="shared" si="298"/>
        <v>42802.718784722223</v>
      </c>
      <c r="T3142" s="12">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2">
        <f t="shared" si="298"/>
        <v>42800.753333333334</v>
      </c>
      <c r="T3143" s="12">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2">
        <f t="shared" si="298"/>
        <v>42783.513182870374</v>
      </c>
      <c r="T3144" s="12">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str">
        <f t="shared" si="295"/>
        <v>No backers</v>
      </c>
      <c r="Q3145" t="str">
        <f t="shared" si="296"/>
        <v>theater</v>
      </c>
      <c r="R3145" t="str">
        <f t="shared" si="297"/>
        <v>plays</v>
      </c>
      <c r="S3145" s="12">
        <f t="shared" si="298"/>
        <v>42808.358287037037</v>
      </c>
      <c r="T3145" s="12">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2">
        <f t="shared" si="298"/>
        <v>42796.538275462968</v>
      </c>
      <c r="T3146" s="12">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str">
        <f t="shared" si="295"/>
        <v>No backers</v>
      </c>
      <c r="Q3147" t="str">
        <f t="shared" si="296"/>
        <v>theater</v>
      </c>
      <c r="R3147" t="str">
        <f t="shared" si="297"/>
        <v>plays</v>
      </c>
      <c r="S3147" s="12">
        <f t="shared" si="298"/>
        <v>42762.040902777779</v>
      </c>
      <c r="T3147" s="12">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2">
        <f t="shared" si="298"/>
        <v>42796.682476851856</v>
      </c>
      <c r="T3148" s="12">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2">
        <f t="shared" si="298"/>
        <v>41909.96938657407</v>
      </c>
      <c r="T3149" s="12">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2">
        <f t="shared" si="298"/>
        <v>41891.665324074071</v>
      </c>
      <c r="T3150" s="12">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2">
        <f t="shared" si="298"/>
        <v>41226.017361111109</v>
      </c>
      <c r="T3151" s="12">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2">
        <f t="shared" si="298"/>
        <v>40478.263923611114</v>
      </c>
      <c r="T3152" s="12">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2">
        <f t="shared" si="298"/>
        <v>41862.83997685185</v>
      </c>
      <c r="T3153" s="12">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2">
        <f t="shared" si="298"/>
        <v>41550.867673611108</v>
      </c>
      <c r="T3154" s="12">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2">
        <f t="shared" si="298"/>
        <v>40633.154363425929</v>
      </c>
      <c r="T3155" s="12">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2">
        <f t="shared" si="298"/>
        <v>40970.875671296293</v>
      </c>
      <c r="T3156" s="12">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2">
        <f t="shared" si="298"/>
        <v>41233.499131944445</v>
      </c>
      <c r="T3157" s="12">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2">
        <f t="shared" si="298"/>
        <v>41026.953055555554</v>
      </c>
      <c r="T3158" s="12">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2">
        <f t="shared" si="298"/>
        <v>41829.788252314815</v>
      </c>
      <c r="T3159" s="12">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2">
        <f t="shared" si="298"/>
        <v>41447.839722222227</v>
      </c>
      <c r="T3160" s="12">
        <f t="shared" si="299"/>
        <v>41477.839722222227</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2">
        <f t="shared" si="298"/>
        <v>40884.066678240742</v>
      </c>
      <c r="T3161" s="12">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2">
        <f t="shared" si="298"/>
        <v>41841.26489583333</v>
      </c>
      <c r="T3162" s="12">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2">
        <f t="shared" si="298"/>
        <v>41897.536134259259</v>
      </c>
      <c r="T3163" s="12">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2">
        <f t="shared" si="298"/>
        <v>41799.685902777775</v>
      </c>
      <c r="T3164" s="12">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2">
        <f t="shared" si="298"/>
        <v>41775.753761574073</v>
      </c>
      <c r="T3165" s="12">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2">
        <f t="shared" si="298"/>
        <v>41766.805729166663</v>
      </c>
      <c r="T3166" s="12">
        <f t="shared" si="299"/>
        <v>41799.805729166663</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2">
        <f t="shared" si="298"/>
        <v>40644.159259259257</v>
      </c>
      <c r="T3167" s="12">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2">
        <f t="shared" si="298"/>
        <v>41940.69158564815</v>
      </c>
      <c r="T3168" s="12">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2">
        <f t="shared" si="298"/>
        <v>41839.175706018519</v>
      </c>
      <c r="T3169" s="12">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2">
        <f t="shared" si="298"/>
        <v>41772.105937500004</v>
      </c>
      <c r="T3170" s="12">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2">
        <f t="shared" si="298"/>
        <v>41591.737974537034</v>
      </c>
      <c r="T3171" s="12">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2">
        <f t="shared" si="298"/>
        <v>41789.080370370371</v>
      </c>
      <c r="T3172" s="12">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2">
        <f t="shared" si="298"/>
        <v>42466.608310185184</v>
      </c>
      <c r="T3173" s="12">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2">
        <f t="shared" si="298"/>
        <v>40923.729953703703</v>
      </c>
      <c r="T3174" s="12">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2">
        <f t="shared" si="298"/>
        <v>41878.878379629634</v>
      </c>
      <c r="T3175" s="12">
        <f t="shared" si="299"/>
        <v>41908.878379629634</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2">
        <f t="shared" si="298"/>
        <v>41862.864675925928</v>
      </c>
      <c r="T3176" s="12">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2">
        <f t="shared" si="298"/>
        <v>40531.886886574073</v>
      </c>
      <c r="T3177" s="12">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2">
        <f t="shared" si="298"/>
        <v>41477.930914351848</v>
      </c>
      <c r="T3178" s="12">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2">
        <f t="shared" si="298"/>
        <v>41781.666770833333</v>
      </c>
      <c r="T3179" s="12">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2">
        <f t="shared" si="298"/>
        <v>41806.605034722219</v>
      </c>
      <c r="T3180" s="12">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2">
        <f t="shared" si="298"/>
        <v>41375.702210648145</v>
      </c>
      <c r="T3181" s="12">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2">
        <f t="shared" si="298"/>
        <v>41780.412604166668</v>
      </c>
      <c r="T3182" s="12">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2">
        <f t="shared" si="298"/>
        <v>41779.310034722221</v>
      </c>
      <c r="T3183" s="12">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2">
        <f t="shared" si="298"/>
        <v>40883.949317129627</v>
      </c>
      <c r="T3184" s="12">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2">
        <f t="shared" si="298"/>
        <v>41491.79478009259</v>
      </c>
      <c r="T3185" s="12">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2">
        <f t="shared" si="298"/>
        <v>41791.993414351848</v>
      </c>
      <c r="T3186" s="12">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2">
        <f t="shared" si="298"/>
        <v>41829.977326388893</v>
      </c>
      <c r="T3187" s="12">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2">
        <f t="shared" si="298"/>
        <v>41868.924050925925</v>
      </c>
      <c r="T3188" s="12">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2">
        <f t="shared" si="298"/>
        <v>41835.666354166664</v>
      </c>
      <c r="T3189" s="12">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2">
        <f t="shared" si="298"/>
        <v>42144.415532407409</v>
      </c>
      <c r="T3190" s="12">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2">
        <f t="shared" si="298"/>
        <v>42118.346435185187</v>
      </c>
      <c r="T3191" s="12">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str">
        <f t="shared" si="295"/>
        <v>No backers</v>
      </c>
      <c r="Q3192" t="str">
        <f t="shared" si="296"/>
        <v>theater</v>
      </c>
      <c r="R3192" t="str">
        <f t="shared" si="297"/>
        <v>musical</v>
      </c>
      <c r="S3192" s="12">
        <f t="shared" si="298"/>
        <v>42683.151331018518</v>
      </c>
      <c r="T3192" s="12">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2">
        <f t="shared" si="298"/>
        <v>42538.755428240736</v>
      </c>
      <c r="T3193" s="12">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2">
        <f t="shared" si="298"/>
        <v>42018.94049768518</v>
      </c>
      <c r="T3194" s="12">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2">
        <f t="shared" si="298"/>
        <v>42010.968240740738</v>
      </c>
      <c r="T3195" s="12">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str">
        <f t="shared" si="295"/>
        <v>No backers</v>
      </c>
      <c r="Q3196" t="str">
        <f t="shared" si="296"/>
        <v>theater</v>
      </c>
      <c r="R3196" t="str">
        <f t="shared" si="297"/>
        <v>musical</v>
      </c>
      <c r="S3196" s="12">
        <f t="shared" si="298"/>
        <v>42182.062476851846</v>
      </c>
      <c r="T3196" s="12">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2">
        <f t="shared" si="298"/>
        <v>42017.594236111108</v>
      </c>
      <c r="T3197" s="12">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2">
        <f t="shared" si="298"/>
        <v>42157.598090277781</v>
      </c>
      <c r="T3198" s="12">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2">
        <f t="shared" si="298"/>
        <v>42009.493263888886</v>
      </c>
      <c r="T3199" s="12">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2">
        <f t="shared" si="298"/>
        <v>42013.424502314811</v>
      </c>
      <c r="T3200" s="12">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2">
        <f t="shared" si="298"/>
        <v>41858.761782407411</v>
      </c>
      <c r="T3201" s="12">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2">
        <f t="shared" si="298"/>
        <v>42460.320613425924</v>
      </c>
      <c r="T3202" s="12">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f>
        <v>1.2500000000000001E-2</v>
      </c>
      <c r="P3203" s="8">
        <f t="shared" ref="P3203:P3266" si="301">IFERROR(E3203/L3203, "No backers")</f>
        <v>12.5</v>
      </c>
      <c r="Q3203" t="str">
        <f t="shared" ref="Q3203:Q3266" si="302">LEFT(N3203,FIND("/",N3203)-1)</f>
        <v>theater</v>
      </c>
      <c r="R3203" t="str">
        <f t="shared" ref="R3203:R3266" si="303">RIGHT(N3203,LEN(N3203)-FIND("/",N3203))</f>
        <v>musical</v>
      </c>
      <c r="S3203" s="12">
        <f t="shared" ref="S3203:S3266" si="304">(J3203/86400)+DATE(1970,1,1)</f>
        <v>41861.767094907409</v>
      </c>
      <c r="T3203" s="12">
        <f t="shared" ref="T3203:T3266" si="305">(I3203/86400)+DATE(1970,1,1)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2">
        <f t="shared" si="304"/>
        <v>42293.853541666671</v>
      </c>
      <c r="T3204" s="12">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2">
        <f t="shared" si="304"/>
        <v>42242.988680555558</v>
      </c>
      <c r="T3205" s="12">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str">
        <f t="shared" si="301"/>
        <v>No backers</v>
      </c>
      <c r="Q3206" t="str">
        <f t="shared" si="302"/>
        <v>theater</v>
      </c>
      <c r="R3206" t="str">
        <f t="shared" si="303"/>
        <v>musical</v>
      </c>
      <c r="S3206" s="12">
        <f t="shared" si="304"/>
        <v>42172.686099537037</v>
      </c>
      <c r="T3206" s="12">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2">
        <f t="shared" si="304"/>
        <v>42095.374675925923</v>
      </c>
      <c r="T3207" s="12">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str">
        <f t="shared" si="301"/>
        <v>No backers</v>
      </c>
      <c r="Q3208" t="str">
        <f t="shared" si="302"/>
        <v>theater</v>
      </c>
      <c r="R3208" t="str">
        <f t="shared" si="303"/>
        <v>musical</v>
      </c>
      <c r="S3208" s="12">
        <f t="shared" si="304"/>
        <v>42236.276053240741</v>
      </c>
      <c r="T3208" s="12">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2">
        <f t="shared" si="304"/>
        <v>42057.277858796297</v>
      </c>
      <c r="T3209" s="12">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2">
        <f t="shared" si="304"/>
        <v>41827.605057870373</v>
      </c>
      <c r="T3210" s="12">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2">
        <f t="shared" si="304"/>
        <v>41778.637245370366</v>
      </c>
      <c r="T3211" s="12">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2">
        <f t="shared" si="304"/>
        <v>41013.936562499999</v>
      </c>
      <c r="T3212" s="12">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2">
        <f t="shared" si="304"/>
        <v>41834.58657407407</v>
      </c>
      <c r="T3213" s="12">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2">
        <f t="shared" si="304"/>
        <v>41829.795729166668</v>
      </c>
      <c r="T3214" s="12">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2">
        <f t="shared" si="304"/>
        <v>42171.763414351852</v>
      </c>
      <c r="T3215" s="12">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2">
        <f t="shared" si="304"/>
        <v>42337.792511574073</v>
      </c>
      <c r="T3216" s="12">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2">
        <f t="shared" si="304"/>
        <v>42219.665173611109</v>
      </c>
      <c r="T3217" s="12">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2">
        <f t="shared" si="304"/>
        <v>42165.462627314817</v>
      </c>
      <c r="T3218" s="12">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2">
        <f t="shared" si="304"/>
        <v>42648.546111111107</v>
      </c>
      <c r="T3219" s="12">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2">
        <f t="shared" si="304"/>
        <v>41971.002152777779</v>
      </c>
      <c r="T3220" s="12">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2">
        <f t="shared" si="304"/>
        <v>42050.983182870375</v>
      </c>
      <c r="T3221" s="12">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2">
        <f t="shared" si="304"/>
        <v>42772.833379629628</v>
      </c>
      <c r="T3222" s="12">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2">
        <f t="shared" si="304"/>
        <v>42155.696793981479</v>
      </c>
      <c r="T3223" s="12">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2">
        <f t="shared" si="304"/>
        <v>42270.582141203704</v>
      </c>
      <c r="T3224" s="12">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2">
        <f t="shared" si="304"/>
        <v>42206.835370370369</v>
      </c>
      <c r="T3225" s="12">
        <f t="shared" si="305"/>
        <v>42236.835370370369</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2">
        <f t="shared" si="304"/>
        <v>42697.850844907407</v>
      </c>
      <c r="T3226" s="12">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2">
        <f t="shared" si="304"/>
        <v>42503.559467592597</v>
      </c>
      <c r="T3227" s="12">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2">
        <f t="shared" si="304"/>
        <v>42277.583472222221</v>
      </c>
      <c r="T3228" s="12">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2">
        <f t="shared" si="304"/>
        <v>42722.882361111115</v>
      </c>
      <c r="T3229" s="12">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2">
        <f t="shared" si="304"/>
        <v>42323.70930555556</v>
      </c>
      <c r="T3230" s="12">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2">
        <f t="shared" si="304"/>
        <v>41933.291643518518</v>
      </c>
      <c r="T3231" s="12">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2">
        <f t="shared" si="304"/>
        <v>41898.168124999997</v>
      </c>
      <c r="T3232" s="12">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2">
        <f t="shared" si="304"/>
        <v>42446.943831018521</v>
      </c>
      <c r="T3233" s="12">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2">
        <f t="shared" si="304"/>
        <v>42463.81385416667</v>
      </c>
      <c r="T3234" s="12">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2">
        <f t="shared" si="304"/>
        <v>42766.805034722223</v>
      </c>
      <c r="T3235" s="12">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2">
        <f t="shared" si="304"/>
        <v>42734.789444444439</v>
      </c>
      <c r="T3236" s="12">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2">
        <f t="shared" si="304"/>
        <v>42522.347812499997</v>
      </c>
      <c r="T3237" s="12">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2">
        <f t="shared" si="304"/>
        <v>42702.917048611111</v>
      </c>
      <c r="T3238" s="12">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2">
        <f t="shared" si="304"/>
        <v>42252.474351851852</v>
      </c>
      <c r="T3239" s="12">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2">
        <f t="shared" si="304"/>
        <v>42156.510393518518</v>
      </c>
      <c r="T3240" s="12">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2">
        <f t="shared" si="304"/>
        <v>42278.089039351849</v>
      </c>
      <c r="T3241" s="12">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2">
        <f t="shared" si="304"/>
        <v>42754.693842592591</v>
      </c>
      <c r="T3242" s="12">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2">
        <f t="shared" si="304"/>
        <v>41893.324884259258</v>
      </c>
      <c r="T3243" s="12">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2">
        <f t="shared" si="304"/>
        <v>41871.755694444444</v>
      </c>
      <c r="T3244" s="12">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2">
        <f t="shared" si="304"/>
        <v>42262.096782407403</v>
      </c>
      <c r="T3245" s="12">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2">
        <f t="shared" si="304"/>
        <v>42675.694236111114</v>
      </c>
      <c r="T3246" s="12">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2">
        <f t="shared" si="304"/>
        <v>42135.60020833333</v>
      </c>
      <c r="T3247" s="12">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2">
        <f t="shared" si="304"/>
        <v>42230.472222222219</v>
      </c>
      <c r="T3248" s="12">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2">
        <f t="shared" si="304"/>
        <v>42167.434166666666</v>
      </c>
      <c r="T3249" s="12">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2">
        <f t="shared" si="304"/>
        <v>42068.888391203705</v>
      </c>
      <c r="T3250" s="12">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2">
        <f t="shared" si="304"/>
        <v>42145.746689814812</v>
      </c>
      <c r="T3251" s="12">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2">
        <f t="shared" si="304"/>
        <v>41918.742175925923</v>
      </c>
      <c r="T3252" s="12">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2">
        <f t="shared" si="304"/>
        <v>42146.731087962966</v>
      </c>
      <c r="T3253" s="12">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2">
        <f t="shared" si="304"/>
        <v>42590.472685185188</v>
      </c>
      <c r="T3254" s="12">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2">
        <f t="shared" si="304"/>
        <v>42602.576712962968</v>
      </c>
      <c r="T3255" s="12">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2">
        <f t="shared" si="304"/>
        <v>42059.085752314815</v>
      </c>
      <c r="T3256" s="12">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2">
        <f t="shared" si="304"/>
        <v>41889.768229166664</v>
      </c>
      <c r="T3257" s="12">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2">
        <f t="shared" si="304"/>
        <v>42144.573807870373</v>
      </c>
      <c r="T3258" s="12">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2">
        <f t="shared" si="304"/>
        <v>42758.559629629628</v>
      </c>
      <c r="T3259" s="12">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2">
        <f t="shared" si="304"/>
        <v>41982.887280092589</v>
      </c>
      <c r="T3260" s="12">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2">
        <f t="shared" si="304"/>
        <v>42614.760937500003</v>
      </c>
      <c r="T3261" s="12">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2">
        <f t="shared" si="304"/>
        <v>42303.672662037032</v>
      </c>
      <c r="T3262" s="12">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2">
        <f t="shared" si="304"/>
        <v>42171.725416666668</v>
      </c>
      <c r="T3263" s="12">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2">
        <f t="shared" si="304"/>
        <v>41964.315532407403</v>
      </c>
      <c r="T3264" s="12">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2">
        <f t="shared" si="304"/>
        <v>42284.516064814816</v>
      </c>
      <c r="T3265" s="12">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2">
        <f t="shared" si="304"/>
        <v>42016.800208333334</v>
      </c>
      <c r="T3266" s="12">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f>
        <v>1.64</v>
      </c>
      <c r="P3267" s="8">
        <f t="shared" ref="P3267:P3330" si="307">IFERROR(E3267/L3267, "No backers")</f>
        <v>70.285714285714292</v>
      </c>
      <c r="Q3267" t="str">
        <f t="shared" ref="Q3267:Q3330" si="308">LEFT(N3267,FIND("/",N3267)-1)</f>
        <v>theater</v>
      </c>
      <c r="R3267" t="str">
        <f t="shared" ref="R3267:R3330" si="309">RIGHT(N3267,LEN(N3267)-FIND("/",N3267))</f>
        <v>plays</v>
      </c>
      <c r="S3267" s="12">
        <f t="shared" ref="S3267:S3330" si="310">(J3267/86400)+DATE(1970,1,1)</f>
        <v>42311.711979166663</v>
      </c>
      <c r="T3267" s="12">
        <f t="shared" ref="T3267:T3330" si="311">(I3267/86400)+DATE(1970,1,1)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2">
        <f t="shared" si="310"/>
        <v>42136.536134259259</v>
      </c>
      <c r="T3268" s="12">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2">
        <f t="shared" si="310"/>
        <v>42172.757638888885</v>
      </c>
      <c r="T3269" s="12">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2">
        <f t="shared" si="310"/>
        <v>42590.90425925926</v>
      </c>
      <c r="T3270" s="12">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2">
        <f t="shared" si="310"/>
        <v>42137.395798611113</v>
      </c>
      <c r="T3271" s="12">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2">
        <f t="shared" si="310"/>
        <v>42167.533159722225</v>
      </c>
      <c r="T3272" s="12">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2">
        <f t="shared" si="310"/>
        <v>41915.437210648146</v>
      </c>
      <c r="T3273" s="12">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2">
        <f t="shared" si="310"/>
        <v>42284.500104166669</v>
      </c>
      <c r="T3274" s="12">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2">
        <f t="shared" si="310"/>
        <v>42611.801412037035</v>
      </c>
      <c r="T3275" s="12">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2">
        <f t="shared" si="310"/>
        <v>42400.704537037032</v>
      </c>
      <c r="T3276" s="12">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2">
        <f t="shared" si="310"/>
        <v>42017.88045138889</v>
      </c>
      <c r="T3277" s="12">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2">
        <f t="shared" si="310"/>
        <v>42426.949988425928</v>
      </c>
      <c r="T3278" s="12">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2">
        <f t="shared" si="310"/>
        <v>41931.682939814811</v>
      </c>
      <c r="T3279" s="12">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2">
        <f t="shared" si="310"/>
        <v>42124.848414351851</v>
      </c>
      <c r="T3280" s="12">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2">
        <f t="shared" si="310"/>
        <v>42431.102534722224</v>
      </c>
      <c r="T3281" s="12">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2">
        <f t="shared" si="310"/>
        <v>42121.756921296299</v>
      </c>
      <c r="T3282" s="12">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2">
        <f t="shared" si="310"/>
        <v>42219.019733796296</v>
      </c>
      <c r="T3283" s="12">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2">
        <f t="shared" si="310"/>
        <v>42445.19430555556</v>
      </c>
      <c r="T3284" s="12">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2">
        <f t="shared" si="310"/>
        <v>42379.74418981481</v>
      </c>
      <c r="T3285" s="12">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2">
        <f t="shared" si="310"/>
        <v>42380.884872685187</v>
      </c>
      <c r="T3286" s="12">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2">
        <f t="shared" si="310"/>
        <v>42762.942430555559</v>
      </c>
      <c r="T3287" s="12">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2">
        <f t="shared" si="310"/>
        <v>42567.840069444443</v>
      </c>
      <c r="T3288" s="12">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2">
        <f t="shared" si="310"/>
        <v>42311.750324074077</v>
      </c>
      <c r="T3289" s="12">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2">
        <f t="shared" si="310"/>
        <v>42505.774479166663</v>
      </c>
      <c r="T3290" s="12">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2">
        <f t="shared" si="310"/>
        <v>42758.368078703701</v>
      </c>
      <c r="T3291" s="12">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2">
        <f t="shared" si="310"/>
        <v>42775.51494212963</v>
      </c>
      <c r="T3292" s="12">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2">
        <f t="shared" si="310"/>
        <v>42232.702546296292</v>
      </c>
      <c r="T3293" s="12">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2">
        <f t="shared" si="310"/>
        <v>42282.770231481481</v>
      </c>
      <c r="T3294" s="12">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2">
        <f t="shared" si="310"/>
        <v>42768.425370370373</v>
      </c>
      <c r="T3295" s="12">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2">
        <f t="shared" si="310"/>
        <v>42141.541134259256</v>
      </c>
      <c r="T3296" s="12">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2">
        <f t="shared" si="310"/>
        <v>42609.442465277782</v>
      </c>
      <c r="T3297" s="12">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2">
        <f t="shared" si="310"/>
        <v>42309.756620370375</v>
      </c>
      <c r="T3298" s="12">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2">
        <f t="shared" si="310"/>
        <v>42193.771481481483</v>
      </c>
      <c r="T3299" s="12">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2">
        <f t="shared" si="310"/>
        <v>42239.957962962959</v>
      </c>
      <c r="T3300" s="12">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2">
        <f t="shared" si="310"/>
        <v>42261.917395833334</v>
      </c>
      <c r="T3301" s="12">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2">
        <f t="shared" si="310"/>
        <v>42102.743773148148</v>
      </c>
      <c r="T3302" s="12">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2">
        <f t="shared" si="310"/>
        <v>42538.735833333332</v>
      </c>
      <c r="T3303" s="12">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2">
        <f t="shared" si="310"/>
        <v>42681.35157407407</v>
      </c>
      <c r="T3304" s="12">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2">
        <f t="shared" si="310"/>
        <v>42056.65143518518</v>
      </c>
      <c r="T3305" s="12">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2">
        <f t="shared" si="310"/>
        <v>42696.624444444446</v>
      </c>
      <c r="T3306" s="12">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2">
        <f t="shared" si="310"/>
        <v>42186.855879629627</v>
      </c>
      <c r="T3307" s="12">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2">
        <f t="shared" si="310"/>
        <v>42493.219236111108</v>
      </c>
      <c r="T3308" s="12">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2">
        <f t="shared" si="310"/>
        <v>42475.057164351849</v>
      </c>
      <c r="T3309" s="12">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2">
        <f t="shared" si="310"/>
        <v>42452.876909722225</v>
      </c>
      <c r="T3310" s="12">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2">
        <f t="shared" si="310"/>
        <v>42628.650208333333</v>
      </c>
      <c r="T3311" s="12">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2">
        <f t="shared" si="310"/>
        <v>42253.928530092591</v>
      </c>
      <c r="T3312" s="12">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2">
        <f t="shared" si="310"/>
        <v>42264.29178240741</v>
      </c>
      <c r="T3313" s="12">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2">
        <f t="shared" si="310"/>
        <v>42664.809560185182</v>
      </c>
      <c r="T3314" s="12">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2">
        <f t="shared" si="310"/>
        <v>42382.244409722218</v>
      </c>
      <c r="T3315" s="12">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2">
        <f t="shared" si="310"/>
        <v>42105.267488425925</v>
      </c>
      <c r="T3316" s="12">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2">
        <f t="shared" si="310"/>
        <v>42466.303715277776</v>
      </c>
      <c r="T3317" s="12">
        <f t="shared" si="311"/>
        <v>42496.303715277776</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2">
        <f t="shared" si="310"/>
        <v>41826.871238425927</v>
      </c>
      <c r="T3318" s="12">
        <f t="shared" si="311"/>
        <v>41859.579166666663</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2">
        <f t="shared" si="310"/>
        <v>42499.039629629631</v>
      </c>
      <c r="T3319" s="12">
        <f t="shared" si="311"/>
        <v>42529.039629629631</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2">
        <f t="shared" si="310"/>
        <v>42431.302002314813</v>
      </c>
      <c r="T3320" s="12">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2">
        <f t="shared" si="310"/>
        <v>41990.585486111115</v>
      </c>
      <c r="T3321" s="12">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2">
        <f t="shared" si="310"/>
        <v>42513.045798611114</v>
      </c>
      <c r="T3322" s="12">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2">
        <f t="shared" si="310"/>
        <v>41914.100289351853</v>
      </c>
      <c r="T3323" s="12">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2">
        <f t="shared" si="310"/>
        <v>42521.010370370372</v>
      </c>
      <c r="T3324" s="12">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2">
        <f t="shared" si="310"/>
        <v>42608.36583333333</v>
      </c>
      <c r="T3325" s="12">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2">
        <f t="shared" si="310"/>
        <v>42512.58321759259</v>
      </c>
      <c r="T3326" s="12">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2">
        <f t="shared" si="310"/>
        <v>42064.785613425927</v>
      </c>
      <c r="T3327" s="12">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2">
        <f t="shared" si="310"/>
        <v>42041.714178240742</v>
      </c>
      <c r="T3328" s="12">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2">
        <f t="shared" si="310"/>
        <v>42468.374606481477</v>
      </c>
      <c r="T3329" s="12">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2">
        <f t="shared" si="310"/>
        <v>41822.57503472222</v>
      </c>
      <c r="T3330" s="12">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f>
        <v>1.1679999999999999</v>
      </c>
      <c r="P3331" s="8">
        <f t="shared" ref="P3331:P3394" si="313">IFERROR(E3331/L3331, "No backers")</f>
        <v>44.92307692307692</v>
      </c>
      <c r="Q3331" t="str">
        <f t="shared" ref="Q3331:Q3394" si="314">LEFT(N3331,FIND("/",N3331)-1)</f>
        <v>theater</v>
      </c>
      <c r="R3331" t="str">
        <f t="shared" ref="R3331:R3394" si="315">RIGHT(N3331,LEN(N3331)-FIND("/",N3331))</f>
        <v>plays</v>
      </c>
      <c r="S3331" s="12">
        <f t="shared" ref="S3331:S3394" si="316">(J3331/86400)+DATE(1970,1,1)</f>
        <v>41837.323009259257</v>
      </c>
      <c r="T3331" s="12">
        <f t="shared" ref="T3331:T3394" si="317">(I3331/86400)+DATE(1970,1,1)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2">
        <f t="shared" si="316"/>
        <v>42065.887361111112</v>
      </c>
      <c r="T3332" s="12">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2">
        <f t="shared" si="316"/>
        <v>42248.697754629626</v>
      </c>
      <c r="T3333" s="12">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2">
        <f t="shared" si="316"/>
        <v>41809.860300925924</v>
      </c>
      <c r="T3334" s="12">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2">
        <f t="shared" si="316"/>
        <v>42148.676851851851</v>
      </c>
      <c r="T3335" s="12">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2">
        <f t="shared" si="316"/>
        <v>42185.521087962959</v>
      </c>
      <c r="T3336" s="12">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2">
        <f t="shared" si="316"/>
        <v>41827.674143518518</v>
      </c>
      <c r="T3337" s="12">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2">
        <f t="shared" si="316"/>
        <v>42437.398680555554</v>
      </c>
      <c r="T3338" s="12">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2">
        <f t="shared" si="316"/>
        <v>41901.282025462962</v>
      </c>
      <c r="T3339" s="12">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2">
        <f t="shared" si="316"/>
        <v>42769.574999999997</v>
      </c>
      <c r="T3340" s="12">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2">
        <f t="shared" si="316"/>
        <v>42549.665717592594</v>
      </c>
      <c r="T3341" s="12">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2">
        <f t="shared" si="316"/>
        <v>42685.974004629628</v>
      </c>
      <c r="T3342" s="12">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2">
        <f t="shared" si="316"/>
        <v>42510.798854166671</v>
      </c>
      <c r="T3343" s="12">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2">
        <f t="shared" si="316"/>
        <v>42062.296412037038</v>
      </c>
      <c r="T3344" s="12">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2">
        <f t="shared" si="316"/>
        <v>42452.916481481487</v>
      </c>
      <c r="T3345" s="12">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2">
        <f t="shared" si="316"/>
        <v>41851.200150462959</v>
      </c>
      <c r="T3346" s="12">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2">
        <f t="shared" si="316"/>
        <v>42053.106111111112</v>
      </c>
      <c r="T3347" s="12">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2">
        <f t="shared" si="316"/>
        <v>42054.024421296301</v>
      </c>
      <c r="T3348" s="12">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2">
        <f t="shared" si="316"/>
        <v>42484.551550925928</v>
      </c>
      <c r="T3349" s="12">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2">
        <f t="shared" si="316"/>
        <v>42466.558796296296</v>
      </c>
      <c r="T3350" s="12">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2">
        <f t="shared" si="316"/>
        <v>42513.110787037032</v>
      </c>
      <c r="T3351" s="12">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2">
        <f t="shared" si="316"/>
        <v>42302.701516203699</v>
      </c>
      <c r="T3352" s="12">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2">
        <f t="shared" si="316"/>
        <v>41806.395428240743</v>
      </c>
      <c r="T3353" s="12">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2">
        <f t="shared" si="316"/>
        <v>42495.992800925931</v>
      </c>
      <c r="T3354" s="12">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2">
        <f t="shared" si="316"/>
        <v>42479.432291666672</v>
      </c>
      <c r="T3355" s="12">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2">
        <f t="shared" si="316"/>
        <v>42270.7269212963</v>
      </c>
      <c r="T3356" s="12">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2">
        <f t="shared" si="316"/>
        <v>42489.619525462964</v>
      </c>
      <c r="T3357" s="12">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2">
        <f t="shared" si="316"/>
        <v>42536.815648148149</v>
      </c>
      <c r="T3358" s="12">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2">
        <f t="shared" si="316"/>
        <v>41822.417939814812</v>
      </c>
      <c r="T3359" s="12">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2">
        <f t="shared" si="316"/>
        <v>41932.311099537037</v>
      </c>
      <c r="T3360" s="12">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2">
        <f t="shared" si="316"/>
        <v>42746.057106481487</v>
      </c>
      <c r="T3361" s="12">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2">
        <f t="shared" si="316"/>
        <v>42697.082673611112</v>
      </c>
      <c r="T3362" s="12">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2">
        <f t="shared" si="316"/>
        <v>41866.025347222225</v>
      </c>
      <c r="T3363" s="12">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2">
        <f t="shared" si="316"/>
        <v>42056.091631944444</v>
      </c>
      <c r="T3364" s="12">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2">
        <f t="shared" si="316"/>
        <v>41851.771354166667</v>
      </c>
      <c r="T3365" s="12">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2">
        <f t="shared" si="316"/>
        <v>42422.977418981478</v>
      </c>
      <c r="T3366" s="12">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2">
        <f t="shared" si="316"/>
        <v>42321.101759259254</v>
      </c>
      <c r="T3367" s="12">
        <f t="shared" si="317"/>
        <v>42351.101759259254</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2">
        <f t="shared" si="316"/>
        <v>42107.067557870367</v>
      </c>
      <c r="T3368" s="12">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2">
        <f t="shared" si="316"/>
        <v>42192.933958333335</v>
      </c>
      <c r="T3369" s="12">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2">
        <f t="shared" si="316"/>
        <v>41969.199756944443</v>
      </c>
      <c r="T3370" s="12">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2">
        <f t="shared" si="316"/>
        <v>42690.041435185187</v>
      </c>
      <c r="T3371" s="12">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2">
        <f t="shared" si="316"/>
        <v>42690.334317129629</v>
      </c>
      <c r="T3372" s="12">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2">
        <f t="shared" si="316"/>
        <v>42312.874594907407</v>
      </c>
      <c r="T3373" s="12">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2">
        <f t="shared" si="316"/>
        <v>41855.548101851848</v>
      </c>
      <c r="T3374" s="12">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2">
        <f t="shared" si="316"/>
        <v>42179.854629629626</v>
      </c>
      <c r="T3375" s="12">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2">
        <f t="shared" si="316"/>
        <v>42275.731666666667</v>
      </c>
      <c r="T3376" s="12">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2">
        <f t="shared" si="316"/>
        <v>41765.610798611109</v>
      </c>
      <c r="T3377" s="12">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2">
        <f t="shared" si="316"/>
        <v>42059.701319444444</v>
      </c>
      <c r="T3378" s="12">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2">
        <f t="shared" si="316"/>
        <v>42053.732627314814</v>
      </c>
      <c r="T3379" s="12">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2">
        <f t="shared" si="316"/>
        <v>41858.355393518519</v>
      </c>
      <c r="T3380" s="12">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2">
        <f t="shared" si="316"/>
        <v>42225.513888888891</v>
      </c>
      <c r="T3381" s="12">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2">
        <f t="shared" si="316"/>
        <v>41937.953449074077</v>
      </c>
      <c r="T3382" s="12">
        <f t="shared" si="317"/>
        <v>41972.995115740741</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2">
        <f t="shared" si="316"/>
        <v>42044.184988425928</v>
      </c>
      <c r="T3383" s="12">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2">
        <f t="shared" si="316"/>
        <v>42559.431203703702</v>
      </c>
      <c r="T3384" s="12">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2">
        <f t="shared" si="316"/>
        <v>42524.782638888893</v>
      </c>
      <c r="T3385" s="12">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2">
        <f t="shared" si="316"/>
        <v>42292.087592592594</v>
      </c>
      <c r="T3386" s="12">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2">
        <f t="shared" si="316"/>
        <v>41953.8675</v>
      </c>
      <c r="T3387" s="12">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2">
        <f t="shared" si="316"/>
        <v>41946.644745370373</v>
      </c>
      <c r="T3388" s="12">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2">
        <f t="shared" si="316"/>
        <v>41947.762592592597</v>
      </c>
      <c r="T3389" s="12">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2">
        <f t="shared" si="316"/>
        <v>42143.461122685185</v>
      </c>
      <c r="T3390" s="12">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2">
        <f t="shared" si="316"/>
        <v>42494.563449074078</v>
      </c>
      <c r="T3391" s="12">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2">
        <f t="shared" si="316"/>
        <v>41815.774826388893</v>
      </c>
      <c r="T3392" s="12">
        <f t="shared" si="317"/>
        <v>41830.774826388893</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2">
        <f t="shared" si="316"/>
        <v>41830.545694444445</v>
      </c>
      <c r="T3393" s="12">
        <f t="shared" si="317"/>
        <v>41859.936111111107</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2">
        <f t="shared" si="316"/>
        <v>42446.845543981486</v>
      </c>
      <c r="T3394" s="12">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f>
        <v>1.0580000000000001</v>
      </c>
      <c r="P3395" s="8">
        <f t="shared" ref="P3395:P3458" si="319">IFERROR(E3395/L3395, "No backers")</f>
        <v>36.06818181818182</v>
      </c>
      <c r="Q3395" t="str">
        <f t="shared" ref="Q3395:Q3458" si="320">LEFT(N3395,FIND("/",N3395)-1)</f>
        <v>theater</v>
      </c>
      <c r="R3395" t="str">
        <f t="shared" ref="R3395:R3458" si="321">RIGHT(N3395,LEN(N3395)-FIND("/",N3395))</f>
        <v>plays</v>
      </c>
      <c r="S3395" s="12">
        <f t="shared" ref="S3395:S3458" si="322">(J3395/86400)+DATE(1970,1,1)</f>
        <v>41923.921643518523</v>
      </c>
      <c r="T3395" s="12">
        <f t="shared" ref="T3395:T3458" si="323">(I3395/86400)+DATE(1970,1,1)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2">
        <f t="shared" si="322"/>
        <v>41817.59542824074</v>
      </c>
      <c r="T3396" s="12">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2">
        <f t="shared" si="322"/>
        <v>42140.712314814809</v>
      </c>
      <c r="T3397" s="12">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2">
        <f t="shared" si="322"/>
        <v>41764.446631944447</v>
      </c>
      <c r="T3398" s="12">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2">
        <f t="shared" si="322"/>
        <v>42378.478344907402</v>
      </c>
      <c r="T3399" s="12">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2">
        <f t="shared" si="322"/>
        <v>41941.752037037033</v>
      </c>
      <c r="T3400" s="12">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2">
        <f t="shared" si="322"/>
        <v>42026.920428240745</v>
      </c>
      <c r="T3401" s="12">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2">
        <f t="shared" si="322"/>
        <v>41834.953865740739</v>
      </c>
      <c r="T3402" s="12">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2">
        <f t="shared" si="322"/>
        <v>42193.723912037036</v>
      </c>
      <c r="T3403" s="12">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2">
        <f t="shared" si="322"/>
        <v>42290.61855324074</v>
      </c>
      <c r="T3404" s="12">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2">
        <f t="shared" si="322"/>
        <v>42150.462083333332</v>
      </c>
      <c r="T3405" s="12">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2">
        <f t="shared" si="322"/>
        <v>42152.503495370373</v>
      </c>
      <c r="T3406" s="12">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2">
        <f t="shared" si="322"/>
        <v>42410.017199074078</v>
      </c>
      <c r="T3407" s="12">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2">
        <f t="shared" si="322"/>
        <v>41791.492777777778</v>
      </c>
      <c r="T3408" s="12">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2">
        <f t="shared" si="322"/>
        <v>41796.422326388885</v>
      </c>
      <c r="T3409" s="12">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2">
        <f t="shared" si="322"/>
        <v>41808.991944444446</v>
      </c>
      <c r="T3410" s="12">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2">
        <f t="shared" si="322"/>
        <v>42544.814328703702</v>
      </c>
      <c r="T3411" s="12">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2">
        <f t="shared" si="322"/>
        <v>42500.041550925926</v>
      </c>
      <c r="T3412" s="12">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2">
        <f t="shared" si="322"/>
        <v>42265.022824074069</v>
      </c>
      <c r="T3413" s="12">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2">
        <f t="shared" si="322"/>
        <v>41879.959050925929</v>
      </c>
      <c r="T3414" s="12">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2">
        <f t="shared" si="322"/>
        <v>42053.733078703706</v>
      </c>
      <c r="T3415" s="12">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2">
        <f t="shared" si="322"/>
        <v>42675.832465277781</v>
      </c>
      <c r="T3416" s="12">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2">
        <f t="shared" si="322"/>
        <v>42467.144166666665</v>
      </c>
      <c r="T3417" s="12">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2">
        <f t="shared" si="322"/>
        <v>42089.412557870368</v>
      </c>
      <c r="T3418" s="12">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2">
        <f t="shared" si="322"/>
        <v>41894.91375</v>
      </c>
      <c r="T3419" s="12">
        <f t="shared" si="323"/>
        <v>41938.029861111107</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2">
        <f t="shared" si="322"/>
        <v>41752.83457175926</v>
      </c>
      <c r="T3420" s="12">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2">
        <f t="shared" si="322"/>
        <v>42448.821585648147</v>
      </c>
      <c r="T3421" s="12">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2">
        <f t="shared" si="322"/>
        <v>42405.090300925927</v>
      </c>
      <c r="T3422" s="12">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2">
        <f t="shared" si="322"/>
        <v>42037.791238425925</v>
      </c>
      <c r="T3423" s="12">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2">
        <f t="shared" si="322"/>
        <v>42323.562222222223</v>
      </c>
      <c r="T3424" s="12">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2">
        <f t="shared" si="322"/>
        <v>42088.911354166667</v>
      </c>
      <c r="T3425" s="12">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2">
        <f t="shared" si="322"/>
        <v>42018.676898148144</v>
      </c>
      <c r="T3426" s="12">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2">
        <f t="shared" si="322"/>
        <v>41884.617314814815</v>
      </c>
      <c r="T3427" s="12">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2">
        <f t="shared" si="322"/>
        <v>41884.056747685187</v>
      </c>
      <c r="T3428" s="12">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2">
        <f t="shared" si="322"/>
        <v>41792.645277777774</v>
      </c>
      <c r="T3429" s="12">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2">
        <f t="shared" si="322"/>
        <v>42038.720451388886</v>
      </c>
      <c r="T3430" s="12">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2">
        <f t="shared" si="322"/>
        <v>42662.021539351852</v>
      </c>
      <c r="T3431" s="12">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2">
        <f t="shared" si="322"/>
        <v>41820.945613425924</v>
      </c>
      <c r="T3432" s="12">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2">
        <f t="shared" si="322"/>
        <v>41839.730937500004</v>
      </c>
      <c r="T3433" s="12">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2">
        <f t="shared" si="322"/>
        <v>42380.581180555557</v>
      </c>
      <c r="T3434" s="12">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2">
        <f t="shared" si="322"/>
        <v>41776.06313657407</v>
      </c>
      <c r="T3435" s="12">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2">
        <f t="shared" si="322"/>
        <v>41800.380428240736</v>
      </c>
      <c r="T3436" s="12">
        <f t="shared" si="323"/>
        <v>41830.380428240736</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2">
        <f t="shared" si="322"/>
        <v>42572.61681712963</v>
      </c>
      <c r="T3437" s="12">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2">
        <f t="shared" si="322"/>
        <v>41851.541585648149</v>
      </c>
      <c r="T3438" s="12">
        <f t="shared" si="323"/>
        <v>41872.686111111107</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2">
        <f t="shared" si="322"/>
        <v>42205.710879629631</v>
      </c>
      <c r="T3439" s="12">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2">
        <f t="shared" si="322"/>
        <v>42100.927858796298</v>
      </c>
      <c r="T3440" s="12">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2">
        <f t="shared" si="322"/>
        <v>42374.911226851851</v>
      </c>
      <c r="T3441" s="12">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2">
        <f t="shared" si="322"/>
        <v>41809.12300925926</v>
      </c>
      <c r="T3442" s="12">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2">
        <f t="shared" si="322"/>
        <v>42294.429641203707</v>
      </c>
      <c r="T3443" s="12">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2">
        <f t="shared" si="322"/>
        <v>42124.841111111113</v>
      </c>
      <c r="T3444" s="12">
        <f t="shared" si="323"/>
        <v>42154.841111111113</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2">
        <f t="shared" si="322"/>
        <v>41861.524837962963</v>
      </c>
      <c r="T3445" s="12">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2">
        <f t="shared" si="322"/>
        <v>42521.291504629626</v>
      </c>
      <c r="T3446" s="12">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2">
        <f t="shared" si="322"/>
        <v>42272.530509259261</v>
      </c>
      <c r="T3447" s="12">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2">
        <f t="shared" si="322"/>
        <v>42016.832465277781</v>
      </c>
      <c r="T3448" s="12">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2">
        <f t="shared" si="322"/>
        <v>42402.889027777783</v>
      </c>
      <c r="T3449" s="12">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2">
        <f t="shared" si="322"/>
        <v>41960.119085648148</v>
      </c>
      <c r="T3450" s="12">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2">
        <f t="shared" si="322"/>
        <v>42532.052523148144</v>
      </c>
      <c r="T3451" s="12">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2">
        <f t="shared" si="322"/>
        <v>42036.704525462963</v>
      </c>
      <c r="T3452" s="12">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2">
        <f t="shared" si="322"/>
        <v>42088.723692129628</v>
      </c>
      <c r="T3453" s="12">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2">
        <f t="shared" si="322"/>
        <v>41820.639189814814</v>
      </c>
      <c r="T3454" s="12">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2">
        <f t="shared" si="322"/>
        <v>42535.97865740741</v>
      </c>
      <c r="T3455" s="12">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2">
        <f t="shared" si="322"/>
        <v>41821.698599537034</v>
      </c>
      <c r="T3456" s="12">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2">
        <f t="shared" si="322"/>
        <v>42626.7503125</v>
      </c>
      <c r="T3457" s="12">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2">
        <f t="shared" si="322"/>
        <v>41821.205636574072</v>
      </c>
      <c r="T3458" s="12">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f>
        <v>1.4019999999999999</v>
      </c>
      <c r="P3459" s="8">
        <f t="shared" ref="P3459:P3522" si="325">IFERROR(E3459/L3459, "No backers")</f>
        <v>50.981818181818184</v>
      </c>
      <c r="Q3459" t="str">
        <f t="shared" ref="Q3459:Q3522" si="326">LEFT(N3459,FIND("/",N3459)-1)</f>
        <v>theater</v>
      </c>
      <c r="R3459" t="str">
        <f t="shared" ref="R3459:R3522" si="327">RIGHT(N3459,LEN(N3459)-FIND("/",N3459))</f>
        <v>plays</v>
      </c>
      <c r="S3459" s="12">
        <f t="shared" ref="S3459:S3522" si="328">(J3459/86400)+DATE(1970,1,1)</f>
        <v>42016.706678240742</v>
      </c>
      <c r="T3459" s="12">
        <f t="shared" ref="T3459:T3522" si="329">(I3459/86400)+DATE(1970,1,1)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2">
        <f t="shared" si="328"/>
        <v>42011.202581018515</v>
      </c>
      <c r="T3460" s="12">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2">
        <f t="shared" si="328"/>
        <v>42480.479861111111</v>
      </c>
      <c r="T3461" s="12">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2">
        <f t="shared" si="328"/>
        <v>41852.527222222227</v>
      </c>
      <c r="T3462" s="12">
        <f t="shared" si="329"/>
        <v>41866.527222222227</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2">
        <f t="shared" si="328"/>
        <v>42643.632858796293</v>
      </c>
      <c r="T3463" s="12">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2">
        <f t="shared" si="328"/>
        <v>42179.898472222223</v>
      </c>
      <c r="T3464" s="12">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2">
        <f t="shared" si="328"/>
        <v>42612.918807870374</v>
      </c>
      <c r="T3465" s="12">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2">
        <f t="shared" si="328"/>
        <v>42575.130057870367</v>
      </c>
      <c r="T3466" s="12">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2">
        <f t="shared" si="328"/>
        <v>42200.625833333332</v>
      </c>
      <c r="T3467" s="12">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2">
        <f t="shared" si="328"/>
        <v>42420.019097222219</v>
      </c>
      <c r="T3468" s="12">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2">
        <f t="shared" si="328"/>
        <v>42053.671666666662</v>
      </c>
      <c r="T3469" s="12">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2">
        <f t="shared" si="328"/>
        <v>42605.765381944446</v>
      </c>
      <c r="T3470" s="12">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2">
        <f t="shared" si="328"/>
        <v>42458.641724537039</v>
      </c>
      <c r="T3471" s="12">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2">
        <f t="shared" si="328"/>
        <v>42529.022013888884</v>
      </c>
      <c r="T3472" s="12">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2">
        <f t="shared" si="328"/>
        <v>41841.820486111115</v>
      </c>
      <c r="T3473" s="12">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2">
        <f t="shared" si="328"/>
        <v>41928.170497685183</v>
      </c>
      <c r="T3474" s="12">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2">
        <f t="shared" si="328"/>
        <v>42062.834444444445</v>
      </c>
      <c r="T3475" s="12">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2">
        <f t="shared" si="328"/>
        <v>42541.501516203702</v>
      </c>
      <c r="T3476" s="12">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2">
        <f t="shared" si="328"/>
        <v>41918.880833333329</v>
      </c>
      <c r="T3477" s="12">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2">
        <f t="shared" si="328"/>
        <v>41921.279976851853</v>
      </c>
      <c r="T3478" s="12">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2">
        <f t="shared" si="328"/>
        <v>42128.736608796295</v>
      </c>
      <c r="T3479" s="12">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2">
        <f t="shared" si="328"/>
        <v>42053.916921296295</v>
      </c>
      <c r="T3480" s="12">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2">
        <f t="shared" si="328"/>
        <v>41781.855092592596</v>
      </c>
      <c r="T3481" s="12">
        <f t="shared" si="329"/>
        <v>41811.855092592596</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2">
        <f t="shared" si="328"/>
        <v>42171.317442129628</v>
      </c>
      <c r="T3482" s="12">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2">
        <f t="shared" si="328"/>
        <v>41989.247546296298</v>
      </c>
      <c r="T3483" s="12">
        <f t="shared" si="329"/>
        <v>42006.247546296298</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2">
        <f t="shared" si="328"/>
        <v>41796.771597222221</v>
      </c>
      <c r="T3484" s="12">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2">
        <f t="shared" si="328"/>
        <v>41793.668761574074</v>
      </c>
      <c r="T3485" s="12">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2">
        <f t="shared" si="328"/>
        <v>42506.760405092587</v>
      </c>
      <c r="T3486" s="12">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2">
        <f t="shared" si="328"/>
        <v>42372.693055555559</v>
      </c>
      <c r="T3487" s="12">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2">
        <f t="shared" si="328"/>
        <v>42126.87501157407</v>
      </c>
      <c r="T3488" s="12">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2">
        <f t="shared" si="328"/>
        <v>42149.940416666665</v>
      </c>
      <c r="T3489" s="12">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2">
        <f t="shared" si="328"/>
        <v>42087.768055555556</v>
      </c>
      <c r="T3490" s="12">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2">
        <f t="shared" si="328"/>
        <v>41753.635775462964</v>
      </c>
      <c r="T3491" s="12">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2">
        <f t="shared" si="328"/>
        <v>42443.802361111113</v>
      </c>
      <c r="T3492" s="12">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2">
        <f t="shared" si="328"/>
        <v>42121.249814814815</v>
      </c>
      <c r="T3493" s="12">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2">
        <f t="shared" si="328"/>
        <v>42268.009224537032</v>
      </c>
      <c r="T3494" s="12">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2">
        <f t="shared" si="328"/>
        <v>41848.866157407407</v>
      </c>
      <c r="T3495" s="12">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2">
        <f t="shared" si="328"/>
        <v>42689.214988425927</v>
      </c>
      <c r="T3496" s="12">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2">
        <f t="shared" si="328"/>
        <v>41915.762835648144</v>
      </c>
      <c r="T3497" s="12">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2">
        <f t="shared" si="328"/>
        <v>42584.846828703703</v>
      </c>
      <c r="T3498" s="12">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2">
        <f t="shared" si="328"/>
        <v>42511.741944444446</v>
      </c>
      <c r="T3499" s="12">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2">
        <f t="shared" si="328"/>
        <v>42459.15861111111</v>
      </c>
      <c r="T3500" s="12">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2">
        <f t="shared" si="328"/>
        <v>42132.036168981482</v>
      </c>
      <c r="T3501" s="12">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2">
        <f t="shared" si="328"/>
        <v>42419.919421296298</v>
      </c>
      <c r="T3502" s="12">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2">
        <f t="shared" si="328"/>
        <v>42233.763831018514</v>
      </c>
      <c r="T3503" s="12">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2">
        <f t="shared" si="328"/>
        <v>42430.839398148149</v>
      </c>
      <c r="T3504" s="12">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2">
        <f t="shared" si="328"/>
        <v>42545.478333333333</v>
      </c>
      <c r="T3505" s="12">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2">
        <f t="shared" si="328"/>
        <v>42297.748738425929</v>
      </c>
      <c r="T3506" s="12">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2">
        <f t="shared" si="328"/>
        <v>41760.935706018521</v>
      </c>
      <c r="T3507" s="12">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2">
        <f t="shared" si="328"/>
        <v>41829.734259259261</v>
      </c>
      <c r="T3508" s="12">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2">
        <f t="shared" si="328"/>
        <v>42491.92288194444</v>
      </c>
      <c r="T3509" s="12">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2">
        <f t="shared" si="328"/>
        <v>42477.729780092588</v>
      </c>
      <c r="T3510" s="12">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2">
        <f t="shared" si="328"/>
        <v>41950.859560185185</v>
      </c>
      <c r="T3511" s="12">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2">
        <f t="shared" si="328"/>
        <v>41802.62090277778</v>
      </c>
      <c r="T3512" s="12">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2">
        <f t="shared" si="328"/>
        <v>41927.873784722222</v>
      </c>
      <c r="T3513" s="12">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2">
        <f t="shared" si="328"/>
        <v>42057.536944444444</v>
      </c>
      <c r="T3514" s="12">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2">
        <f t="shared" si="328"/>
        <v>41781.096203703702</v>
      </c>
      <c r="T3515" s="12">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2">
        <f t="shared" si="328"/>
        <v>42020.846666666665</v>
      </c>
      <c r="T3516" s="12">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2">
        <f t="shared" si="328"/>
        <v>42125.772812499999</v>
      </c>
      <c r="T3517" s="12">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2">
        <f t="shared" si="328"/>
        <v>41856.010069444441</v>
      </c>
      <c r="T3518" s="12">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2">
        <f t="shared" si="328"/>
        <v>41794.817523148144</v>
      </c>
      <c r="T3519" s="12">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2">
        <f t="shared" si="328"/>
        <v>41893.783553240741</v>
      </c>
      <c r="T3520" s="12">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2">
        <f t="shared" si="328"/>
        <v>42037.598958333328</v>
      </c>
      <c r="T3521" s="12">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2">
        <f t="shared" si="328"/>
        <v>42227.824212962965</v>
      </c>
      <c r="T3522" s="12">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f>
        <v>1.6942857142857144</v>
      </c>
      <c r="P3523" s="8">
        <f t="shared" ref="P3523:P3586" si="331">IFERROR(E3523/L3523, "No backers")</f>
        <v>45.615384615384613</v>
      </c>
      <c r="Q3523" t="str">
        <f t="shared" ref="Q3523:Q3586" si="332">LEFT(N3523,FIND("/",N3523)-1)</f>
        <v>theater</v>
      </c>
      <c r="R3523" t="str">
        <f t="shared" ref="R3523:R3586" si="333">RIGHT(N3523,LEN(N3523)-FIND("/",N3523))</f>
        <v>plays</v>
      </c>
      <c r="S3523" s="12">
        <f t="shared" ref="S3523:S3586" si="334">(J3523/86400)+DATE(1970,1,1)</f>
        <v>41881.361342592594</v>
      </c>
      <c r="T3523" s="12">
        <f t="shared" ref="T3523:T3586" si="335">(I3523/86400)+DATE(1970,1,1)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2">
        <f t="shared" si="334"/>
        <v>42234.789884259255</v>
      </c>
      <c r="T3524" s="12">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2">
        <f t="shared" si="334"/>
        <v>42581.397546296299</v>
      </c>
      <c r="T3525" s="12">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2">
        <f t="shared" si="334"/>
        <v>41880.76357638889</v>
      </c>
      <c r="T3526" s="12">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2">
        <f t="shared" si="334"/>
        <v>42214.6956712963</v>
      </c>
      <c r="T3527" s="12">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2">
        <f t="shared" si="334"/>
        <v>42460.335312499999</v>
      </c>
      <c r="T3528" s="12">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2">
        <f t="shared" si="334"/>
        <v>42167.023206018523</v>
      </c>
      <c r="T3529" s="12">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2">
        <f t="shared" si="334"/>
        <v>42733.50136574074</v>
      </c>
      <c r="T3530" s="12">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2">
        <f t="shared" si="334"/>
        <v>42177.761782407411</v>
      </c>
      <c r="T3531" s="12">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2">
        <f t="shared" si="334"/>
        <v>42442.623344907406</v>
      </c>
      <c r="T3532" s="12">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2">
        <f t="shared" si="334"/>
        <v>42521.654328703706</v>
      </c>
      <c r="T3533" s="12">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2">
        <f t="shared" si="334"/>
        <v>41884.599849537037</v>
      </c>
      <c r="T3534" s="12">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2">
        <f t="shared" si="334"/>
        <v>42289.761192129634</v>
      </c>
      <c r="T3535" s="12">
        <f t="shared" si="335"/>
        <v>42319.802858796298</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2">
        <f t="shared" si="334"/>
        <v>42243.6252662037</v>
      </c>
      <c r="T3536" s="12">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2">
        <f t="shared" si="334"/>
        <v>42248.640162037038</v>
      </c>
      <c r="T3537" s="12">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2">
        <f t="shared" si="334"/>
        <v>42328.727141203708</v>
      </c>
      <c r="T3538" s="12">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2">
        <f t="shared" si="334"/>
        <v>41923.354351851856</v>
      </c>
      <c r="T3539" s="12">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2">
        <f t="shared" si="334"/>
        <v>42571.420601851853</v>
      </c>
      <c r="T3540" s="12">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2">
        <f t="shared" si="334"/>
        <v>42600.756041666667</v>
      </c>
      <c r="T3541" s="12">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2">
        <f t="shared" si="334"/>
        <v>42517.003368055557</v>
      </c>
      <c r="T3542" s="12">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2">
        <f t="shared" si="334"/>
        <v>42222.730034722219</v>
      </c>
      <c r="T3543" s="12">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2">
        <f t="shared" si="334"/>
        <v>41829.599791666667</v>
      </c>
      <c r="T3544" s="12">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2">
        <f t="shared" si="334"/>
        <v>42150.755312499998</v>
      </c>
      <c r="T3545" s="12">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2">
        <f t="shared" si="334"/>
        <v>42040.831678240742</v>
      </c>
      <c r="T3546" s="12">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2">
        <f t="shared" si="334"/>
        <v>42075.807395833333</v>
      </c>
      <c r="T3547" s="12">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2">
        <f t="shared" si="334"/>
        <v>42073.660694444443</v>
      </c>
      <c r="T3548" s="12">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2">
        <f t="shared" si="334"/>
        <v>42480.078715277778</v>
      </c>
      <c r="T3549" s="12">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2">
        <f t="shared" si="334"/>
        <v>42411.942291666666</v>
      </c>
      <c r="T3550" s="12">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2">
        <f t="shared" si="334"/>
        <v>42223.394363425927</v>
      </c>
      <c r="T3551" s="12">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2">
        <f t="shared" si="334"/>
        <v>42462.893495370372</v>
      </c>
      <c r="T3552" s="12">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2">
        <f t="shared" si="334"/>
        <v>41753.515856481477</v>
      </c>
      <c r="T3553" s="12">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2">
        <f t="shared" si="334"/>
        <v>41788.587083333332</v>
      </c>
      <c r="T3554" s="12">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2">
        <f t="shared" si="334"/>
        <v>42196.028703703705</v>
      </c>
      <c r="T3555" s="12">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2">
        <f t="shared" si="334"/>
        <v>42016.050451388888</v>
      </c>
      <c r="T3556" s="12">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2">
        <f t="shared" si="334"/>
        <v>42661.442060185189</v>
      </c>
      <c r="T3557" s="12">
        <f t="shared" si="335"/>
        <v>42691.483726851853</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2">
        <f t="shared" si="334"/>
        <v>41808.649583333332</v>
      </c>
      <c r="T3558" s="12">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2">
        <f t="shared" si="334"/>
        <v>41730.276747685188</v>
      </c>
      <c r="T3559" s="12">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2">
        <f t="shared" si="334"/>
        <v>42139.816840277781</v>
      </c>
      <c r="T3560" s="12">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2">
        <f t="shared" si="334"/>
        <v>42194.096157407403</v>
      </c>
      <c r="T3561" s="12">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2">
        <f t="shared" si="334"/>
        <v>42115.889652777776</v>
      </c>
      <c r="T3562" s="12">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2">
        <f t="shared" si="334"/>
        <v>42203.680300925931</v>
      </c>
      <c r="T3563" s="12">
        <f t="shared" si="335"/>
        <v>42221.775000000001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2">
        <f t="shared" si="334"/>
        <v>42433.761886574073</v>
      </c>
      <c r="T3564" s="12">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2">
        <f t="shared" si="334"/>
        <v>42555.671944444446</v>
      </c>
      <c r="T3565" s="12">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2">
        <f t="shared" si="334"/>
        <v>42236.623252314814</v>
      </c>
      <c r="T3566" s="12">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2">
        <f t="shared" si="334"/>
        <v>41974.743148148147</v>
      </c>
      <c r="T3567" s="12">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2">
        <f t="shared" si="334"/>
        <v>41997.507905092592</v>
      </c>
      <c r="T3568" s="12">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2">
        <f t="shared" si="334"/>
        <v>42135.810694444444</v>
      </c>
      <c r="T3569" s="12">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2">
        <f t="shared" si="334"/>
        <v>41869.740671296298</v>
      </c>
      <c r="T3570" s="12">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2">
        <f t="shared" si="334"/>
        <v>41982.688611111109</v>
      </c>
      <c r="T3571" s="12">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2">
        <f t="shared" si="334"/>
        <v>41976.331979166665</v>
      </c>
      <c r="T3572" s="12">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2">
        <f t="shared" si="334"/>
        <v>41912.858946759261</v>
      </c>
      <c r="T3573" s="12">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2">
        <f t="shared" si="334"/>
        <v>42146.570393518516</v>
      </c>
      <c r="T3574" s="12">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2">
        <f t="shared" si="334"/>
        <v>41921.375532407408</v>
      </c>
      <c r="T3575" s="12">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2">
        <f t="shared" si="334"/>
        <v>41926.942685185189</v>
      </c>
      <c r="T3576" s="12">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2">
        <f t="shared" si="334"/>
        <v>42561.783877314811</v>
      </c>
      <c r="T3577" s="12">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2">
        <f t="shared" si="334"/>
        <v>42649.54923611111</v>
      </c>
      <c r="T3578" s="12">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2">
        <f t="shared" si="334"/>
        <v>42093.786840277782</v>
      </c>
      <c r="T3579" s="12">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2">
        <f t="shared" si="334"/>
        <v>42460.733530092592</v>
      </c>
      <c r="T3580" s="12">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2">
        <f t="shared" si="334"/>
        <v>42430.762222222227</v>
      </c>
      <c r="T3581" s="12">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2">
        <f t="shared" si="334"/>
        <v>42026.176180555558</v>
      </c>
      <c r="T3582" s="12">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2">
        <f t="shared" si="334"/>
        <v>41836.471180555556</v>
      </c>
      <c r="T3583" s="12">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2">
        <f t="shared" si="334"/>
        <v>42451.095856481479</v>
      </c>
      <c r="T3584" s="12">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2">
        <f t="shared" si="334"/>
        <v>42418.425983796296</v>
      </c>
      <c r="T3585" s="12">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2">
        <f t="shared" si="334"/>
        <v>42168.316481481481</v>
      </c>
      <c r="T3586" s="12">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f>
        <v>1.1911764705882353</v>
      </c>
      <c r="P3587" s="8">
        <f t="shared" ref="P3587:P3650" si="337">IFERROR(E3587/L3587, "No backers")</f>
        <v>176.08695652173913</v>
      </c>
      <c r="Q3587" t="str">
        <f t="shared" ref="Q3587:Q3650" si="338">LEFT(N3587,FIND("/",N3587)-1)</f>
        <v>theater</v>
      </c>
      <c r="R3587" t="str">
        <f t="shared" ref="R3587:R3650" si="339">RIGHT(N3587,LEN(N3587)-FIND("/",N3587))</f>
        <v>plays</v>
      </c>
      <c r="S3587" s="12">
        <f t="shared" ref="S3587:S3650" si="340">(J3587/86400)+DATE(1970,1,1)</f>
        <v>41964.716319444444</v>
      </c>
      <c r="T3587" s="12">
        <f t="shared" ref="T3587:T3650" si="341">(I3587/86400)+DATE(1970,1,1)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2">
        <f t="shared" si="340"/>
        <v>42576.697569444441</v>
      </c>
      <c r="T3588" s="12">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2">
        <f t="shared" si="340"/>
        <v>42503.539976851855</v>
      </c>
      <c r="T3589" s="12">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2">
        <f t="shared" si="340"/>
        <v>42101.828819444447</v>
      </c>
      <c r="T3590" s="12">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2">
        <f t="shared" si="340"/>
        <v>42125.647534722222</v>
      </c>
      <c r="T3591" s="12">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2">
        <f t="shared" si="340"/>
        <v>41902.333726851852</v>
      </c>
      <c r="T3592" s="12">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2">
        <f t="shared" si="340"/>
        <v>42003.948425925926</v>
      </c>
      <c r="T3593" s="12">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2">
        <f t="shared" si="340"/>
        <v>41988.829942129625</v>
      </c>
      <c r="T3594" s="12">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2">
        <f t="shared" si="340"/>
        <v>41974.898599537039</v>
      </c>
      <c r="T3595" s="12">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2">
        <f t="shared" si="340"/>
        <v>42592.066921296297</v>
      </c>
      <c r="T3596" s="12">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2">
        <f t="shared" si="340"/>
        <v>42050.008368055554</v>
      </c>
      <c r="T3597" s="12">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2">
        <f t="shared" si="340"/>
        <v>41856.715069444443</v>
      </c>
      <c r="T3598" s="12">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2">
        <f t="shared" si="340"/>
        <v>42417.585532407407</v>
      </c>
      <c r="T3599" s="12">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2">
        <f t="shared" si="340"/>
        <v>41866.79886574074</v>
      </c>
      <c r="T3600" s="12">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2">
        <f t="shared" si="340"/>
        <v>42220.79487268519</v>
      </c>
      <c r="T3601" s="12">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2">
        <f t="shared" si="340"/>
        <v>42628.849120370374</v>
      </c>
      <c r="T3602" s="12">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2">
        <f t="shared" si="340"/>
        <v>41990.99863425926</v>
      </c>
      <c r="T3603" s="12">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2">
        <f t="shared" si="340"/>
        <v>42447.894432870366</v>
      </c>
      <c r="T3604" s="12">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2">
        <f t="shared" si="340"/>
        <v>42283.864351851851</v>
      </c>
      <c r="T3605" s="12">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2">
        <f t="shared" si="340"/>
        <v>42483.015694444446</v>
      </c>
      <c r="T3606" s="12">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2">
        <f t="shared" si="340"/>
        <v>42383.793124999997</v>
      </c>
      <c r="T3607" s="12">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2">
        <f t="shared" si="340"/>
        <v>42566.604826388888</v>
      </c>
      <c r="T3608" s="12">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2">
        <f t="shared" si="340"/>
        <v>42338.963912037041</v>
      </c>
      <c r="T3609" s="12">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2">
        <f t="shared" si="340"/>
        <v>42506.709374999999</v>
      </c>
      <c r="T3610" s="12">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2">
        <f t="shared" si="340"/>
        <v>42429.991724537038</v>
      </c>
      <c r="T3611" s="12">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2">
        <f t="shared" si="340"/>
        <v>42203.432129629626</v>
      </c>
      <c r="T3612" s="12">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2">
        <f t="shared" si="340"/>
        <v>42072.370381944449</v>
      </c>
      <c r="T3613" s="12">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2">
        <f t="shared" si="340"/>
        <v>41789.726979166662</v>
      </c>
      <c r="T3614" s="12">
        <f t="shared" si="341"/>
        <v>41799.726979166662</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2">
        <f t="shared" si="340"/>
        <v>41788.58997685185</v>
      </c>
      <c r="T3615" s="12">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2">
        <f t="shared" si="340"/>
        <v>42144.041851851856</v>
      </c>
      <c r="T3616" s="12">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2">
        <f t="shared" si="340"/>
        <v>42318.593703703707</v>
      </c>
      <c r="T3617" s="12">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2">
        <f t="shared" si="340"/>
        <v>42052.949814814812</v>
      </c>
      <c r="T3618" s="12">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2">
        <f t="shared" si="340"/>
        <v>42779.610289351855</v>
      </c>
      <c r="T3619" s="12">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2">
        <f t="shared" si="340"/>
        <v>42128.627893518518</v>
      </c>
      <c r="T3620" s="12">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2">
        <f t="shared" si="340"/>
        <v>42661.132245370369</v>
      </c>
      <c r="T3621" s="12">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2">
        <f t="shared" si="340"/>
        <v>42037.938206018516</v>
      </c>
      <c r="T3622" s="12">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2">
        <f t="shared" si="340"/>
        <v>42619.935694444444</v>
      </c>
      <c r="T3623" s="12">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2">
        <f t="shared" si="340"/>
        <v>41877.221886574072</v>
      </c>
      <c r="T3624" s="12">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2">
        <f t="shared" si="340"/>
        <v>41828.736921296295</v>
      </c>
      <c r="T3625" s="12">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2">
        <f t="shared" si="340"/>
        <v>42545.774189814816</v>
      </c>
      <c r="T3626" s="12">
        <f t="shared" si="341"/>
        <v>42605.774189814816</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2">
        <f t="shared" si="340"/>
        <v>42157.652511574073</v>
      </c>
      <c r="T3627" s="12">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2">
        <f t="shared" si="340"/>
        <v>41846.667326388888</v>
      </c>
      <c r="T3628" s="12">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2">
        <f t="shared" si="340"/>
        <v>42460.741747685184</v>
      </c>
      <c r="T3629" s="12">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str">
        <f t="shared" si="337"/>
        <v>No backers</v>
      </c>
      <c r="Q3630" t="str">
        <f t="shared" si="338"/>
        <v>theater</v>
      </c>
      <c r="R3630" t="str">
        <f t="shared" si="339"/>
        <v>musical</v>
      </c>
      <c r="S3630" s="12">
        <f t="shared" si="340"/>
        <v>42291.833287037036</v>
      </c>
      <c r="T3630" s="12">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2">
        <f t="shared" si="340"/>
        <v>42437.094490740739</v>
      </c>
      <c r="T3631" s="12">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2">
        <f t="shared" si="340"/>
        <v>41942.84710648148</v>
      </c>
      <c r="T3632" s="12">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2">
        <f t="shared" si="340"/>
        <v>41880.753437499996</v>
      </c>
      <c r="T3633" s="12">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2">
        <f t="shared" si="340"/>
        <v>41946.936909722222</v>
      </c>
      <c r="T3634" s="12">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2">
        <f t="shared" si="340"/>
        <v>42649.623460648145</v>
      </c>
      <c r="T3635" s="12">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2">
        <f t="shared" si="340"/>
        <v>42701.166365740741</v>
      </c>
      <c r="T3636" s="12">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2">
        <f t="shared" si="340"/>
        <v>42450.88282407407</v>
      </c>
      <c r="T3637" s="12">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str">
        <f t="shared" si="337"/>
        <v>No backers</v>
      </c>
      <c r="Q3638" t="str">
        <f t="shared" si="338"/>
        <v>theater</v>
      </c>
      <c r="R3638" t="str">
        <f t="shared" si="339"/>
        <v>musical</v>
      </c>
      <c r="S3638" s="12">
        <f t="shared" si="340"/>
        <v>42226.694780092592</v>
      </c>
      <c r="T3638" s="12">
        <f t="shared" si="341"/>
        <v>42261.694780092592</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2">
        <f t="shared" si="340"/>
        <v>41975.700636574074</v>
      </c>
      <c r="T3639" s="12">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2">
        <f t="shared" si="340"/>
        <v>42053.672824074078</v>
      </c>
      <c r="T3640" s="12">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2">
        <f t="shared" si="340"/>
        <v>42590.677152777775</v>
      </c>
      <c r="T3641" s="12">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2">
        <f t="shared" si="340"/>
        <v>42104.781597222223</v>
      </c>
      <c r="T3642" s="12">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str">
        <f t="shared" si="337"/>
        <v>No backers</v>
      </c>
      <c r="Q3643" t="str">
        <f t="shared" si="338"/>
        <v>theater</v>
      </c>
      <c r="R3643" t="str">
        <f t="shared" si="339"/>
        <v>musical</v>
      </c>
      <c r="S3643" s="12">
        <f t="shared" si="340"/>
        <v>41899.627071759256</v>
      </c>
      <c r="T3643" s="12">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2">
        <f t="shared" si="340"/>
        <v>42297.816284722227</v>
      </c>
      <c r="T3644" s="12">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str">
        <f t="shared" si="337"/>
        <v>No backers</v>
      </c>
      <c r="Q3645" t="str">
        <f t="shared" si="338"/>
        <v>theater</v>
      </c>
      <c r="R3645" t="str">
        <f t="shared" si="339"/>
        <v>musical</v>
      </c>
      <c r="S3645" s="12">
        <f t="shared" si="340"/>
        <v>42285.143969907411</v>
      </c>
      <c r="T3645" s="12">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2">
        <f t="shared" si="340"/>
        <v>42409.241747685184</v>
      </c>
      <c r="T3646" s="12">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2">
        <f t="shared" si="340"/>
        <v>42665.970347222217</v>
      </c>
      <c r="T3647" s="12">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2">
        <f t="shared" si="340"/>
        <v>42140.421319444446</v>
      </c>
      <c r="T3648" s="12">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2">
        <f t="shared" si="340"/>
        <v>42598.749155092592</v>
      </c>
      <c r="T3649" s="12">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2">
        <f t="shared" si="340"/>
        <v>41887.292187500003</v>
      </c>
      <c r="T3650" s="12">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f>
        <v>1.04</v>
      </c>
      <c r="P3651" s="8">
        <f t="shared" ref="P3651:P3714" si="343">IFERROR(E3651/L3651, "No backers")</f>
        <v>97.5</v>
      </c>
      <c r="Q3651" t="str">
        <f t="shared" ref="Q3651:Q3714" si="344">LEFT(N3651,FIND("/",N3651)-1)</f>
        <v>theater</v>
      </c>
      <c r="R3651" t="str">
        <f t="shared" ref="R3651:R3714" si="345">RIGHT(N3651,LEN(N3651)-FIND("/",N3651))</f>
        <v>plays</v>
      </c>
      <c r="S3651" s="12">
        <f t="shared" ref="S3651:S3714" si="346">(J3651/86400)+DATE(1970,1,1)</f>
        <v>41780.712893518517</v>
      </c>
      <c r="T3651" s="12">
        <f t="shared" ref="T3651:T3714" si="347">(I3651/86400)+DATE(1970,1,1)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2">
        <f t="shared" si="346"/>
        <v>42381.478981481487</v>
      </c>
      <c r="T3652" s="12">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2">
        <f t="shared" si="346"/>
        <v>41828.646319444444</v>
      </c>
      <c r="T3653" s="12">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2">
        <f t="shared" si="346"/>
        <v>42596.644699074073</v>
      </c>
      <c r="T3654" s="12">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2">
        <f t="shared" si="346"/>
        <v>42191.363506944443</v>
      </c>
      <c r="T3655" s="12">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2">
        <f t="shared" si="346"/>
        <v>42440.416504629626</v>
      </c>
      <c r="T3656" s="12">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2">
        <f t="shared" si="346"/>
        <v>42173.803217592591</v>
      </c>
      <c r="T3657" s="12">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2">
        <f t="shared" si="346"/>
        <v>42737.910138888888</v>
      </c>
      <c r="T3658" s="12">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2">
        <f t="shared" si="346"/>
        <v>42499.629849537036</v>
      </c>
      <c r="T3659" s="12">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2">
        <f t="shared" si="346"/>
        <v>41775.858564814815</v>
      </c>
      <c r="T3660" s="12">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2">
        <f t="shared" si="346"/>
        <v>42055.277199074073</v>
      </c>
      <c r="T3661" s="12">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2">
        <f t="shared" si="346"/>
        <v>41971.881076388891</v>
      </c>
      <c r="T3662" s="12">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2">
        <f t="shared" si="346"/>
        <v>42447.896666666667</v>
      </c>
      <c r="T3663" s="12">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2">
        <f t="shared" si="346"/>
        <v>42064.220069444447</v>
      </c>
      <c r="T3664" s="12">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2">
        <f t="shared" si="346"/>
        <v>42665.451736111107</v>
      </c>
      <c r="T3665" s="12">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2">
        <f t="shared" si="346"/>
        <v>42523.248715277776</v>
      </c>
      <c r="T3666" s="12">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2">
        <f t="shared" si="346"/>
        <v>42294.808124999996</v>
      </c>
      <c r="T3667" s="12">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2">
        <f t="shared" si="346"/>
        <v>41822.90488425926</v>
      </c>
      <c r="T3668" s="12">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2">
        <f t="shared" si="346"/>
        <v>42173.970127314809</v>
      </c>
      <c r="T3669" s="12">
        <f t="shared" si="347"/>
        <v>42203.970127314809</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2">
        <f t="shared" si="346"/>
        <v>42185.556157407409</v>
      </c>
      <c r="T3670" s="12">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2">
        <f t="shared" si="346"/>
        <v>42136.675196759257</v>
      </c>
      <c r="T3671" s="12">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2">
        <f t="shared" si="346"/>
        <v>42142.514016203699</v>
      </c>
      <c r="T3672" s="12">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2">
        <f t="shared" si="346"/>
        <v>41820.62809027778</v>
      </c>
      <c r="T3673" s="12">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2">
        <f t="shared" si="346"/>
        <v>41878.946574074071</v>
      </c>
      <c r="T3674" s="12">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2">
        <f t="shared" si="346"/>
        <v>41914.295104166667</v>
      </c>
      <c r="T3675" s="12">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2">
        <f t="shared" si="346"/>
        <v>42556.873020833329</v>
      </c>
      <c r="T3676" s="12">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2">
        <f t="shared" si="346"/>
        <v>42493.597013888888</v>
      </c>
      <c r="T3677" s="12">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2">
        <f t="shared" si="346"/>
        <v>41876.815787037034</v>
      </c>
      <c r="T3678" s="12">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2">
        <f t="shared" si="346"/>
        <v>41802.574282407411</v>
      </c>
      <c r="T3679" s="12">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2">
        <f t="shared" si="346"/>
        <v>42120.531226851846</v>
      </c>
      <c r="T3680" s="12">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2">
        <f t="shared" si="346"/>
        <v>41786.761354166665</v>
      </c>
      <c r="T3681" s="12">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2">
        <f t="shared" si="346"/>
        <v>42627.454097222224</v>
      </c>
      <c r="T3682" s="12">
        <f t="shared" si="347"/>
        <v>42648.454097222224</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2">
        <f t="shared" si="346"/>
        <v>42374.651504629626</v>
      </c>
      <c r="T3683" s="12">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2">
        <f t="shared" si="346"/>
        <v>41772.685393518521</v>
      </c>
      <c r="T3684" s="12">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2">
        <f t="shared" si="346"/>
        <v>42633.116851851853</v>
      </c>
      <c r="T3685" s="12">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2">
        <f t="shared" si="346"/>
        <v>42219.180393518516</v>
      </c>
      <c r="T3686" s="12">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2">
        <f t="shared" si="346"/>
        <v>41753.593275462961</v>
      </c>
      <c r="T3687" s="12">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2">
        <f t="shared" si="346"/>
        <v>42230.662731481483</v>
      </c>
      <c r="T3688" s="12">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2">
        <f t="shared" si="346"/>
        <v>41787.218229166669</v>
      </c>
      <c r="T3689" s="12">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2">
        <f t="shared" si="346"/>
        <v>41829.787083333329</v>
      </c>
      <c r="T3690" s="12">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2">
        <f t="shared" si="346"/>
        <v>42147.826840277776</v>
      </c>
      <c r="T3691" s="12">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2">
        <f t="shared" si="346"/>
        <v>41940.598182870366</v>
      </c>
      <c r="T3692" s="12">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2">
        <f t="shared" si="346"/>
        <v>42020.700567129628</v>
      </c>
      <c r="T3693" s="12">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2">
        <f t="shared" si="346"/>
        <v>41891.96503472222</v>
      </c>
      <c r="T3694" s="12">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2">
        <f t="shared" si="346"/>
        <v>42309.191307870366</v>
      </c>
      <c r="T3695" s="12">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2">
        <f t="shared" si="346"/>
        <v>42490.133877314816</v>
      </c>
      <c r="T3696" s="12">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2">
        <f t="shared" si="346"/>
        <v>41995.870486111111</v>
      </c>
      <c r="T3697" s="12">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2">
        <f t="shared" si="346"/>
        <v>41988.617083333331</v>
      </c>
      <c r="T3698" s="12">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2">
        <f t="shared" si="346"/>
        <v>42479.465833333335</v>
      </c>
      <c r="T3699" s="12">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2">
        <f t="shared" si="346"/>
        <v>42401.806562500002</v>
      </c>
      <c r="T3700" s="12">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2">
        <f t="shared" si="346"/>
        <v>41897.602037037039</v>
      </c>
      <c r="T3701" s="12">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2">
        <f t="shared" si="346"/>
        <v>41882.585648148146</v>
      </c>
      <c r="T3702" s="12">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2">
        <f t="shared" si="346"/>
        <v>42129.541585648149</v>
      </c>
      <c r="T3703" s="12">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2">
        <f t="shared" si="346"/>
        <v>42524.53800925926</v>
      </c>
      <c r="T3704" s="12">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2">
        <f t="shared" si="346"/>
        <v>42556.504490740743</v>
      </c>
      <c r="T3705" s="12">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2">
        <f t="shared" si="346"/>
        <v>42461.689745370371</v>
      </c>
      <c r="T3706" s="12">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2">
        <f t="shared" si="346"/>
        <v>41792.542986111112</v>
      </c>
      <c r="T3707" s="12">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2">
        <f t="shared" si="346"/>
        <v>41879.913761574076</v>
      </c>
      <c r="T3708" s="12">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2">
        <f t="shared" si="346"/>
        <v>42552.048356481479</v>
      </c>
      <c r="T3709" s="12">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2">
        <f t="shared" si="346"/>
        <v>41810.142199074078</v>
      </c>
      <c r="T3710" s="12">
        <f t="shared" si="347"/>
        <v>41824.142199074078</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2">
        <f t="shared" si="346"/>
        <v>41785.707708333335</v>
      </c>
      <c r="T3711" s="12">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2">
        <f t="shared" si="346"/>
        <v>42072.576249999998</v>
      </c>
      <c r="T3712" s="12">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2">
        <f t="shared" si="346"/>
        <v>41779.724224537036</v>
      </c>
      <c r="T3713" s="12">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2">
        <f t="shared" si="346"/>
        <v>42134.172071759254</v>
      </c>
      <c r="T3714" s="12">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f>
        <v>1.0149999999999999</v>
      </c>
      <c r="P3715" s="8">
        <f t="shared" ref="P3715:P3778" si="349">IFERROR(E3715/L3715, "No backers")</f>
        <v>106.84210526315789</v>
      </c>
      <c r="Q3715" t="str">
        <f t="shared" ref="Q3715:Q3778" si="350">LEFT(N3715,FIND("/",N3715)-1)</f>
        <v>theater</v>
      </c>
      <c r="R3715" t="str">
        <f t="shared" ref="R3715:R3778" si="351">RIGHT(N3715,LEN(N3715)-FIND("/",N3715))</f>
        <v>plays</v>
      </c>
      <c r="S3715" s="12">
        <f t="shared" ref="S3715:S3778" si="352">(J3715/86400)+DATE(1970,1,1)</f>
        <v>42505.738032407404</v>
      </c>
      <c r="T3715" s="12">
        <f t="shared" ref="T3715:T3778" si="353">(I3715/86400)+DATE(1970,1,1)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2">
        <f t="shared" si="352"/>
        <v>42118.556331018517</v>
      </c>
      <c r="T3716" s="12">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2">
        <f t="shared" si="352"/>
        <v>42036.995590277773</v>
      </c>
      <c r="T3717" s="12">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2">
        <f t="shared" si="352"/>
        <v>42360.887835648144</v>
      </c>
      <c r="T3718" s="12">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2">
        <f t="shared" si="352"/>
        <v>42102.866307870368</v>
      </c>
      <c r="T3719" s="12">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2">
        <f t="shared" si="352"/>
        <v>42032.716145833328</v>
      </c>
      <c r="T3720" s="12">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2">
        <f t="shared" si="352"/>
        <v>42147.729930555557</v>
      </c>
      <c r="T3721" s="12">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2">
        <f t="shared" si="352"/>
        <v>42165.993125000001</v>
      </c>
      <c r="T3722" s="12">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2">
        <f t="shared" si="352"/>
        <v>41927.936157407406</v>
      </c>
      <c r="T3723" s="12">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2">
        <f t="shared" si="352"/>
        <v>42381.671840277777</v>
      </c>
      <c r="T3724" s="12">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2">
        <f t="shared" si="352"/>
        <v>41943.753032407403</v>
      </c>
      <c r="T3725" s="12">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2">
        <f t="shared" si="352"/>
        <v>42465.491435185184</v>
      </c>
      <c r="T3726" s="12">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2">
        <f t="shared" si="352"/>
        <v>42401.945219907408</v>
      </c>
      <c r="T3727" s="12">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2">
        <f t="shared" si="352"/>
        <v>42462.140868055554</v>
      </c>
      <c r="T3728" s="12">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2">
        <f t="shared" si="352"/>
        <v>42632.348310185189</v>
      </c>
      <c r="T3729" s="12">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2">
        <f t="shared" si="352"/>
        <v>42205.171018518522</v>
      </c>
      <c r="T3730" s="12">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2">
        <f t="shared" si="352"/>
        <v>42041.205000000002</v>
      </c>
      <c r="T3731" s="12">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2">
        <f t="shared" si="352"/>
        <v>42203.677766203706</v>
      </c>
      <c r="T3732" s="12">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2">
        <f t="shared" si="352"/>
        <v>41983.752847222218</v>
      </c>
      <c r="T3733" s="12">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2">
        <f t="shared" si="352"/>
        <v>41968.677465277782</v>
      </c>
      <c r="T3734" s="12">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str">
        <f t="shared" si="349"/>
        <v>No backers</v>
      </c>
      <c r="Q3735" t="str">
        <f t="shared" si="350"/>
        <v>theater</v>
      </c>
      <c r="R3735" t="str">
        <f t="shared" si="351"/>
        <v>plays</v>
      </c>
      <c r="S3735" s="12">
        <f t="shared" si="352"/>
        <v>42103.024398148147</v>
      </c>
      <c r="T3735" s="12">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2">
        <f t="shared" si="352"/>
        <v>42089.901574074072</v>
      </c>
      <c r="T3736" s="12">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2">
        <f t="shared" si="352"/>
        <v>42122.693159722221</v>
      </c>
      <c r="T3737" s="12">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2">
        <f t="shared" si="352"/>
        <v>42048.711724537032</v>
      </c>
      <c r="T3738" s="12">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2">
        <f t="shared" si="352"/>
        <v>42297.691006944442</v>
      </c>
      <c r="T3739" s="12">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2">
        <f t="shared" si="352"/>
        <v>41813.938715277778</v>
      </c>
      <c r="T3740" s="12">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2">
        <f t="shared" si="352"/>
        <v>42548.449861111112</v>
      </c>
      <c r="T3741" s="12">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2">
        <f t="shared" si="352"/>
        <v>41833.089756944442</v>
      </c>
      <c r="T3742" s="12">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str">
        <f t="shared" si="349"/>
        <v>No backers</v>
      </c>
      <c r="Q3743" t="str">
        <f t="shared" si="350"/>
        <v>theater</v>
      </c>
      <c r="R3743" t="str">
        <f t="shared" si="351"/>
        <v>plays</v>
      </c>
      <c r="S3743" s="12">
        <f t="shared" si="352"/>
        <v>42325.920717592591</v>
      </c>
      <c r="T3743" s="12">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2">
        <f t="shared" si="352"/>
        <v>41858.214629629627</v>
      </c>
      <c r="T3744" s="12">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str">
        <f t="shared" si="349"/>
        <v>No backers</v>
      </c>
      <c r="Q3745" t="str">
        <f t="shared" si="350"/>
        <v>theater</v>
      </c>
      <c r="R3745" t="str">
        <f t="shared" si="351"/>
        <v>plays</v>
      </c>
      <c r="S3745" s="12">
        <f t="shared" si="352"/>
        <v>41793.710231481484</v>
      </c>
      <c r="T3745" s="12">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str">
        <f t="shared" si="349"/>
        <v>No backers</v>
      </c>
      <c r="Q3746" t="str">
        <f t="shared" si="350"/>
        <v>theater</v>
      </c>
      <c r="R3746" t="str">
        <f t="shared" si="351"/>
        <v>plays</v>
      </c>
      <c r="S3746" s="12">
        <f t="shared" si="352"/>
        <v>41793.814259259263</v>
      </c>
      <c r="T3746" s="12">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2">
        <f t="shared" si="352"/>
        <v>41831.697939814811</v>
      </c>
      <c r="T3747" s="12">
        <f t="shared" si="353"/>
        <v>41861.697939814811</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2">
        <f t="shared" si="352"/>
        <v>42621.389340277776</v>
      </c>
      <c r="T3748" s="12">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2">
        <f t="shared" si="352"/>
        <v>42164.299722222218</v>
      </c>
      <c r="T3749" s="12">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2">
        <f t="shared" si="352"/>
        <v>42395.706435185188</v>
      </c>
      <c r="T3750" s="12">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2">
        <f t="shared" si="352"/>
        <v>42458.127175925925</v>
      </c>
      <c r="T3751" s="12">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2">
        <f t="shared" si="352"/>
        <v>42016.981574074074</v>
      </c>
      <c r="T3752" s="12">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2">
        <f t="shared" si="352"/>
        <v>42403.035567129627</v>
      </c>
      <c r="T3753" s="12">
        <f t="shared" si="353"/>
        <v>42462.993900462963</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2">
        <f t="shared" si="352"/>
        <v>42619.802488425921</v>
      </c>
      <c r="T3754" s="12">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2">
        <f t="shared" si="352"/>
        <v>42128.824074074073</v>
      </c>
      <c r="T3755" s="12">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2">
        <f t="shared" si="352"/>
        <v>41808.881215277775</v>
      </c>
      <c r="T3756" s="12">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2">
        <f t="shared" si="352"/>
        <v>42445.866979166662</v>
      </c>
      <c r="T3757" s="12">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2">
        <f t="shared" si="352"/>
        <v>41771.814791666664</v>
      </c>
      <c r="T3758" s="12">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2">
        <f t="shared" si="352"/>
        <v>41954.850868055553</v>
      </c>
      <c r="T3759" s="12">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2">
        <f t="shared" si="352"/>
        <v>41747.471504629633</v>
      </c>
      <c r="T3760" s="12">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2">
        <f t="shared" si="352"/>
        <v>42182.108252314814</v>
      </c>
      <c r="T3761" s="12">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2">
        <f t="shared" si="352"/>
        <v>41739.525300925925</v>
      </c>
      <c r="T3762" s="12">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2">
        <f t="shared" si="352"/>
        <v>42173.466863425929</v>
      </c>
      <c r="T3763" s="12">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2">
        <f t="shared" si="352"/>
        <v>42193.813530092593</v>
      </c>
      <c r="T3764" s="12">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2">
        <f t="shared" si="352"/>
        <v>42065.750300925924</v>
      </c>
      <c r="T3765" s="12">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2">
        <f t="shared" si="352"/>
        <v>42499.842962962968</v>
      </c>
      <c r="T3766" s="12">
        <f t="shared" si="353"/>
        <v>42519.025000000001</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2">
        <f t="shared" si="352"/>
        <v>41820.776412037041</v>
      </c>
      <c r="T3767" s="12">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2">
        <f t="shared" si="352"/>
        <v>41788.167187500003</v>
      </c>
      <c r="T3768" s="12">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2">
        <f t="shared" si="352"/>
        <v>42050.019641203704</v>
      </c>
      <c r="T3769" s="12">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2">
        <f t="shared" si="352"/>
        <v>41772.727893518517</v>
      </c>
      <c r="T3770" s="12">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2">
        <f t="shared" si="352"/>
        <v>42445.598136574074</v>
      </c>
      <c r="T3771" s="12">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2">
        <f t="shared" si="352"/>
        <v>42138.930671296301</v>
      </c>
      <c r="T3772" s="12">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2">
        <f t="shared" si="352"/>
        <v>42493.857083333336</v>
      </c>
      <c r="T3773" s="12">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2">
        <f t="shared" si="352"/>
        <v>42682.616967592592</v>
      </c>
      <c r="T3774" s="12">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2">
        <f t="shared" si="352"/>
        <v>42656.005173611113</v>
      </c>
      <c r="T3775" s="12">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2">
        <f t="shared" si="352"/>
        <v>42087.792303240742</v>
      </c>
      <c r="T3776" s="12">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2">
        <f t="shared" si="352"/>
        <v>42075.942627314813</v>
      </c>
      <c r="T3777" s="12">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2">
        <f t="shared" si="352"/>
        <v>41814.367800925924</v>
      </c>
      <c r="T3778" s="12">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f>
        <v>1.4319999999999999</v>
      </c>
      <c r="P3779" s="8">
        <f t="shared" ref="P3779:P3842" si="355">IFERROR(E3779/L3779, "No backers")</f>
        <v>48.542372881355931</v>
      </c>
      <c r="Q3779" t="str">
        <f t="shared" ref="Q3779:Q3842" si="356">LEFT(N3779,FIND("/",N3779)-1)</f>
        <v>theater</v>
      </c>
      <c r="R3779" t="str">
        <f t="shared" ref="R3779:R3842" si="357">RIGHT(N3779,LEN(N3779)-FIND("/",N3779))</f>
        <v>musical</v>
      </c>
      <c r="S3779" s="12">
        <f t="shared" ref="S3779:S3842" si="358">(J3779/86400)+DATE(1970,1,1)</f>
        <v>41887.111354166671</v>
      </c>
      <c r="T3779" s="12">
        <f t="shared" ref="T3779:T3842" si="359">(I3779/86400)+DATE(1970,1,1)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2">
        <f t="shared" si="358"/>
        <v>41989.819212962961</v>
      </c>
      <c r="T3780" s="12">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2">
        <f t="shared" si="358"/>
        <v>42425.735416666663</v>
      </c>
      <c r="T3781" s="12">
        <f t="shared" si="359"/>
        <v>42455.693749999999</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2">
        <f t="shared" si="358"/>
        <v>42166.219733796301</v>
      </c>
      <c r="T3782" s="12">
        <f t="shared" si="359"/>
        <v>42198.837500000001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2">
        <f t="shared" si="358"/>
        <v>41865.882928240739</v>
      </c>
      <c r="T3783" s="12">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2">
        <f t="shared" si="358"/>
        <v>42546.862233796295</v>
      </c>
      <c r="T3784" s="12">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2">
        <f t="shared" si="358"/>
        <v>42420.140277777777</v>
      </c>
      <c r="T3785" s="12">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2">
        <f t="shared" si="358"/>
        <v>42531.980694444443</v>
      </c>
      <c r="T3786" s="12">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2">
        <f t="shared" si="358"/>
        <v>42548.63853009259</v>
      </c>
      <c r="T3787" s="12">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2">
        <f t="shared" si="358"/>
        <v>42487.037905092591</v>
      </c>
      <c r="T3788" s="12">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2">
        <f t="shared" si="358"/>
        <v>42167.534791666665</v>
      </c>
      <c r="T3789" s="12">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2">
        <f t="shared" si="358"/>
        <v>42333.695821759262</v>
      </c>
      <c r="T3790" s="12">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2">
        <f t="shared" si="358"/>
        <v>42138.798819444448</v>
      </c>
      <c r="T3791" s="12">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str">
        <f t="shared" si="355"/>
        <v>No backers</v>
      </c>
      <c r="Q3792" t="str">
        <f t="shared" si="356"/>
        <v>theater</v>
      </c>
      <c r="R3792" t="str">
        <f t="shared" si="357"/>
        <v>musical</v>
      </c>
      <c r="S3792" s="12">
        <f t="shared" si="358"/>
        <v>42666.666932870372</v>
      </c>
      <c r="T3792" s="12">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str">
        <f t="shared" si="355"/>
        <v>No backers</v>
      </c>
      <c r="Q3793" t="str">
        <f t="shared" si="356"/>
        <v>theater</v>
      </c>
      <c r="R3793" t="str">
        <f t="shared" si="357"/>
        <v>musical</v>
      </c>
      <c r="S3793" s="12">
        <f t="shared" si="358"/>
        <v>41766.692037037035</v>
      </c>
      <c r="T3793" s="12">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2">
        <f t="shared" si="358"/>
        <v>42170.447013888886</v>
      </c>
      <c r="T3794" s="12">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2">
        <f t="shared" si="358"/>
        <v>41968.938993055555</v>
      </c>
      <c r="T3795" s="12">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2">
        <f t="shared" si="358"/>
        <v>42132.58048611111</v>
      </c>
      <c r="T3796" s="12">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2">
        <f t="shared" si="358"/>
        <v>42201.436226851853</v>
      </c>
      <c r="T3797" s="12">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2">
        <f t="shared" si="358"/>
        <v>42689.029583333337</v>
      </c>
      <c r="T3798" s="12">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2">
        <f t="shared" si="358"/>
        <v>42084.881539351853</v>
      </c>
      <c r="T3799" s="12">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2">
        <f t="shared" si="358"/>
        <v>41831.722777777773</v>
      </c>
      <c r="T3800" s="12">
        <f t="shared" si="359"/>
        <v>41861.722777777773</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2">
        <f t="shared" si="358"/>
        <v>42410.93105324074</v>
      </c>
      <c r="T3801" s="12">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2">
        <f t="shared" si="358"/>
        <v>41982.737071759257</v>
      </c>
      <c r="T3802" s="12">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2">
        <f t="shared" si="358"/>
        <v>41975.676111111112</v>
      </c>
      <c r="T3803" s="12">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str">
        <f t="shared" si="355"/>
        <v>No backers</v>
      </c>
      <c r="Q3804" t="str">
        <f t="shared" si="356"/>
        <v>theater</v>
      </c>
      <c r="R3804" t="str">
        <f t="shared" si="357"/>
        <v>musical</v>
      </c>
      <c r="S3804" s="12">
        <f t="shared" si="358"/>
        <v>42269.126226851848</v>
      </c>
      <c r="T3804" s="12">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2">
        <f t="shared" si="358"/>
        <v>42403.971851851849</v>
      </c>
      <c r="T3805" s="12">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str">
        <f t="shared" si="355"/>
        <v>No backers</v>
      </c>
      <c r="Q3806" t="str">
        <f t="shared" si="356"/>
        <v>theater</v>
      </c>
      <c r="R3806" t="str">
        <f t="shared" si="357"/>
        <v>musical</v>
      </c>
      <c r="S3806" s="12">
        <f t="shared" si="358"/>
        <v>42527.00953703704</v>
      </c>
      <c r="T3806" s="12">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2">
        <f t="shared" si="358"/>
        <v>41849.887037037035</v>
      </c>
      <c r="T3807" s="12">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2">
        <f t="shared" si="358"/>
        <v>41799.259039351848</v>
      </c>
      <c r="T3808" s="12">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2">
        <f t="shared" si="358"/>
        <v>42090.909016203703</v>
      </c>
      <c r="T3809" s="12">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2">
        <f t="shared" si="358"/>
        <v>42059.453923611116</v>
      </c>
      <c r="T3810" s="12">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2">
        <f t="shared" si="358"/>
        <v>41800.526701388888</v>
      </c>
      <c r="T3811" s="12">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2">
        <f t="shared" si="358"/>
        <v>42054.849050925928</v>
      </c>
      <c r="T3812" s="12">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2">
        <f t="shared" si="358"/>
        <v>42487.62700231481</v>
      </c>
      <c r="T3813" s="12">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2">
        <f t="shared" si="358"/>
        <v>42109.751250000001</v>
      </c>
      <c r="T3814" s="12">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2">
        <f t="shared" si="358"/>
        <v>42497.275706018518</v>
      </c>
      <c r="T3815" s="12">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2">
        <f t="shared" si="358"/>
        <v>42058.904074074075</v>
      </c>
      <c r="T3816" s="12">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2">
        <f t="shared" si="358"/>
        <v>42207.259918981479</v>
      </c>
      <c r="T3817" s="12">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2">
        <f t="shared" si="358"/>
        <v>41807.690081018518</v>
      </c>
      <c r="T3818" s="12">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2">
        <f t="shared" si="358"/>
        <v>42284.69694444444</v>
      </c>
      <c r="T3819" s="12">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2">
        <f t="shared" si="358"/>
        <v>42045.84238425926</v>
      </c>
      <c r="T3820" s="12">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2">
        <f t="shared" si="358"/>
        <v>42184.209537037037</v>
      </c>
      <c r="T3821" s="12">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2">
        <f t="shared" si="358"/>
        <v>42160.651817129634</v>
      </c>
      <c r="T3822" s="12">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2">
        <f t="shared" si="358"/>
        <v>42341.180636574078</v>
      </c>
      <c r="T3823" s="12">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2">
        <f t="shared" si="358"/>
        <v>42329.838159722218</v>
      </c>
      <c r="T3824" s="12">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2">
        <f t="shared" si="358"/>
        <v>42170.910231481481</v>
      </c>
      <c r="T3825" s="12">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2">
        <f t="shared" si="358"/>
        <v>42571.626192129625</v>
      </c>
      <c r="T3826" s="12">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2">
        <f t="shared" si="358"/>
        <v>42151.069606481484</v>
      </c>
      <c r="T3827" s="12">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2">
        <f t="shared" si="358"/>
        <v>42101.423541666663</v>
      </c>
      <c r="T3828" s="12">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2">
        <f t="shared" si="358"/>
        <v>42034.928252314814</v>
      </c>
      <c r="T3829" s="12">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2">
        <f t="shared" si="358"/>
        <v>41944.527627314819</v>
      </c>
      <c r="T3830" s="12">
        <f t="shared" si="359"/>
        <v>42004.569293981476</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2">
        <f t="shared" si="358"/>
        <v>42593.865405092598</v>
      </c>
      <c r="T3831" s="12">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2">
        <f t="shared" si="358"/>
        <v>42503.740868055553</v>
      </c>
      <c r="T3832" s="12">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2">
        <f t="shared" si="358"/>
        <v>41927.848900462966</v>
      </c>
      <c r="T3833" s="12">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2">
        <f t="shared" si="358"/>
        <v>42375.114988425921</v>
      </c>
      <c r="T3834" s="12">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2">
        <f t="shared" si="358"/>
        <v>41963.872361111113</v>
      </c>
      <c r="T3835" s="12">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2">
        <f t="shared" si="358"/>
        <v>42143.445219907408</v>
      </c>
      <c r="T3836" s="12">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2">
        <f t="shared" si="358"/>
        <v>42460.94222222222</v>
      </c>
      <c r="T3837" s="12">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2">
        <f t="shared" si="358"/>
        <v>42553.926527777774</v>
      </c>
      <c r="T3838" s="12">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2">
        <f t="shared" si="358"/>
        <v>42152.765717592592</v>
      </c>
      <c r="T3839" s="12">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2">
        <f t="shared" si="358"/>
        <v>42116.710752314815</v>
      </c>
      <c r="T3840" s="12">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2">
        <f t="shared" si="358"/>
        <v>42155.142638888894</v>
      </c>
      <c r="T3841" s="12">
        <f t="shared" si="359"/>
        <v>42215.142638888894</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2">
        <f t="shared" si="358"/>
        <v>42432.701724537037</v>
      </c>
      <c r="T3842" s="12">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f>
        <v>8.72E-2</v>
      </c>
      <c r="P3843" s="8">
        <f t="shared" ref="P3843:P3906" si="361">IFERROR(E3843/L3843, "No backers")</f>
        <v>25.647058823529413</v>
      </c>
      <c r="Q3843" t="str">
        <f t="shared" ref="Q3843:Q3906" si="362">LEFT(N3843,FIND("/",N3843)-1)</f>
        <v>theater</v>
      </c>
      <c r="R3843" t="str">
        <f t="shared" ref="R3843:R3906" si="363">RIGHT(N3843,LEN(N3843)-FIND("/",N3843))</f>
        <v>plays</v>
      </c>
      <c r="S3843" s="12">
        <f t="shared" ref="S3843:S3906" si="364">(J3843/86400)+DATE(1970,1,1)</f>
        <v>41780.785729166666</v>
      </c>
      <c r="T3843" s="12">
        <f t="shared" ref="T3843:T3906" si="365">(I3843/86400)+DATE(1970,1,1)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2">
        <f t="shared" si="364"/>
        <v>41740.493657407409</v>
      </c>
      <c r="T3844" s="12">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2">
        <f t="shared" si="364"/>
        <v>41766.072500000002</v>
      </c>
      <c r="T3845" s="12">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2">
        <f t="shared" si="364"/>
        <v>41766.617291666669</v>
      </c>
      <c r="T3846" s="12">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2">
        <f t="shared" si="364"/>
        <v>42248.627013888894</v>
      </c>
      <c r="T3847" s="12">
        <f t="shared" si="365"/>
        <v>42278.627013888894</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2">
        <f t="shared" si="364"/>
        <v>41885.221550925926</v>
      </c>
      <c r="T3848" s="12">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2">
        <f t="shared" si="364"/>
        <v>42159.224432870367</v>
      </c>
      <c r="T3849" s="12">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2">
        <f t="shared" si="364"/>
        <v>42265.817002314812</v>
      </c>
      <c r="T3850" s="12">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2">
        <f t="shared" si="364"/>
        <v>42136.767175925925</v>
      </c>
      <c r="T3851" s="12">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2">
        <f t="shared" si="364"/>
        <v>41975.124340277776</v>
      </c>
      <c r="T3852" s="12">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2">
        <f t="shared" si="364"/>
        <v>42172.439571759256</v>
      </c>
      <c r="T3853" s="12">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2">
        <f t="shared" si="364"/>
        <v>42065.190694444449</v>
      </c>
      <c r="T3854" s="12">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2">
        <f t="shared" si="364"/>
        <v>41848.84002314815</v>
      </c>
      <c r="T3855" s="12">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2">
        <f t="shared" si="364"/>
        <v>42103.884930555556</v>
      </c>
      <c r="T3856" s="12">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2">
        <f t="shared" si="364"/>
        <v>42059.970729166671</v>
      </c>
      <c r="T3857" s="12">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2">
        <f t="shared" si="364"/>
        <v>42041.743090277778</v>
      </c>
      <c r="T3858" s="12">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2">
        <f t="shared" si="364"/>
        <v>41829.73715277778</v>
      </c>
      <c r="T3859" s="12">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2">
        <f t="shared" si="364"/>
        <v>42128.431064814809</v>
      </c>
      <c r="T3860" s="12">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2">
        <f t="shared" si="364"/>
        <v>41789.893599537041</v>
      </c>
      <c r="T3861" s="12">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2">
        <f t="shared" si="364"/>
        <v>41833.660995370374</v>
      </c>
      <c r="T3862" s="12">
        <f t="shared" si="365"/>
        <v>41863.660995370374</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2">
        <f t="shared" si="364"/>
        <v>41914.590011574073</v>
      </c>
      <c r="T3863" s="12">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2">
        <f t="shared" si="364"/>
        <v>42611.261064814811</v>
      </c>
      <c r="T3864" s="12">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str">
        <f t="shared" si="361"/>
        <v>No backers</v>
      </c>
      <c r="Q3865" t="str">
        <f t="shared" si="362"/>
        <v>theater</v>
      </c>
      <c r="R3865" t="str">
        <f t="shared" si="363"/>
        <v>plays</v>
      </c>
      <c r="S3865" s="12">
        <f t="shared" si="364"/>
        <v>42253.633159722223</v>
      </c>
      <c r="T3865" s="12">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2">
        <f t="shared" si="364"/>
        <v>42295.891828703709</v>
      </c>
      <c r="T3866" s="12">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2">
        <f t="shared" si="364"/>
        <v>41841.651597222226</v>
      </c>
      <c r="T3867" s="12">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2">
        <f t="shared" si="364"/>
        <v>42402.947002314817</v>
      </c>
      <c r="T3868" s="12">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2">
        <f t="shared" si="364"/>
        <v>42509.814108796301</v>
      </c>
      <c r="T3869" s="12">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2">
        <f t="shared" si="364"/>
        <v>41865.659780092596</v>
      </c>
      <c r="T3870" s="12">
        <f t="shared" si="365"/>
        <v>41890.659780092596</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2">
        <f t="shared" si="364"/>
        <v>42047.724444444444</v>
      </c>
      <c r="T3871" s="12">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2">
        <f t="shared" si="364"/>
        <v>41793.172199074077</v>
      </c>
      <c r="T3872" s="12">
        <f t="shared" si="365"/>
        <v>41823.172199074077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2">
        <f t="shared" si="364"/>
        <v>42763.780671296292</v>
      </c>
      <c r="T3873" s="12">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str">
        <f t="shared" si="361"/>
        <v>No backers</v>
      </c>
      <c r="Q3874" t="str">
        <f t="shared" si="362"/>
        <v>theater</v>
      </c>
      <c r="R3874" t="str">
        <f t="shared" si="363"/>
        <v>musical</v>
      </c>
      <c r="S3874" s="12">
        <f t="shared" si="364"/>
        <v>42180.145787037036</v>
      </c>
      <c r="T3874" s="12">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str">
        <f t="shared" si="361"/>
        <v>No backers</v>
      </c>
      <c r="Q3875" t="str">
        <f t="shared" si="362"/>
        <v>theater</v>
      </c>
      <c r="R3875" t="str">
        <f t="shared" si="363"/>
        <v>musical</v>
      </c>
      <c r="S3875" s="12">
        <f t="shared" si="364"/>
        <v>42255.696006944447</v>
      </c>
      <c r="T3875" s="12">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str">
        <f t="shared" si="361"/>
        <v>No backers</v>
      </c>
      <c r="Q3876" t="str">
        <f t="shared" si="362"/>
        <v>theater</v>
      </c>
      <c r="R3876" t="str">
        <f t="shared" si="363"/>
        <v>musical</v>
      </c>
      <c r="S3876" s="12">
        <f t="shared" si="364"/>
        <v>42007.016458333332</v>
      </c>
      <c r="T3876" s="12">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str">
        <f t="shared" si="361"/>
        <v>No backers</v>
      </c>
      <c r="Q3877" t="str">
        <f t="shared" si="362"/>
        <v>theater</v>
      </c>
      <c r="R3877" t="str">
        <f t="shared" si="363"/>
        <v>musical</v>
      </c>
      <c r="S3877" s="12">
        <f t="shared" si="364"/>
        <v>42615.346817129626</v>
      </c>
      <c r="T3877" s="12">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2">
        <f t="shared" si="364"/>
        <v>42372.624166666668</v>
      </c>
      <c r="T3878" s="12">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2">
        <f t="shared" si="364"/>
        <v>42682.67768518519</v>
      </c>
      <c r="T3879" s="12">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2">
        <f t="shared" si="364"/>
        <v>42154.818819444445</v>
      </c>
      <c r="T3880" s="12">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str">
        <f t="shared" si="361"/>
        <v>No backers</v>
      </c>
      <c r="Q3881" t="str">
        <f t="shared" si="362"/>
        <v>theater</v>
      </c>
      <c r="R3881" t="str">
        <f t="shared" si="363"/>
        <v>musical</v>
      </c>
      <c r="S3881" s="12">
        <f t="shared" si="364"/>
        <v>41999.861064814817</v>
      </c>
      <c r="T3881" s="12">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2">
        <f t="shared" si="364"/>
        <v>41815.815046296295</v>
      </c>
      <c r="T3882" s="12">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2">
        <f t="shared" si="364"/>
        <v>42756.018506944441</v>
      </c>
      <c r="T3883" s="12">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str">
        <f t="shared" si="361"/>
        <v>No backers</v>
      </c>
      <c r="Q3884" t="str">
        <f t="shared" si="362"/>
        <v>theater</v>
      </c>
      <c r="R3884" t="str">
        <f t="shared" si="363"/>
        <v>musical</v>
      </c>
      <c r="S3884" s="12">
        <f t="shared" si="364"/>
        <v>42373.983449074076</v>
      </c>
      <c r="T3884" s="12">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str">
        <f t="shared" si="361"/>
        <v>No backers</v>
      </c>
      <c r="Q3885" t="str">
        <f t="shared" si="362"/>
        <v>theater</v>
      </c>
      <c r="R3885" t="str">
        <f t="shared" si="363"/>
        <v>musical</v>
      </c>
      <c r="S3885" s="12">
        <f t="shared" si="364"/>
        <v>41854.602650462963</v>
      </c>
      <c r="T3885" s="12">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str">
        <f t="shared" si="361"/>
        <v>No backers</v>
      </c>
      <c r="Q3886" t="str">
        <f t="shared" si="362"/>
        <v>theater</v>
      </c>
      <c r="R3886" t="str">
        <f t="shared" si="363"/>
        <v>musical</v>
      </c>
      <c r="S3886" s="12">
        <f t="shared" si="364"/>
        <v>42065.791574074072</v>
      </c>
      <c r="T3886" s="12">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str">
        <f t="shared" si="361"/>
        <v>No backers</v>
      </c>
      <c r="Q3887" t="str">
        <f t="shared" si="362"/>
        <v>theater</v>
      </c>
      <c r="R3887" t="str">
        <f t="shared" si="363"/>
        <v>musical</v>
      </c>
      <c r="S3887" s="12">
        <f t="shared" si="364"/>
        <v>42469.951284722221</v>
      </c>
      <c r="T3887" s="12">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str">
        <f t="shared" si="361"/>
        <v>No backers</v>
      </c>
      <c r="Q3888" t="str">
        <f t="shared" si="362"/>
        <v>theater</v>
      </c>
      <c r="R3888" t="str">
        <f t="shared" si="363"/>
        <v>musical</v>
      </c>
      <c r="S3888" s="12">
        <f t="shared" si="364"/>
        <v>41954.228032407409</v>
      </c>
      <c r="T3888" s="12">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2">
        <f t="shared" si="364"/>
        <v>42079.857974537037</v>
      </c>
      <c r="T3889" s="12">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2">
        <f t="shared" si="364"/>
        <v>42762.545810185184</v>
      </c>
      <c r="T3890" s="12">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2">
        <f t="shared" si="364"/>
        <v>41977.004976851851</v>
      </c>
      <c r="T3891" s="12">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2">
        <f t="shared" si="364"/>
        <v>42171.758611111116</v>
      </c>
      <c r="T3892" s="12">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2">
        <f t="shared" si="364"/>
        <v>42056.1324537037</v>
      </c>
      <c r="T3893" s="12">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str">
        <f t="shared" si="361"/>
        <v>No backers</v>
      </c>
      <c r="Q3894" t="str">
        <f t="shared" si="362"/>
        <v>theater</v>
      </c>
      <c r="R3894" t="str">
        <f t="shared" si="363"/>
        <v>plays</v>
      </c>
      <c r="S3894" s="12">
        <f t="shared" si="364"/>
        <v>41867.652280092589</v>
      </c>
      <c r="T3894" s="12">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2">
        <f t="shared" si="364"/>
        <v>41779.657870370371</v>
      </c>
      <c r="T3895" s="12">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2">
        <f t="shared" si="364"/>
        <v>42679.958472222221</v>
      </c>
      <c r="T3896" s="12">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2">
        <f t="shared" si="364"/>
        <v>42032.250208333338</v>
      </c>
      <c r="T3897" s="12">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2">
        <f t="shared" si="364"/>
        <v>41793.191875000004</v>
      </c>
      <c r="T3898" s="12">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2">
        <f t="shared" si="364"/>
        <v>41982.87364583333</v>
      </c>
      <c r="T3899" s="12">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2">
        <f t="shared" si="364"/>
        <v>42193.482291666667</v>
      </c>
      <c r="T3900" s="12">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2">
        <f t="shared" si="364"/>
        <v>41843.775011574078</v>
      </c>
      <c r="T3901" s="12">
        <f t="shared" si="365"/>
        <v>41863.775011574078</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2">
        <f t="shared" si="364"/>
        <v>42136.092488425929</v>
      </c>
      <c r="T3902" s="12">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2">
        <f t="shared" si="364"/>
        <v>42317.826377314814</v>
      </c>
      <c r="T3903" s="12">
        <f t="shared" si="365"/>
        <v>42357.826377314814</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2">
        <f t="shared" si="364"/>
        <v>42663.468078703707</v>
      </c>
      <c r="T3904" s="12">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str">
        <f t="shared" si="361"/>
        <v>No backers</v>
      </c>
      <c r="Q3905" t="str">
        <f t="shared" si="362"/>
        <v>theater</v>
      </c>
      <c r="R3905" t="str">
        <f t="shared" si="363"/>
        <v>plays</v>
      </c>
      <c r="S3905" s="12">
        <f t="shared" si="364"/>
        <v>42186.01116898148</v>
      </c>
      <c r="T3905" s="12">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2">
        <f t="shared" si="364"/>
        <v>42095.229166666672</v>
      </c>
      <c r="T3906" s="12">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f>
        <v>0.11533333333333333</v>
      </c>
      <c r="P3907" s="8">
        <f t="shared" ref="P3907:P3970" si="367">IFERROR(E3907/L3907, "No backers")</f>
        <v>24.714285714285715</v>
      </c>
      <c r="Q3907" t="str">
        <f t="shared" ref="Q3907:Q3970" si="368">LEFT(N3907,FIND("/",N3907)-1)</f>
        <v>theater</v>
      </c>
      <c r="R3907" t="str">
        <f t="shared" ref="R3907:R3970" si="369">RIGHT(N3907,LEN(N3907)-FIND("/",N3907))</f>
        <v>plays</v>
      </c>
      <c r="S3907" s="12">
        <f t="shared" ref="S3907:S3970" si="370">(J3907/86400)+DATE(1970,1,1)</f>
        <v>42124.623877314814</v>
      </c>
      <c r="T3907" s="12">
        <f t="shared" ref="T3907:T3970" si="371">(I3907/86400)+DATE(1970,1,1)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2">
        <f t="shared" si="370"/>
        <v>42143.917743055557</v>
      </c>
      <c r="T3908" s="12">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2">
        <f t="shared" si="370"/>
        <v>41906.819513888891</v>
      </c>
      <c r="T3909" s="12">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2">
        <f t="shared" si="370"/>
        <v>41834.135370370372</v>
      </c>
      <c r="T3910" s="12">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2">
        <f t="shared" si="370"/>
        <v>41863.359282407408</v>
      </c>
      <c r="T3911" s="12">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2">
        <f t="shared" si="370"/>
        <v>42224.756909722222</v>
      </c>
      <c r="T3912" s="12">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2">
        <f t="shared" si="370"/>
        <v>41939.8122337963</v>
      </c>
      <c r="T3913" s="12">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2">
        <f t="shared" si="370"/>
        <v>42059.270023148143</v>
      </c>
      <c r="T3914" s="12">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2">
        <f t="shared" si="370"/>
        <v>42308.211215277777</v>
      </c>
      <c r="T3915" s="12">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2">
        <f t="shared" si="370"/>
        <v>42114.818935185191</v>
      </c>
      <c r="T3916" s="12">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2">
        <f t="shared" si="370"/>
        <v>42492.98505787037</v>
      </c>
      <c r="T3917" s="12">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str">
        <f t="shared" si="367"/>
        <v>No backers</v>
      </c>
      <c r="Q3918" t="str">
        <f t="shared" si="368"/>
        <v>theater</v>
      </c>
      <c r="R3918" t="str">
        <f t="shared" si="369"/>
        <v>plays</v>
      </c>
      <c r="S3918" s="12">
        <f t="shared" si="370"/>
        <v>42494.471666666665</v>
      </c>
      <c r="T3918" s="12">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2">
        <f t="shared" si="370"/>
        <v>41863.527326388888</v>
      </c>
      <c r="T3919" s="12">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2">
        <f t="shared" si="370"/>
        <v>41843.664618055554</v>
      </c>
      <c r="T3920" s="12">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2">
        <f t="shared" si="370"/>
        <v>42358.684872685189</v>
      </c>
      <c r="T3921" s="12">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2">
        <f t="shared" si="370"/>
        <v>42657.38726851852</v>
      </c>
      <c r="T3922" s="12">
        <f t="shared" si="371"/>
        <v>42687.428935185184</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str">
        <f t="shared" si="367"/>
        <v>No backers</v>
      </c>
      <c r="Q3923" t="str">
        <f t="shared" si="368"/>
        <v>theater</v>
      </c>
      <c r="R3923" t="str">
        <f t="shared" si="369"/>
        <v>plays</v>
      </c>
      <c r="S3923" s="12">
        <f t="shared" si="370"/>
        <v>41926.542303240742</v>
      </c>
      <c r="T3923" s="12">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2">
        <f t="shared" si="370"/>
        <v>42020.768634259264</v>
      </c>
      <c r="T3924" s="12">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2">
        <f t="shared" si="370"/>
        <v>42075.979988425926</v>
      </c>
      <c r="T3925" s="12">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2">
        <f t="shared" si="370"/>
        <v>41786.959745370368</v>
      </c>
      <c r="T3926" s="12">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2">
        <f t="shared" si="370"/>
        <v>41820.870821759258</v>
      </c>
      <c r="T3927" s="12">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2">
        <f t="shared" si="370"/>
        <v>41970.085046296299</v>
      </c>
      <c r="T3928" s="12">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2">
        <f t="shared" si="370"/>
        <v>41830.267407407409</v>
      </c>
      <c r="T3929" s="12">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2">
        <f t="shared" si="370"/>
        <v>42265.683182870373</v>
      </c>
      <c r="T3930" s="12">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2">
        <f t="shared" si="370"/>
        <v>42601.827141203699</v>
      </c>
      <c r="T3931" s="12">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str">
        <f t="shared" si="367"/>
        <v>No backers</v>
      </c>
      <c r="Q3932" t="str">
        <f t="shared" si="368"/>
        <v>theater</v>
      </c>
      <c r="R3932" t="str">
        <f t="shared" si="369"/>
        <v>plays</v>
      </c>
      <c r="S3932" s="12">
        <f t="shared" si="370"/>
        <v>42433.338749999995</v>
      </c>
      <c r="T3932" s="12">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str">
        <f t="shared" si="367"/>
        <v>No backers</v>
      </c>
      <c r="Q3933" t="str">
        <f t="shared" si="368"/>
        <v>theater</v>
      </c>
      <c r="R3933" t="str">
        <f t="shared" si="369"/>
        <v>plays</v>
      </c>
      <c r="S3933" s="12">
        <f t="shared" si="370"/>
        <v>42228.151701388888</v>
      </c>
      <c r="T3933" s="12">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2">
        <f t="shared" si="370"/>
        <v>42415.168564814812</v>
      </c>
      <c r="T3934" s="12">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2">
        <f t="shared" si="370"/>
        <v>42538.968310185184</v>
      </c>
      <c r="T3935" s="12">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2">
        <f t="shared" si="370"/>
        <v>42233.671747685185</v>
      </c>
      <c r="T3936" s="12">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2">
        <f t="shared" si="370"/>
        <v>42221.656782407408</v>
      </c>
      <c r="T3937" s="12">
        <f t="shared" si="371"/>
        <v>42281.656782407408</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str">
        <f t="shared" si="367"/>
        <v>No backers</v>
      </c>
      <c r="Q3938" t="str">
        <f t="shared" si="368"/>
        <v>theater</v>
      </c>
      <c r="R3938" t="str">
        <f t="shared" si="369"/>
        <v>plays</v>
      </c>
      <c r="S3938" s="12">
        <f t="shared" si="370"/>
        <v>42675.262962962966</v>
      </c>
      <c r="T3938" s="12">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2">
        <f t="shared" si="370"/>
        <v>42534.631481481483</v>
      </c>
      <c r="T3939" s="12">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2">
        <f t="shared" si="370"/>
        <v>42151.905717592592</v>
      </c>
      <c r="T3940" s="12">
        <f t="shared" si="371"/>
        <v>42182.905717592592</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2">
        <f t="shared" si="370"/>
        <v>41915.400219907409</v>
      </c>
      <c r="T3941" s="12">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2">
        <f t="shared" si="370"/>
        <v>41961.492488425924</v>
      </c>
      <c r="T3942" s="12">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2">
        <f t="shared" si="370"/>
        <v>41940.587233796294</v>
      </c>
      <c r="T3943" s="12">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str">
        <f t="shared" si="367"/>
        <v>No backers</v>
      </c>
      <c r="Q3944" t="str">
        <f t="shared" si="368"/>
        <v>theater</v>
      </c>
      <c r="R3944" t="str">
        <f t="shared" si="369"/>
        <v>plays</v>
      </c>
      <c r="S3944" s="12">
        <f t="shared" si="370"/>
        <v>42111.904097222221</v>
      </c>
      <c r="T3944" s="12">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2">
        <f t="shared" si="370"/>
        <v>42279.778564814813</v>
      </c>
      <c r="T3945" s="12">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str">
        <f t="shared" si="367"/>
        <v>No backers</v>
      </c>
      <c r="Q3946" t="str">
        <f t="shared" si="368"/>
        <v>theater</v>
      </c>
      <c r="R3946" t="str">
        <f t="shared" si="369"/>
        <v>plays</v>
      </c>
      <c r="S3946" s="12">
        <f t="shared" si="370"/>
        <v>42213.662905092591</v>
      </c>
      <c r="T3946" s="12">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2">
        <f t="shared" si="370"/>
        <v>42109.801712962959</v>
      </c>
      <c r="T3947" s="12">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2">
        <f t="shared" si="370"/>
        <v>42031.833587962959</v>
      </c>
      <c r="T3948" s="12">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2">
        <f t="shared" si="370"/>
        <v>42615.142870370371</v>
      </c>
      <c r="T3949" s="12">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str">
        <f t="shared" si="367"/>
        <v>No backers</v>
      </c>
      <c r="Q3950" t="str">
        <f t="shared" si="368"/>
        <v>theater</v>
      </c>
      <c r="R3950" t="str">
        <f t="shared" si="369"/>
        <v>plays</v>
      </c>
      <c r="S3950" s="12">
        <f t="shared" si="370"/>
        <v>41829.325497685189</v>
      </c>
      <c r="T3950" s="12">
        <f t="shared" si="371"/>
        <v>41889.325497685189</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2">
        <f t="shared" si="370"/>
        <v>42016.120613425926</v>
      </c>
      <c r="T3951" s="12">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2">
        <f t="shared" si="370"/>
        <v>42439.702314814815</v>
      </c>
      <c r="T3952" s="12">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2">
        <f t="shared" si="370"/>
        <v>42433.825717592597</v>
      </c>
      <c r="T3953" s="12">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2">
        <f t="shared" si="370"/>
        <v>42243.790393518517</v>
      </c>
      <c r="T3954" s="12">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str">
        <f t="shared" si="367"/>
        <v>No backers</v>
      </c>
      <c r="Q3955" t="str">
        <f t="shared" si="368"/>
        <v>theater</v>
      </c>
      <c r="R3955" t="str">
        <f t="shared" si="369"/>
        <v>plays</v>
      </c>
      <c r="S3955" s="12">
        <f t="shared" si="370"/>
        <v>42550.048449074078</v>
      </c>
      <c r="T3955" s="12">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str">
        <f t="shared" si="367"/>
        <v>No backers</v>
      </c>
      <c r="Q3956" t="str">
        <f t="shared" si="368"/>
        <v>theater</v>
      </c>
      <c r="R3956" t="str">
        <f t="shared" si="369"/>
        <v>plays</v>
      </c>
      <c r="S3956" s="12">
        <f t="shared" si="370"/>
        <v>41774.651203703703</v>
      </c>
      <c r="T3956" s="12">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2">
        <f t="shared" si="370"/>
        <v>42306.848854166667</v>
      </c>
      <c r="T3957" s="12">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str">
        <f t="shared" si="367"/>
        <v>No backers</v>
      </c>
      <c r="Q3958" t="str">
        <f t="shared" si="368"/>
        <v>theater</v>
      </c>
      <c r="R3958" t="str">
        <f t="shared" si="369"/>
        <v>plays</v>
      </c>
      <c r="S3958" s="12">
        <f t="shared" si="370"/>
        <v>42457.932025462964</v>
      </c>
      <c r="T3958" s="12">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2">
        <f t="shared" si="370"/>
        <v>42513.976319444446</v>
      </c>
      <c r="T3959" s="12">
        <f t="shared" si="371"/>
        <v>42559.976319444446</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2">
        <f t="shared" si="370"/>
        <v>41816.950370370367</v>
      </c>
      <c r="T3960" s="12">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2">
        <f t="shared" si="370"/>
        <v>41880.788842592592</v>
      </c>
      <c r="T3961" s="12">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2">
        <f t="shared" si="370"/>
        <v>42342.845555555556</v>
      </c>
      <c r="T3962" s="12">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2">
        <f t="shared" si="370"/>
        <v>41745.891319444447</v>
      </c>
      <c r="T3963" s="12">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2">
        <f t="shared" si="370"/>
        <v>42311.621458333335</v>
      </c>
      <c r="T3964" s="12">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str">
        <f t="shared" si="367"/>
        <v>No backers</v>
      </c>
      <c r="Q3965" t="str">
        <f t="shared" si="368"/>
        <v>theater</v>
      </c>
      <c r="R3965" t="str">
        <f t="shared" si="369"/>
        <v>plays</v>
      </c>
      <c r="S3965" s="12">
        <f t="shared" si="370"/>
        <v>42296.154131944444</v>
      </c>
      <c r="T3965" s="12">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2">
        <f t="shared" si="370"/>
        <v>42053.722060185188</v>
      </c>
      <c r="T3966" s="12">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2">
        <f t="shared" si="370"/>
        <v>42414.235879629632</v>
      </c>
      <c r="T3967" s="12">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2">
        <f t="shared" si="370"/>
        <v>41801.711550925924</v>
      </c>
      <c r="T3968" s="12">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2">
        <f t="shared" si="370"/>
        <v>42770.290590277778</v>
      </c>
      <c r="T3969" s="12">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2">
        <f t="shared" si="370"/>
        <v>42452.815659722226</v>
      </c>
      <c r="T3970" s="12">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f>
        <v>7.4690265486725665E-2</v>
      </c>
      <c r="P3971" s="8">
        <f t="shared" ref="P3971:P4034" si="373">IFERROR(E3971/L3971, "No backers")</f>
        <v>35.166666666666664</v>
      </c>
      <c r="Q3971" t="str">
        <f t="shared" ref="Q3971:Q4034" si="374">LEFT(N3971,FIND("/",N3971)-1)</f>
        <v>theater</v>
      </c>
      <c r="R3971" t="str">
        <f t="shared" ref="R3971:R4034" si="375">RIGHT(N3971,LEN(N3971)-FIND("/",N3971))</f>
        <v>plays</v>
      </c>
      <c r="S3971" s="12">
        <f t="shared" ref="S3971:S4034" si="376">(J3971/86400)+DATE(1970,1,1)</f>
        <v>42601.854699074072</v>
      </c>
      <c r="T3971" s="12">
        <f t="shared" ref="T3971:T4034" si="377">(I3971/86400)+DATE(1970,1,1)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2">
        <f t="shared" si="376"/>
        <v>42447.863553240742</v>
      </c>
      <c r="T3972" s="12">
        <f t="shared" si="377"/>
        <v>42477.863553240742</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2">
        <f t="shared" si="376"/>
        <v>41811.536180555559</v>
      </c>
      <c r="T3973" s="12">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2">
        <f t="shared" si="376"/>
        <v>41981.067523148144</v>
      </c>
      <c r="T3974" s="12">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2">
        <f t="shared" si="376"/>
        <v>42469.68414351852</v>
      </c>
      <c r="T3975" s="12">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2">
        <f t="shared" si="376"/>
        <v>42493.546851851846</v>
      </c>
      <c r="T3976" s="12">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str">
        <f t="shared" si="373"/>
        <v>No backers</v>
      </c>
      <c r="Q3977" t="str">
        <f t="shared" si="374"/>
        <v>theater</v>
      </c>
      <c r="R3977" t="str">
        <f t="shared" si="375"/>
        <v>plays</v>
      </c>
      <c r="S3977" s="12">
        <f t="shared" si="376"/>
        <v>42534.866875</v>
      </c>
      <c r="T3977" s="12">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2">
        <f t="shared" si="376"/>
        <v>41830.858344907407</v>
      </c>
      <c r="T3978" s="12">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2">
        <f t="shared" si="376"/>
        <v>42543.788564814815</v>
      </c>
      <c r="T3979" s="12">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2">
        <f t="shared" si="376"/>
        <v>41975.642974537041</v>
      </c>
      <c r="T3980" s="12">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2">
        <f t="shared" si="376"/>
        <v>42069.903437500005</v>
      </c>
      <c r="T3981" s="12">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2">
        <f t="shared" si="376"/>
        <v>41795.598923611113</v>
      </c>
      <c r="T3982" s="12">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2">
        <f t="shared" si="376"/>
        <v>42508.179965277777</v>
      </c>
      <c r="T3983" s="12">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2">
        <f t="shared" si="376"/>
        <v>42132.809953703705</v>
      </c>
      <c r="T3984" s="12">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2">
        <f t="shared" si="376"/>
        <v>41747.86986111111</v>
      </c>
      <c r="T3985" s="12">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2">
        <f t="shared" si="376"/>
        <v>41920.963472222225</v>
      </c>
      <c r="T3986" s="12">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2">
        <f t="shared" si="376"/>
        <v>42399.707407407404</v>
      </c>
      <c r="T3987" s="12">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2">
        <f t="shared" si="376"/>
        <v>42467.548541666663</v>
      </c>
      <c r="T3988" s="12">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2">
        <f t="shared" si="376"/>
        <v>41765.92465277778</v>
      </c>
      <c r="T3989" s="12">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2">
        <f t="shared" si="376"/>
        <v>42230.08116898148</v>
      </c>
      <c r="T3990" s="12">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str">
        <f t="shared" si="373"/>
        <v>No backers</v>
      </c>
      <c r="Q3991" t="str">
        <f t="shared" si="374"/>
        <v>theater</v>
      </c>
      <c r="R3991" t="str">
        <f t="shared" si="375"/>
        <v>plays</v>
      </c>
      <c r="S3991" s="12">
        <f t="shared" si="376"/>
        <v>42286.749780092592</v>
      </c>
      <c r="T3991" s="12">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2">
        <f t="shared" si="376"/>
        <v>42401.672372685185</v>
      </c>
      <c r="T3992" s="12">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2">
        <f t="shared" si="376"/>
        <v>42125.644467592589</v>
      </c>
      <c r="T3993" s="12">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2">
        <f t="shared" si="376"/>
        <v>42289.94049768518</v>
      </c>
      <c r="T3994" s="12">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2">
        <f t="shared" si="376"/>
        <v>42107.864722222221</v>
      </c>
      <c r="T3995" s="12">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2">
        <f t="shared" si="376"/>
        <v>41809.389930555553</v>
      </c>
      <c r="T3996" s="12">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2">
        <f t="shared" si="376"/>
        <v>42019.683761574073</v>
      </c>
      <c r="T3997" s="12">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2">
        <f t="shared" si="376"/>
        <v>41950.266944444447</v>
      </c>
      <c r="T3998" s="12">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str">
        <f t="shared" si="373"/>
        <v>No backers</v>
      </c>
      <c r="Q3999" t="str">
        <f t="shared" si="374"/>
        <v>theater</v>
      </c>
      <c r="R3999" t="str">
        <f t="shared" si="375"/>
        <v>plays</v>
      </c>
      <c r="S3999" s="12">
        <f t="shared" si="376"/>
        <v>42069.391446759255</v>
      </c>
      <c r="T3999" s="12">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2">
        <f t="shared" si="376"/>
        <v>42061.963263888887</v>
      </c>
      <c r="T4000" s="12">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2">
        <f t="shared" si="376"/>
        <v>41842.828680555554</v>
      </c>
      <c r="T4001" s="12">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2">
        <f t="shared" si="376"/>
        <v>42437.64534722222</v>
      </c>
      <c r="T4002" s="12">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2">
        <f t="shared" si="376"/>
        <v>42775.964212962965</v>
      </c>
      <c r="T4003" s="12">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2">
        <f t="shared" si="376"/>
        <v>41879.043530092589</v>
      </c>
      <c r="T4004" s="12">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2">
        <f t="shared" si="376"/>
        <v>42020.587349537032</v>
      </c>
      <c r="T4005" s="12">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2">
        <f t="shared" si="376"/>
        <v>41890.16269675926</v>
      </c>
      <c r="T4006" s="12">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2">
        <f t="shared" si="376"/>
        <v>41872.807696759257</v>
      </c>
      <c r="T4007" s="12">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2">
        <f t="shared" si="376"/>
        <v>42391.772997685184</v>
      </c>
      <c r="T4008" s="12">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2">
        <f t="shared" si="376"/>
        <v>41848.772928240738</v>
      </c>
      <c r="T4009" s="12">
        <f t="shared" si="377"/>
        <v>41877.686111111107</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2">
        <f t="shared" si="376"/>
        <v>42177.964201388888</v>
      </c>
      <c r="T4010" s="12">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2">
        <f t="shared" si="376"/>
        <v>41851.700925925928</v>
      </c>
      <c r="T4011" s="12">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2">
        <f t="shared" si="376"/>
        <v>41921.770439814813</v>
      </c>
      <c r="T4012" s="12">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2">
        <f t="shared" si="376"/>
        <v>42002.54488425926</v>
      </c>
      <c r="T4013" s="12">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str">
        <f t="shared" si="373"/>
        <v>No backers</v>
      </c>
      <c r="Q4014" t="str">
        <f t="shared" si="374"/>
        <v>theater</v>
      </c>
      <c r="R4014" t="str">
        <f t="shared" si="375"/>
        <v>plays</v>
      </c>
      <c r="S4014" s="12">
        <f t="shared" si="376"/>
        <v>42096.544548611113</v>
      </c>
      <c r="T4014" s="12">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2">
        <f t="shared" si="376"/>
        <v>42021.301192129627</v>
      </c>
      <c r="T4015" s="12">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str">
        <f t="shared" si="373"/>
        <v>No backers</v>
      </c>
      <c r="Q4016" t="str">
        <f t="shared" si="374"/>
        <v>theater</v>
      </c>
      <c r="R4016" t="str">
        <f t="shared" si="375"/>
        <v>plays</v>
      </c>
      <c r="S4016" s="12">
        <f t="shared" si="376"/>
        <v>42419.246168981481</v>
      </c>
      <c r="T4016" s="12">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2">
        <f t="shared" si="376"/>
        <v>42174.780821759261</v>
      </c>
      <c r="T4017" s="12">
        <f t="shared" si="377"/>
        <v>42204.780821759261</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2">
        <f t="shared" si="376"/>
        <v>41869.872685185182</v>
      </c>
      <c r="T4018" s="12">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2">
        <f t="shared" si="376"/>
        <v>41856.672152777777</v>
      </c>
      <c r="T4019" s="12">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2">
        <f t="shared" si="376"/>
        <v>42620.91097222222</v>
      </c>
      <c r="T4020" s="12">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2">
        <f t="shared" si="376"/>
        <v>42417.675879629634</v>
      </c>
      <c r="T4021" s="12">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2">
        <f t="shared" si="376"/>
        <v>42057.190960648149</v>
      </c>
      <c r="T4022" s="12">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2">
        <f t="shared" si="376"/>
        <v>41878.911550925928</v>
      </c>
      <c r="T4023" s="12">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2">
        <f t="shared" si="376"/>
        <v>41990.584108796298</v>
      </c>
      <c r="T4024" s="12">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str">
        <f t="shared" si="373"/>
        <v>No backers</v>
      </c>
      <c r="Q4025" t="str">
        <f t="shared" si="374"/>
        <v>theater</v>
      </c>
      <c r="R4025" t="str">
        <f t="shared" si="375"/>
        <v>plays</v>
      </c>
      <c r="S4025" s="12">
        <f t="shared" si="376"/>
        <v>42408.999571759261</v>
      </c>
      <c r="T4025" s="12">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2">
        <f t="shared" si="376"/>
        <v>42217.670104166667</v>
      </c>
      <c r="T4026" s="12">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2">
        <f t="shared" si="376"/>
        <v>42151.237685185188</v>
      </c>
      <c r="T4027" s="12">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str">
        <f t="shared" si="373"/>
        <v>No backers</v>
      </c>
      <c r="Q4028" t="str">
        <f t="shared" si="374"/>
        <v>theater</v>
      </c>
      <c r="R4028" t="str">
        <f t="shared" si="375"/>
        <v>plays</v>
      </c>
      <c r="S4028" s="12">
        <f t="shared" si="376"/>
        <v>42282.655543981484</v>
      </c>
      <c r="T4028" s="12">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2">
        <f t="shared" si="376"/>
        <v>42768.97084490741</v>
      </c>
      <c r="T4029" s="12">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2">
        <f t="shared" si="376"/>
        <v>41765.938657407409</v>
      </c>
      <c r="T4030" s="12">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str">
        <f t="shared" si="373"/>
        <v>No backers</v>
      </c>
      <c r="Q4031" t="str">
        <f t="shared" si="374"/>
        <v>theater</v>
      </c>
      <c r="R4031" t="str">
        <f t="shared" si="375"/>
        <v>plays</v>
      </c>
      <c r="S4031" s="12">
        <f t="shared" si="376"/>
        <v>42322.02511574074</v>
      </c>
      <c r="T4031" s="12">
        <f t="shared" si="377"/>
        <v>42352.02511574074</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2">
        <f t="shared" si="376"/>
        <v>42374.655081018514</v>
      </c>
      <c r="T4032" s="12">
        <f t="shared" si="377"/>
        <v>42403.78402777778</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str">
        <f t="shared" si="373"/>
        <v>No backers</v>
      </c>
      <c r="Q4033" t="str">
        <f t="shared" si="374"/>
        <v>theater</v>
      </c>
      <c r="R4033" t="str">
        <f t="shared" si="375"/>
        <v>plays</v>
      </c>
      <c r="S4033" s="12">
        <f t="shared" si="376"/>
        <v>41941.585231481484</v>
      </c>
      <c r="T4033" s="12">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2">
        <f t="shared" si="376"/>
        <v>42293.809212962966</v>
      </c>
      <c r="T4034" s="12">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f>
        <v>0.25698702928870293</v>
      </c>
      <c r="P4035" s="8">
        <f t="shared" ref="P4035:P4098" si="379">IFERROR(E4035/L4035, "No backers")</f>
        <v>65.340319148936175</v>
      </c>
      <c r="Q4035" t="str">
        <f t="shared" ref="Q4035:Q4098" si="380">LEFT(N4035,FIND("/",N4035)-1)</f>
        <v>theater</v>
      </c>
      <c r="R4035" t="str">
        <f t="shared" ref="R4035:R4098" si="381">RIGHT(N4035,LEN(N4035)-FIND("/",N4035))</f>
        <v>plays</v>
      </c>
      <c r="S4035" s="12">
        <f t="shared" ref="S4035:S4098" si="382">(J4035/86400)+DATE(1970,1,1)</f>
        <v>42614.268796296295</v>
      </c>
      <c r="T4035" s="12">
        <f t="shared" ref="T4035:T4098" si="383">(I4035/86400)+DATE(1970,1,1)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2">
        <f t="shared" si="382"/>
        <v>42067.947337962964</v>
      </c>
      <c r="T4036" s="12">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2">
        <f t="shared" si="382"/>
        <v>41903.882951388892</v>
      </c>
      <c r="T4037" s="12">
        <f t="shared" si="383"/>
        <v>41933.882951388892</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2">
        <f t="shared" si="382"/>
        <v>41804.937083333338</v>
      </c>
      <c r="T4038" s="12">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2">
        <f t="shared" si="382"/>
        <v>42497.070775462962</v>
      </c>
      <c r="T4039" s="12">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2">
        <f t="shared" si="382"/>
        <v>41869.798726851848</v>
      </c>
      <c r="T4040" s="12">
        <f t="shared" si="383"/>
        <v>41929.798726851848</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2">
        <f t="shared" si="382"/>
        <v>42305.670914351853</v>
      </c>
      <c r="T4041" s="12">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2">
        <f t="shared" si="382"/>
        <v>42144.231527777782</v>
      </c>
      <c r="T4042" s="12">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2">
        <f t="shared" si="382"/>
        <v>42559.474004629628</v>
      </c>
      <c r="T4043" s="12">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2">
        <f t="shared" si="382"/>
        <v>41995.084074074075</v>
      </c>
      <c r="T4044" s="12">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str">
        <f t="shared" si="379"/>
        <v>No backers</v>
      </c>
      <c r="Q4045" t="str">
        <f t="shared" si="380"/>
        <v>theater</v>
      </c>
      <c r="R4045" t="str">
        <f t="shared" si="381"/>
        <v>plays</v>
      </c>
      <c r="S4045" s="12">
        <f t="shared" si="382"/>
        <v>41948.957465277781</v>
      </c>
      <c r="T4045" s="12">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2">
        <f t="shared" si="382"/>
        <v>42074.219699074078</v>
      </c>
      <c r="T4046" s="12">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2">
        <f t="shared" si="382"/>
        <v>41842.201261574075</v>
      </c>
      <c r="T4047" s="12">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2">
        <f t="shared" si="382"/>
        <v>41904.650578703702</v>
      </c>
      <c r="T4048" s="12">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2">
        <f t="shared" si="382"/>
        <v>41991.022488425922</v>
      </c>
      <c r="T4049" s="12">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2">
        <f t="shared" si="382"/>
        <v>42436.509108796294</v>
      </c>
      <c r="T4050" s="12">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2">
        <f t="shared" si="382"/>
        <v>42169.958506944444</v>
      </c>
      <c r="T4051" s="12">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2">
        <f t="shared" si="382"/>
        <v>41905.636469907404</v>
      </c>
      <c r="T4052" s="12">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str">
        <f t="shared" si="379"/>
        <v>No backers</v>
      </c>
      <c r="Q4053" t="str">
        <f t="shared" si="380"/>
        <v>theater</v>
      </c>
      <c r="R4053" t="str">
        <f t="shared" si="381"/>
        <v>plays</v>
      </c>
      <c r="S4053" s="12">
        <f t="shared" si="382"/>
        <v>41761.810150462959</v>
      </c>
      <c r="T4053" s="12">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2">
        <f t="shared" si="382"/>
        <v>41865.878657407404</v>
      </c>
      <c r="T4054" s="12">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2">
        <f t="shared" si="382"/>
        <v>41928.690138888887</v>
      </c>
      <c r="T4055" s="12">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str">
        <f t="shared" si="379"/>
        <v>No backers</v>
      </c>
      <c r="Q4056" t="str">
        <f t="shared" si="380"/>
        <v>theater</v>
      </c>
      <c r="R4056" t="str">
        <f t="shared" si="381"/>
        <v>plays</v>
      </c>
      <c r="S4056" s="12">
        <f t="shared" si="382"/>
        <v>42613.841261574074</v>
      </c>
      <c r="T4056" s="12">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2">
        <f t="shared" si="382"/>
        <v>41779.648506944446</v>
      </c>
      <c r="T4057" s="12">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2">
        <f t="shared" si="382"/>
        <v>42534.933321759258</v>
      </c>
      <c r="T4058" s="12">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2">
        <f t="shared" si="382"/>
        <v>42310.968518518523</v>
      </c>
      <c r="T4059" s="12">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2">
        <f t="shared" si="382"/>
        <v>42446.060694444444</v>
      </c>
      <c r="T4060" s="12">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2">
        <f t="shared" si="382"/>
        <v>41866.640648148146</v>
      </c>
      <c r="T4061" s="12">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2">
        <f t="shared" si="382"/>
        <v>41779.695092592592</v>
      </c>
      <c r="T4062" s="12">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str">
        <f t="shared" si="379"/>
        <v>No backers</v>
      </c>
      <c r="Q4063" t="str">
        <f t="shared" si="380"/>
        <v>theater</v>
      </c>
      <c r="R4063" t="str">
        <f t="shared" si="381"/>
        <v>plays</v>
      </c>
      <c r="S4063" s="12">
        <f t="shared" si="382"/>
        <v>42421.141469907408</v>
      </c>
      <c r="T4063" s="12">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2">
        <f t="shared" si="382"/>
        <v>42523.739212962959</v>
      </c>
      <c r="T4064" s="12">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2">
        <f t="shared" si="382"/>
        <v>41787.681527777779</v>
      </c>
      <c r="T4065" s="12">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2">
        <f t="shared" si="382"/>
        <v>42093.588263888887</v>
      </c>
      <c r="T4066" s="12">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2">
        <f t="shared" si="382"/>
        <v>41833.951516203706</v>
      </c>
      <c r="T4067" s="12">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2">
        <f t="shared" si="382"/>
        <v>42479.039212962962</v>
      </c>
      <c r="T4068" s="12">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2">
        <f t="shared" si="382"/>
        <v>42235.117476851854</v>
      </c>
      <c r="T4069" s="12">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2">
        <f t="shared" si="382"/>
        <v>42718.963599537034</v>
      </c>
      <c r="T4070" s="12">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2">
        <f t="shared" si="382"/>
        <v>42022.661527777775</v>
      </c>
      <c r="T4071" s="12">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2">
        <f t="shared" si="382"/>
        <v>42031.666898148149</v>
      </c>
      <c r="T4072" s="12">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str">
        <f t="shared" si="379"/>
        <v>No backers</v>
      </c>
      <c r="Q4073" t="str">
        <f t="shared" si="380"/>
        <v>theater</v>
      </c>
      <c r="R4073" t="str">
        <f t="shared" si="381"/>
        <v>plays</v>
      </c>
      <c r="S4073" s="12">
        <f t="shared" si="382"/>
        <v>42700.804756944446</v>
      </c>
      <c r="T4073" s="12">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2">
        <f t="shared" si="382"/>
        <v>41812.77443287037</v>
      </c>
      <c r="T4074" s="12">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2">
        <f t="shared" si="382"/>
        <v>42078.345208333332</v>
      </c>
      <c r="T4075" s="12">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2">
        <f t="shared" si="382"/>
        <v>42283.552951388891</v>
      </c>
      <c r="T4076" s="12">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2">
        <f t="shared" si="382"/>
        <v>41779.045937499999</v>
      </c>
      <c r="T4077" s="12">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str">
        <f t="shared" si="379"/>
        <v>No backers</v>
      </c>
      <c r="Q4078" t="str">
        <f t="shared" si="380"/>
        <v>theater</v>
      </c>
      <c r="R4078" t="str">
        <f t="shared" si="381"/>
        <v>plays</v>
      </c>
      <c r="S4078" s="12">
        <f t="shared" si="382"/>
        <v>41905.795706018514</v>
      </c>
      <c r="T4078" s="12">
        <f t="shared" si="383"/>
        <v>41933.827083333337</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2">
        <f t="shared" si="382"/>
        <v>42695.7105787037</v>
      </c>
      <c r="T4079" s="12">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str">
        <f t="shared" si="379"/>
        <v>No backers</v>
      </c>
      <c r="Q4080" t="str">
        <f t="shared" si="380"/>
        <v>theater</v>
      </c>
      <c r="R4080" t="str">
        <f t="shared" si="381"/>
        <v>plays</v>
      </c>
      <c r="S4080" s="12">
        <f t="shared" si="382"/>
        <v>42732.787523148145</v>
      </c>
      <c r="T4080" s="12">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2">
        <f t="shared" si="382"/>
        <v>42510.938900462963</v>
      </c>
      <c r="T4081" s="12">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str">
        <f t="shared" si="379"/>
        <v>No backers</v>
      </c>
      <c r="Q4082" t="str">
        <f t="shared" si="380"/>
        <v>theater</v>
      </c>
      <c r="R4082" t="str">
        <f t="shared" si="381"/>
        <v>plays</v>
      </c>
      <c r="S4082" s="12">
        <f t="shared" si="382"/>
        <v>42511.698101851856</v>
      </c>
      <c r="T4082" s="12">
        <f t="shared" si="383"/>
        <v>42535.787499999999</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2">
        <f t="shared" si="382"/>
        <v>42041.581307870365</v>
      </c>
      <c r="T4083" s="12">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2">
        <f t="shared" si="382"/>
        <v>42307.189270833333</v>
      </c>
      <c r="T4084" s="12">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2">
        <f t="shared" si="382"/>
        <v>42353.761759259258</v>
      </c>
      <c r="T4085" s="12">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2">
        <f t="shared" si="382"/>
        <v>42622.436412037037</v>
      </c>
      <c r="T4086" s="12">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2">
        <f t="shared" si="382"/>
        <v>42058.603877314818</v>
      </c>
      <c r="T4087" s="12">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2">
        <f t="shared" si="382"/>
        <v>42304.940960648149</v>
      </c>
      <c r="T4088" s="12">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str">
        <f t="shared" si="379"/>
        <v>No backers</v>
      </c>
      <c r="Q4089" t="str">
        <f t="shared" si="380"/>
        <v>theater</v>
      </c>
      <c r="R4089" t="str">
        <f t="shared" si="381"/>
        <v>plays</v>
      </c>
      <c r="S4089" s="12">
        <f t="shared" si="382"/>
        <v>42538.742893518516</v>
      </c>
      <c r="T4089" s="12">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2">
        <f t="shared" si="382"/>
        <v>41990.612546296295</v>
      </c>
      <c r="T4090" s="12">
        <f t="shared" si="383"/>
        <v>42020.43472222222</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2">
        <f t="shared" si="382"/>
        <v>42122.732499999998</v>
      </c>
      <c r="T4091" s="12">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2">
        <f t="shared" si="382"/>
        <v>42209.67288194444</v>
      </c>
      <c r="T4092" s="12">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2">
        <f t="shared" si="382"/>
        <v>41990.506377314814</v>
      </c>
      <c r="T4093" s="12">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2">
        <f t="shared" si="382"/>
        <v>42039.194988425923</v>
      </c>
      <c r="T4094" s="12">
        <f t="shared" si="383"/>
        <v>42099.153321759259</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2">
        <f t="shared" si="382"/>
        <v>42178.815891203703</v>
      </c>
      <c r="T4095" s="12">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2">
        <f t="shared" si="382"/>
        <v>41890.086805555555</v>
      </c>
      <c r="T4096" s="12">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2">
        <f t="shared" si="382"/>
        <v>42693.031828703708</v>
      </c>
      <c r="T4097" s="12">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2">
        <f t="shared" si="382"/>
        <v>42750.530312499999</v>
      </c>
      <c r="T4098" s="12">
        <f t="shared" si="383"/>
        <v>42794.368750000001</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f>
        <v>0</v>
      </c>
      <c r="P4099" s="8" t="str">
        <f t="shared" ref="P4099:P4115" si="385">IFERROR(E4099/L4099, "No backers")</f>
        <v>No backers</v>
      </c>
      <c r="Q4099" t="str">
        <f t="shared" ref="Q4099:Q4115" si="386">LEFT(N4099,FIND("/",N4099)-1)</f>
        <v>theater</v>
      </c>
      <c r="R4099" t="str">
        <f t="shared" ref="R4099:R4115" si="387">RIGHT(N4099,LEN(N4099)-FIND("/",N4099))</f>
        <v>plays</v>
      </c>
      <c r="S4099" s="12">
        <f t="shared" ref="S4099:S4115" si="388">(J4099/86400)+DATE(1970,1,1)</f>
        <v>42344.824502314819</v>
      </c>
      <c r="T4099" s="12">
        <f t="shared" ref="T4099:T4115" si="389">(I4099/86400)+DATE(1970,1,1)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str">
        <f t="shared" si="385"/>
        <v>No backers</v>
      </c>
      <c r="Q4100" t="str">
        <f t="shared" si="386"/>
        <v>theater</v>
      </c>
      <c r="R4100" t="str">
        <f t="shared" si="387"/>
        <v>plays</v>
      </c>
      <c r="S4100" s="12">
        <f t="shared" si="388"/>
        <v>42495.722187499996</v>
      </c>
      <c r="T4100" s="12">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2">
        <f t="shared" si="388"/>
        <v>42570.850381944445</v>
      </c>
      <c r="T4101" s="12">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str">
        <f t="shared" si="385"/>
        <v>No backers</v>
      </c>
      <c r="Q4102" t="str">
        <f t="shared" si="386"/>
        <v>theater</v>
      </c>
      <c r="R4102" t="str">
        <f t="shared" si="387"/>
        <v>plays</v>
      </c>
      <c r="S4102" s="12">
        <f t="shared" si="388"/>
        <v>41927.124884259261</v>
      </c>
      <c r="T4102" s="12">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str">
        <f t="shared" si="385"/>
        <v>No backers</v>
      </c>
      <c r="Q4103" t="str">
        <f t="shared" si="386"/>
        <v>theater</v>
      </c>
      <c r="R4103" t="str">
        <f t="shared" si="387"/>
        <v>plays</v>
      </c>
      <c r="S4103" s="12">
        <f t="shared" si="388"/>
        <v>42730.903726851851</v>
      </c>
      <c r="T4103" s="12">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2">
        <f t="shared" si="388"/>
        <v>42475.848067129627</v>
      </c>
      <c r="T4104" s="12">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2">
        <f t="shared" si="388"/>
        <v>42188.83293981482</v>
      </c>
      <c r="T4105" s="12">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2">
        <f t="shared" si="388"/>
        <v>42640.278171296297</v>
      </c>
      <c r="T4106" s="12">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2">
        <f t="shared" si="388"/>
        <v>42697.010520833333</v>
      </c>
      <c r="T4107" s="12">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2">
        <f t="shared" si="388"/>
        <v>42053.049375000002</v>
      </c>
      <c r="T4108" s="12">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2">
        <f t="shared" si="388"/>
        <v>41883.916678240741</v>
      </c>
      <c r="T4109" s="12">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2">
        <f t="shared" si="388"/>
        <v>42767.031678240739</v>
      </c>
      <c r="T4110" s="12">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str">
        <f t="shared" si="385"/>
        <v>No backers</v>
      </c>
      <c r="Q4111" t="str">
        <f t="shared" si="386"/>
        <v>theater</v>
      </c>
      <c r="R4111" t="str">
        <f t="shared" si="387"/>
        <v>plays</v>
      </c>
      <c r="S4111" s="12">
        <f t="shared" si="388"/>
        <v>42307.539398148147</v>
      </c>
      <c r="T4111" s="12">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2">
        <f t="shared" si="388"/>
        <v>42512.626747685186</v>
      </c>
      <c r="T4112" s="12">
        <f t="shared" si="389"/>
        <v>42572.626747685186</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2">
        <f t="shared" si="388"/>
        <v>42029.135879629626</v>
      </c>
      <c r="T4113" s="12">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2">
        <f t="shared" si="388"/>
        <v>42400.946597222224</v>
      </c>
      <c r="T4114" s="12">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2">
        <f t="shared" si="388"/>
        <v>42358.573182870372</v>
      </c>
      <c r="T4115" s="12">
        <f t="shared" si="389"/>
        <v>42377.273611111115</v>
      </c>
    </row>
  </sheetData>
  <autoFilter ref="A1:T4115" xr:uid="{C7E1E11E-E26A-4556-9952-C15DF6228416}"/>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O2:O4115">
    <cfRule type="colorScale" priority="1">
      <colorScale>
        <cfvo type="num" val="0"/>
        <cfvo type="num" val="1"/>
        <cfvo type="num" val="2"/>
        <color rgb="FFFF0000"/>
        <color rgb="FF92D050"/>
        <color rgb="FF00B0F0"/>
      </colorScale>
    </cfRule>
  </conditionalFormatting>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61C9D-5B8F-4FC9-9C59-6EED55F79EED}">
  <sheetPr>
    <tabColor rgb="FFFFFF00"/>
  </sheetPr>
  <dimension ref="A1:F14"/>
  <sheetViews>
    <sheetView workbookViewId="0">
      <selection activeCell="G29" sqref="G29"/>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9" t="s">
        <v>8223</v>
      </c>
      <c r="B1" t="s">
        <v>8323</v>
      </c>
    </row>
    <row r="3" spans="1:6" x14ac:dyDescent="0.3">
      <c r="A3" s="9" t="s">
        <v>8322</v>
      </c>
      <c r="B3" s="9" t="s">
        <v>8321</v>
      </c>
    </row>
    <row r="4" spans="1:6" x14ac:dyDescent="0.3">
      <c r="A4" s="9" t="s">
        <v>8310</v>
      </c>
      <c r="B4" t="s">
        <v>8220</v>
      </c>
      <c r="C4" t="s">
        <v>8221</v>
      </c>
      <c r="D4" t="s">
        <v>8222</v>
      </c>
      <c r="E4" t="s">
        <v>8219</v>
      </c>
      <c r="F4" t="s">
        <v>8320</v>
      </c>
    </row>
    <row r="5" spans="1:6" x14ac:dyDescent="0.3">
      <c r="A5" s="10" t="s">
        <v>8311</v>
      </c>
      <c r="B5" s="11">
        <v>40</v>
      </c>
      <c r="C5" s="11">
        <v>180</v>
      </c>
      <c r="D5" s="11"/>
      <c r="E5" s="11">
        <v>300</v>
      </c>
      <c r="F5" s="11">
        <v>520</v>
      </c>
    </row>
    <row r="6" spans="1:6" x14ac:dyDescent="0.3">
      <c r="A6" s="10" t="s">
        <v>8312</v>
      </c>
      <c r="B6" s="11">
        <v>20</v>
      </c>
      <c r="C6" s="11">
        <v>140</v>
      </c>
      <c r="D6" s="11">
        <v>6</v>
      </c>
      <c r="E6" s="11">
        <v>34</v>
      </c>
      <c r="F6" s="11">
        <v>200</v>
      </c>
    </row>
    <row r="7" spans="1:6" x14ac:dyDescent="0.3">
      <c r="A7" s="10" t="s">
        <v>8313</v>
      </c>
      <c r="B7" s="11"/>
      <c r="C7" s="11">
        <v>140</v>
      </c>
      <c r="D7" s="11"/>
      <c r="E7" s="11">
        <v>80</v>
      </c>
      <c r="F7" s="11">
        <v>220</v>
      </c>
    </row>
    <row r="8" spans="1:6" x14ac:dyDescent="0.3">
      <c r="A8" s="10" t="s">
        <v>8314</v>
      </c>
      <c r="B8" s="11">
        <v>24</v>
      </c>
      <c r="C8" s="11"/>
      <c r="D8" s="11"/>
      <c r="E8" s="11"/>
      <c r="F8" s="11">
        <v>24</v>
      </c>
    </row>
    <row r="9" spans="1:6" x14ac:dyDescent="0.3">
      <c r="A9" s="10" t="s">
        <v>8315</v>
      </c>
      <c r="B9" s="11">
        <v>20</v>
      </c>
      <c r="C9" s="11">
        <v>120</v>
      </c>
      <c r="D9" s="11">
        <v>20</v>
      </c>
      <c r="E9" s="11">
        <v>540</v>
      </c>
      <c r="F9" s="11">
        <v>700</v>
      </c>
    </row>
    <row r="10" spans="1:6" x14ac:dyDescent="0.3">
      <c r="A10" s="10" t="s">
        <v>8316</v>
      </c>
      <c r="B10" s="11"/>
      <c r="C10" s="11">
        <v>117</v>
      </c>
      <c r="D10" s="11"/>
      <c r="E10" s="11">
        <v>103</v>
      </c>
      <c r="F10" s="11">
        <v>220</v>
      </c>
    </row>
    <row r="11" spans="1:6" x14ac:dyDescent="0.3">
      <c r="A11" s="10" t="s">
        <v>8317</v>
      </c>
      <c r="B11" s="11">
        <v>30</v>
      </c>
      <c r="C11" s="11">
        <v>127</v>
      </c>
      <c r="D11" s="11"/>
      <c r="E11" s="11">
        <v>80</v>
      </c>
      <c r="F11" s="11">
        <v>237</v>
      </c>
    </row>
    <row r="12" spans="1:6" x14ac:dyDescent="0.3">
      <c r="A12" s="10" t="s">
        <v>8318</v>
      </c>
      <c r="B12" s="11">
        <v>178</v>
      </c>
      <c r="C12" s="11">
        <v>213</v>
      </c>
      <c r="D12" s="11"/>
      <c r="E12" s="11">
        <v>209</v>
      </c>
      <c r="F12" s="11">
        <v>600</v>
      </c>
    </row>
    <row r="13" spans="1:6" x14ac:dyDescent="0.3">
      <c r="A13" s="10" t="s">
        <v>8319</v>
      </c>
      <c r="B13" s="11">
        <v>37</v>
      </c>
      <c r="C13" s="11">
        <v>493</v>
      </c>
      <c r="D13" s="11">
        <v>24</v>
      </c>
      <c r="E13" s="11">
        <v>839</v>
      </c>
      <c r="F13" s="11">
        <v>1393</v>
      </c>
    </row>
    <row r="14" spans="1:6" x14ac:dyDescent="0.3">
      <c r="A14" s="10" t="s">
        <v>8320</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F429-E72B-40D3-9F4A-202120CDCE92}">
  <sheetPr>
    <tabColor rgb="FFFFFF00"/>
  </sheetPr>
  <dimension ref="A1:F47"/>
  <sheetViews>
    <sheetView zoomScale="70" zoomScaleNormal="70" workbookViewId="0">
      <selection activeCell="T43" sqref="T43"/>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9" t="s">
        <v>8223</v>
      </c>
      <c r="B1" t="s">
        <v>8323</v>
      </c>
    </row>
    <row r="2" spans="1:6" x14ac:dyDescent="0.3">
      <c r="A2" s="9" t="s">
        <v>8309</v>
      </c>
      <c r="B2" t="s">
        <v>8323</v>
      </c>
    </row>
    <row r="4" spans="1:6" x14ac:dyDescent="0.3">
      <c r="A4" s="9" t="s">
        <v>8322</v>
      </c>
      <c r="B4" s="9" t="s">
        <v>8321</v>
      </c>
    </row>
    <row r="5" spans="1:6" x14ac:dyDescent="0.3">
      <c r="A5" s="9" t="s">
        <v>8310</v>
      </c>
      <c r="B5" t="s">
        <v>8220</v>
      </c>
      <c r="C5" t="s">
        <v>8221</v>
      </c>
      <c r="D5" t="s">
        <v>8222</v>
      </c>
      <c r="E5" t="s">
        <v>8219</v>
      </c>
      <c r="F5" t="s">
        <v>8320</v>
      </c>
    </row>
    <row r="6" spans="1:6" x14ac:dyDescent="0.3">
      <c r="A6" s="10" t="s">
        <v>8324</v>
      </c>
      <c r="B6" s="11"/>
      <c r="C6" s="11">
        <v>100</v>
      </c>
      <c r="D6" s="11"/>
      <c r="E6" s="11"/>
      <c r="F6" s="11">
        <v>100</v>
      </c>
    </row>
    <row r="7" spans="1:6" x14ac:dyDescent="0.3">
      <c r="A7" s="10" t="s">
        <v>8325</v>
      </c>
      <c r="B7" s="11">
        <v>20</v>
      </c>
      <c r="C7" s="11"/>
      <c r="D7" s="11"/>
      <c r="E7" s="11"/>
      <c r="F7" s="11">
        <v>20</v>
      </c>
    </row>
    <row r="8" spans="1:6" x14ac:dyDescent="0.3">
      <c r="A8" s="10" t="s">
        <v>8326</v>
      </c>
      <c r="B8" s="11">
        <v>24</v>
      </c>
      <c r="C8" s="11"/>
      <c r="D8" s="11"/>
      <c r="E8" s="11"/>
      <c r="F8" s="11">
        <v>24</v>
      </c>
    </row>
    <row r="9" spans="1:6" x14ac:dyDescent="0.3">
      <c r="A9" s="10" t="s">
        <v>8327</v>
      </c>
      <c r="B9" s="11"/>
      <c r="C9" s="11">
        <v>40</v>
      </c>
      <c r="D9" s="11"/>
      <c r="E9" s="11"/>
      <c r="F9" s="11">
        <v>40</v>
      </c>
    </row>
    <row r="10" spans="1:6" x14ac:dyDescent="0.3">
      <c r="A10" s="10" t="s">
        <v>8328</v>
      </c>
      <c r="B10" s="11"/>
      <c r="C10" s="11"/>
      <c r="D10" s="11"/>
      <c r="E10" s="11">
        <v>40</v>
      </c>
      <c r="F10" s="11">
        <v>40</v>
      </c>
    </row>
    <row r="11" spans="1:6" x14ac:dyDescent="0.3">
      <c r="A11" s="10" t="s">
        <v>8329</v>
      </c>
      <c r="B11" s="11"/>
      <c r="C11" s="11"/>
      <c r="D11" s="11"/>
      <c r="E11" s="11">
        <v>180</v>
      </c>
      <c r="F11" s="11">
        <v>180</v>
      </c>
    </row>
    <row r="12" spans="1:6" x14ac:dyDescent="0.3">
      <c r="A12" s="10" t="s">
        <v>8330</v>
      </c>
      <c r="B12" s="11"/>
      <c r="C12" s="11">
        <v>80</v>
      </c>
      <c r="D12" s="11"/>
      <c r="E12" s="11"/>
      <c r="F12" s="11">
        <v>80</v>
      </c>
    </row>
    <row r="13" spans="1:6" x14ac:dyDescent="0.3">
      <c r="A13" s="10" t="s">
        <v>8331</v>
      </c>
      <c r="B13" s="11"/>
      <c r="C13" s="11"/>
      <c r="D13" s="11"/>
      <c r="E13" s="11">
        <v>40</v>
      </c>
      <c r="F13" s="11">
        <v>40</v>
      </c>
    </row>
    <row r="14" spans="1:6" x14ac:dyDescent="0.3">
      <c r="A14" s="10" t="s">
        <v>8332</v>
      </c>
      <c r="B14" s="11"/>
      <c r="C14" s="11">
        <v>40</v>
      </c>
      <c r="D14" s="11">
        <v>20</v>
      </c>
      <c r="E14" s="11"/>
      <c r="F14" s="11">
        <v>60</v>
      </c>
    </row>
    <row r="15" spans="1:6" x14ac:dyDescent="0.3">
      <c r="A15" s="10" t="s">
        <v>8333</v>
      </c>
      <c r="B15" s="11"/>
      <c r="C15" s="11">
        <v>40</v>
      </c>
      <c r="D15" s="11"/>
      <c r="E15" s="11"/>
      <c r="F15" s="11">
        <v>40</v>
      </c>
    </row>
    <row r="16" spans="1:6" x14ac:dyDescent="0.3">
      <c r="A16" s="10" t="s">
        <v>8334</v>
      </c>
      <c r="B16" s="11">
        <v>20</v>
      </c>
      <c r="C16" s="11">
        <v>120</v>
      </c>
      <c r="D16" s="11"/>
      <c r="E16" s="11"/>
      <c r="F16" s="11">
        <v>140</v>
      </c>
    </row>
    <row r="17" spans="1:6" x14ac:dyDescent="0.3">
      <c r="A17" s="10" t="s">
        <v>8335</v>
      </c>
      <c r="B17" s="11"/>
      <c r="C17" s="11">
        <v>20</v>
      </c>
      <c r="D17" s="11"/>
      <c r="E17" s="11"/>
      <c r="F17" s="11">
        <v>20</v>
      </c>
    </row>
    <row r="18" spans="1:6" x14ac:dyDescent="0.3">
      <c r="A18" s="10" t="s">
        <v>8336</v>
      </c>
      <c r="B18" s="11"/>
      <c r="C18" s="11"/>
      <c r="D18" s="11"/>
      <c r="E18" s="11">
        <v>140</v>
      </c>
      <c r="F18" s="11">
        <v>140</v>
      </c>
    </row>
    <row r="19" spans="1:6" x14ac:dyDescent="0.3">
      <c r="A19" s="10" t="s">
        <v>8337</v>
      </c>
      <c r="B19" s="11"/>
      <c r="C19" s="11">
        <v>20</v>
      </c>
      <c r="D19" s="11"/>
      <c r="E19" s="11">
        <v>140</v>
      </c>
      <c r="F19" s="11">
        <v>160</v>
      </c>
    </row>
    <row r="20" spans="1:6" x14ac:dyDescent="0.3">
      <c r="A20" s="10" t="s">
        <v>8338</v>
      </c>
      <c r="B20" s="11"/>
      <c r="C20" s="11">
        <v>60</v>
      </c>
      <c r="D20" s="11"/>
      <c r="E20" s="11"/>
      <c r="F20" s="11">
        <v>60</v>
      </c>
    </row>
    <row r="21" spans="1:6" x14ac:dyDescent="0.3">
      <c r="A21" s="10" t="s">
        <v>8339</v>
      </c>
      <c r="B21" s="11"/>
      <c r="C21" s="11">
        <v>11</v>
      </c>
      <c r="D21" s="11"/>
      <c r="E21" s="11">
        <v>9</v>
      </c>
      <c r="F21" s="11">
        <v>20</v>
      </c>
    </row>
    <row r="22" spans="1:6" x14ac:dyDescent="0.3">
      <c r="A22" s="10" t="s">
        <v>8340</v>
      </c>
      <c r="B22" s="11"/>
      <c r="C22" s="11"/>
      <c r="D22" s="11"/>
      <c r="E22" s="11">
        <v>20</v>
      </c>
      <c r="F22" s="11">
        <v>20</v>
      </c>
    </row>
    <row r="23" spans="1:6" x14ac:dyDescent="0.3">
      <c r="A23" s="10" t="s">
        <v>8341</v>
      </c>
      <c r="B23" s="11"/>
      <c r="C23" s="11">
        <v>40</v>
      </c>
      <c r="D23" s="11"/>
      <c r="E23" s="11"/>
      <c r="F23" s="11">
        <v>40</v>
      </c>
    </row>
    <row r="24" spans="1:6" x14ac:dyDescent="0.3">
      <c r="A24" s="10" t="s">
        <v>8342</v>
      </c>
      <c r="B24" s="11">
        <v>20</v>
      </c>
      <c r="C24" s="11">
        <v>60</v>
      </c>
      <c r="D24" s="11"/>
      <c r="E24" s="11">
        <v>60</v>
      </c>
      <c r="F24" s="11">
        <v>140</v>
      </c>
    </row>
    <row r="25" spans="1:6" x14ac:dyDescent="0.3">
      <c r="A25" s="10" t="s">
        <v>8343</v>
      </c>
      <c r="B25" s="11"/>
      <c r="C25" s="11">
        <v>20</v>
      </c>
      <c r="D25" s="11"/>
      <c r="E25" s="11"/>
      <c r="F25" s="11">
        <v>20</v>
      </c>
    </row>
    <row r="26" spans="1:6" x14ac:dyDescent="0.3">
      <c r="A26" s="10" t="s">
        <v>8344</v>
      </c>
      <c r="B26" s="11"/>
      <c r="C26" s="11"/>
      <c r="D26" s="11"/>
      <c r="E26" s="11">
        <v>60</v>
      </c>
      <c r="F26" s="11">
        <v>60</v>
      </c>
    </row>
    <row r="27" spans="1:6" x14ac:dyDescent="0.3">
      <c r="A27" s="10" t="s">
        <v>8345</v>
      </c>
      <c r="B27" s="11"/>
      <c r="C27" s="11">
        <v>20</v>
      </c>
      <c r="D27" s="11"/>
      <c r="E27" s="11"/>
      <c r="F27" s="11">
        <v>20</v>
      </c>
    </row>
    <row r="28" spans="1:6" x14ac:dyDescent="0.3">
      <c r="A28" s="10" t="s">
        <v>8346</v>
      </c>
      <c r="B28" s="11"/>
      <c r="C28" s="11">
        <v>57</v>
      </c>
      <c r="D28" s="11"/>
      <c r="E28" s="11">
        <v>103</v>
      </c>
      <c r="F28" s="11">
        <v>160</v>
      </c>
    </row>
    <row r="29" spans="1:6" x14ac:dyDescent="0.3">
      <c r="A29" s="10" t="s">
        <v>8347</v>
      </c>
      <c r="B29" s="11"/>
      <c r="C29" s="11">
        <v>20</v>
      </c>
      <c r="D29" s="11"/>
      <c r="E29" s="11"/>
      <c r="F29" s="11">
        <v>20</v>
      </c>
    </row>
    <row r="30" spans="1:6" x14ac:dyDescent="0.3">
      <c r="A30" s="10" t="s">
        <v>8348</v>
      </c>
      <c r="B30" s="11"/>
      <c r="C30" s="11">
        <v>353</v>
      </c>
      <c r="D30" s="11">
        <v>19</v>
      </c>
      <c r="E30" s="11">
        <v>694</v>
      </c>
      <c r="F30" s="11">
        <v>1066</v>
      </c>
    </row>
    <row r="31" spans="1:6" x14ac:dyDescent="0.3">
      <c r="A31" s="10" t="s">
        <v>8349</v>
      </c>
      <c r="B31" s="11"/>
      <c r="C31" s="11"/>
      <c r="D31" s="11"/>
      <c r="E31" s="11">
        <v>40</v>
      </c>
      <c r="F31" s="11">
        <v>40</v>
      </c>
    </row>
    <row r="32" spans="1:6" x14ac:dyDescent="0.3">
      <c r="A32" s="10" t="s">
        <v>8350</v>
      </c>
      <c r="B32" s="11"/>
      <c r="C32" s="11"/>
      <c r="D32" s="11"/>
      <c r="E32" s="11">
        <v>20</v>
      </c>
      <c r="F32" s="11">
        <v>20</v>
      </c>
    </row>
    <row r="33" spans="1:6" x14ac:dyDescent="0.3">
      <c r="A33" s="10" t="s">
        <v>8351</v>
      </c>
      <c r="B33" s="11"/>
      <c r="C33" s="11">
        <v>20</v>
      </c>
      <c r="D33" s="11"/>
      <c r="E33" s="11"/>
      <c r="F33" s="11">
        <v>20</v>
      </c>
    </row>
    <row r="34" spans="1:6" x14ac:dyDescent="0.3">
      <c r="A34" s="10" t="s">
        <v>8352</v>
      </c>
      <c r="B34" s="11"/>
      <c r="C34" s="11"/>
      <c r="D34" s="11"/>
      <c r="E34" s="11">
        <v>260</v>
      </c>
      <c r="F34" s="11">
        <v>260</v>
      </c>
    </row>
    <row r="35" spans="1:6" x14ac:dyDescent="0.3">
      <c r="A35" s="10" t="s">
        <v>8353</v>
      </c>
      <c r="B35" s="11">
        <v>40</v>
      </c>
      <c r="C35" s="11"/>
      <c r="D35" s="11"/>
      <c r="E35" s="11"/>
      <c r="F35" s="11">
        <v>40</v>
      </c>
    </row>
    <row r="36" spans="1:6" x14ac:dyDescent="0.3">
      <c r="A36" s="10" t="s">
        <v>8354</v>
      </c>
      <c r="B36" s="11"/>
      <c r="C36" s="11"/>
      <c r="D36" s="11"/>
      <c r="E36" s="11">
        <v>60</v>
      </c>
      <c r="F36" s="11">
        <v>60</v>
      </c>
    </row>
    <row r="37" spans="1:6" x14ac:dyDescent="0.3">
      <c r="A37" s="10" t="s">
        <v>8355</v>
      </c>
      <c r="B37" s="11"/>
      <c r="C37" s="11"/>
      <c r="D37" s="11">
        <v>6</v>
      </c>
      <c r="E37" s="11">
        <v>34</v>
      </c>
      <c r="F37" s="11">
        <v>40</v>
      </c>
    </row>
    <row r="38" spans="1:6" x14ac:dyDescent="0.3">
      <c r="A38" s="10" t="s">
        <v>8356</v>
      </c>
      <c r="B38" s="11">
        <v>18</v>
      </c>
      <c r="C38" s="11">
        <v>2</v>
      </c>
      <c r="D38" s="11"/>
      <c r="E38" s="11">
        <v>40</v>
      </c>
      <c r="F38" s="11">
        <v>60</v>
      </c>
    </row>
    <row r="39" spans="1:6" x14ac:dyDescent="0.3">
      <c r="A39" s="10" t="s">
        <v>8357</v>
      </c>
      <c r="B39" s="11">
        <v>17</v>
      </c>
      <c r="C39" s="11">
        <v>80</v>
      </c>
      <c r="D39" s="11">
        <v>5</v>
      </c>
      <c r="E39" s="11">
        <v>85</v>
      </c>
      <c r="F39" s="11">
        <v>187</v>
      </c>
    </row>
    <row r="40" spans="1:6" x14ac:dyDescent="0.3">
      <c r="A40" s="10" t="s">
        <v>8358</v>
      </c>
      <c r="B40" s="11"/>
      <c r="C40" s="11"/>
      <c r="D40" s="11"/>
      <c r="E40" s="11">
        <v>80</v>
      </c>
      <c r="F40" s="11">
        <v>80</v>
      </c>
    </row>
    <row r="41" spans="1:6" x14ac:dyDescent="0.3">
      <c r="A41" s="10" t="s">
        <v>8359</v>
      </c>
      <c r="B41" s="11"/>
      <c r="C41" s="11"/>
      <c r="D41" s="11"/>
      <c r="E41" s="11">
        <v>60</v>
      </c>
      <c r="F41" s="11">
        <v>60</v>
      </c>
    </row>
    <row r="42" spans="1:6" x14ac:dyDescent="0.3">
      <c r="A42" s="10" t="s">
        <v>8360</v>
      </c>
      <c r="B42" s="11">
        <v>10</v>
      </c>
      <c r="C42" s="11">
        <v>47</v>
      </c>
      <c r="D42" s="11"/>
      <c r="E42" s="11"/>
      <c r="F42" s="11">
        <v>57</v>
      </c>
    </row>
    <row r="43" spans="1:6" x14ac:dyDescent="0.3">
      <c r="A43" s="10" t="s">
        <v>8361</v>
      </c>
      <c r="B43" s="11"/>
      <c r="C43" s="11">
        <v>100</v>
      </c>
      <c r="D43" s="11"/>
      <c r="E43" s="11"/>
      <c r="F43" s="11">
        <v>100</v>
      </c>
    </row>
    <row r="44" spans="1:6" x14ac:dyDescent="0.3">
      <c r="A44" s="10" t="s">
        <v>8362</v>
      </c>
      <c r="B44" s="11">
        <v>60</v>
      </c>
      <c r="C44" s="11">
        <v>120</v>
      </c>
      <c r="D44" s="11"/>
      <c r="E44" s="11">
        <v>20</v>
      </c>
      <c r="F44" s="11">
        <v>200</v>
      </c>
    </row>
    <row r="45" spans="1:6" x14ac:dyDescent="0.3">
      <c r="A45" s="10" t="s">
        <v>8363</v>
      </c>
      <c r="B45" s="11">
        <v>100</v>
      </c>
      <c r="C45" s="11">
        <v>60</v>
      </c>
      <c r="D45" s="11"/>
      <c r="E45" s="11"/>
      <c r="F45" s="11">
        <v>160</v>
      </c>
    </row>
    <row r="46" spans="1:6" x14ac:dyDescent="0.3">
      <c r="A46" s="10" t="s">
        <v>8364</v>
      </c>
      <c r="B46" s="11">
        <v>20</v>
      </c>
      <c r="C46" s="11"/>
      <c r="D46" s="11"/>
      <c r="E46" s="11"/>
      <c r="F46" s="11">
        <v>20</v>
      </c>
    </row>
    <row r="47" spans="1:6" x14ac:dyDescent="0.3">
      <c r="A47" s="10" t="s">
        <v>8320</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3ACE-053A-4C8A-AD73-70D4CA8939D9}">
  <sheetPr>
    <tabColor rgb="FFFFFF00"/>
  </sheetPr>
  <dimension ref="A1:E18"/>
  <sheetViews>
    <sheetView workbookViewId="0">
      <selection activeCell="C32" sqref="C32"/>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9" t="s">
        <v>8309</v>
      </c>
      <c r="B1" t="s">
        <v>8323</v>
      </c>
    </row>
    <row r="2" spans="1:5" x14ac:dyDescent="0.3">
      <c r="A2" s="9" t="s">
        <v>8379</v>
      </c>
      <c r="B2" t="s">
        <v>8323</v>
      </c>
    </row>
    <row r="4" spans="1:5" x14ac:dyDescent="0.3">
      <c r="A4" s="9" t="s">
        <v>8322</v>
      </c>
      <c r="B4" s="9" t="s">
        <v>8321</v>
      </c>
    </row>
    <row r="5" spans="1:5" x14ac:dyDescent="0.3">
      <c r="A5" s="9" t="s">
        <v>8310</v>
      </c>
      <c r="B5" t="s">
        <v>8220</v>
      </c>
      <c r="C5" t="s">
        <v>8221</v>
      </c>
      <c r="D5" t="s">
        <v>8219</v>
      </c>
      <c r="E5" t="s">
        <v>8320</v>
      </c>
    </row>
    <row r="6" spans="1:5" x14ac:dyDescent="0.3">
      <c r="A6" s="13" t="s">
        <v>8373</v>
      </c>
      <c r="B6" s="11">
        <v>34</v>
      </c>
      <c r="C6" s="11">
        <v>149</v>
      </c>
      <c r="D6" s="11">
        <v>182</v>
      </c>
      <c r="E6" s="11">
        <v>365</v>
      </c>
    </row>
    <row r="7" spans="1:5" x14ac:dyDescent="0.3">
      <c r="A7" s="13" t="s">
        <v>8374</v>
      </c>
      <c r="B7" s="11">
        <v>27</v>
      </c>
      <c r="C7" s="11">
        <v>106</v>
      </c>
      <c r="D7" s="11">
        <v>202</v>
      </c>
      <c r="E7" s="11">
        <v>335</v>
      </c>
    </row>
    <row r="8" spans="1:5" x14ac:dyDescent="0.3">
      <c r="A8" s="13" t="s">
        <v>8375</v>
      </c>
      <c r="B8" s="11">
        <v>28</v>
      </c>
      <c r="C8" s="11">
        <v>108</v>
      </c>
      <c r="D8" s="11">
        <v>180</v>
      </c>
      <c r="E8" s="11">
        <v>316</v>
      </c>
    </row>
    <row r="9" spans="1:5" x14ac:dyDescent="0.3">
      <c r="A9" s="13" t="s">
        <v>8376</v>
      </c>
      <c r="B9" s="11">
        <v>27</v>
      </c>
      <c r="C9" s="11">
        <v>102</v>
      </c>
      <c r="D9" s="11">
        <v>192</v>
      </c>
      <c r="E9" s="11">
        <v>321</v>
      </c>
    </row>
    <row r="10" spans="1:5" x14ac:dyDescent="0.3">
      <c r="A10" s="13" t="s">
        <v>8367</v>
      </c>
      <c r="B10" s="11">
        <v>26</v>
      </c>
      <c r="C10" s="11">
        <v>126</v>
      </c>
      <c r="D10" s="11">
        <v>234</v>
      </c>
      <c r="E10" s="11">
        <v>386</v>
      </c>
    </row>
    <row r="11" spans="1:5" x14ac:dyDescent="0.3">
      <c r="A11" s="13" t="s">
        <v>8377</v>
      </c>
      <c r="B11" s="11">
        <v>27</v>
      </c>
      <c r="C11" s="11">
        <v>147</v>
      </c>
      <c r="D11" s="11">
        <v>211</v>
      </c>
      <c r="E11" s="11">
        <v>385</v>
      </c>
    </row>
    <row r="12" spans="1:5" x14ac:dyDescent="0.3">
      <c r="A12" s="13" t="s">
        <v>8368</v>
      </c>
      <c r="B12" s="11">
        <v>43</v>
      </c>
      <c r="C12" s="11">
        <v>150</v>
      </c>
      <c r="D12" s="11">
        <v>194</v>
      </c>
      <c r="E12" s="11">
        <v>387</v>
      </c>
    </row>
    <row r="13" spans="1:5" x14ac:dyDescent="0.3">
      <c r="A13" s="13" t="s">
        <v>8369</v>
      </c>
      <c r="B13" s="11">
        <v>33</v>
      </c>
      <c r="C13" s="11">
        <v>134</v>
      </c>
      <c r="D13" s="11">
        <v>166</v>
      </c>
      <c r="E13" s="11">
        <v>333</v>
      </c>
    </row>
    <row r="14" spans="1:5" x14ac:dyDescent="0.3">
      <c r="A14" s="13" t="s">
        <v>8370</v>
      </c>
      <c r="B14" s="11">
        <v>24</v>
      </c>
      <c r="C14" s="11">
        <v>127</v>
      </c>
      <c r="D14" s="11">
        <v>147</v>
      </c>
      <c r="E14" s="11">
        <v>298</v>
      </c>
    </row>
    <row r="15" spans="1:5" x14ac:dyDescent="0.3">
      <c r="A15" s="13" t="s">
        <v>8371</v>
      </c>
      <c r="B15" s="11">
        <v>20</v>
      </c>
      <c r="C15" s="11">
        <v>149</v>
      </c>
      <c r="D15" s="11">
        <v>183</v>
      </c>
      <c r="E15" s="11">
        <v>352</v>
      </c>
    </row>
    <row r="16" spans="1:5" x14ac:dyDescent="0.3">
      <c r="A16" s="13" t="s">
        <v>8372</v>
      </c>
      <c r="B16" s="11">
        <v>37</v>
      </c>
      <c r="C16" s="11">
        <v>114</v>
      </c>
      <c r="D16" s="11">
        <v>183</v>
      </c>
      <c r="E16" s="11">
        <v>334</v>
      </c>
    </row>
    <row r="17" spans="1:5" x14ac:dyDescent="0.3">
      <c r="A17" s="13" t="s">
        <v>8378</v>
      </c>
      <c r="B17" s="11">
        <v>23</v>
      </c>
      <c r="C17" s="11">
        <v>118</v>
      </c>
      <c r="D17" s="11">
        <v>111</v>
      </c>
      <c r="E17" s="11">
        <v>252</v>
      </c>
    </row>
    <row r="18" spans="1:5" x14ac:dyDescent="0.3">
      <c r="A18" s="13" t="s">
        <v>8320</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1F319-746D-41D5-97EE-F734D4014E04}">
  <sheetPr>
    <tabColor theme="9"/>
  </sheetPr>
  <dimension ref="A1:XFD13"/>
  <sheetViews>
    <sheetView zoomScale="55" zoomScaleNormal="55" workbookViewId="0">
      <selection activeCell="D4" sqref="D4"/>
    </sheetView>
  </sheetViews>
  <sheetFormatPr defaultRowHeight="14.4" x14ac:dyDescent="0.3"/>
  <cols>
    <col min="1" max="1" width="30.21875" bestFit="1" customWidth="1"/>
    <col min="2" max="2" width="30.44140625" bestFit="1" customWidth="1"/>
    <col min="3" max="3" width="26" bestFit="1" customWidth="1"/>
    <col min="4" max="4" width="30.6640625" bestFit="1" customWidth="1"/>
    <col min="5" max="5" width="25.5546875" bestFit="1" customWidth="1"/>
    <col min="6" max="6" width="36.6640625" bestFit="1" customWidth="1"/>
    <col min="7" max="7" width="30.77734375" bestFit="1" customWidth="1"/>
    <col min="8" max="8" width="35.44140625" bestFit="1" customWidth="1"/>
  </cols>
  <sheetData>
    <row r="1" spans="1:16384" x14ac:dyDescent="0.3">
      <c r="A1" s="1" t="s">
        <v>8392</v>
      </c>
      <c r="B1" s="1" t="s">
        <v>8407</v>
      </c>
      <c r="C1" s="1" t="s">
        <v>8393</v>
      </c>
      <c r="D1" s="1" t="s">
        <v>8394</v>
      </c>
      <c r="E1" s="1" t="s">
        <v>8395</v>
      </c>
      <c r="F1" s="1" t="s">
        <v>8396</v>
      </c>
      <c r="G1" s="1" t="s">
        <v>8397</v>
      </c>
      <c r="H1" s="1" t="s">
        <v>8398</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x14ac:dyDescent="0.3">
      <c r="A2" t="s">
        <v>8380</v>
      </c>
      <c r="B2">
        <f>COUNTIFS('Source Data'!F:F,"successful",'Source Data'!D:D,"&lt;1000")</f>
        <v>322</v>
      </c>
      <c r="C2">
        <f>COUNTIFS('Source Data'!F:F,"Failed",'Source Data'!D:D,"&lt;1000")</f>
        <v>113</v>
      </c>
      <c r="D2">
        <f>COUNTIFS('Source Data'!F:F,"Canceled",'Source Data'!D:D,"&lt;1000")</f>
        <v>18</v>
      </c>
      <c r="E2">
        <f>SUM(B2:D2)</f>
        <v>453</v>
      </c>
      <c r="F2" s="6">
        <f>B:B/$E:$E</f>
        <v>0.71081677704194257</v>
      </c>
      <c r="G2" s="6">
        <f>C:C/$E:$E</f>
        <v>0.24944812362030905</v>
      </c>
      <c r="H2" s="6">
        <f>D:D/$E:$E</f>
        <v>3.9735099337748346E-2</v>
      </c>
    </row>
    <row r="3" spans="1:16384" x14ac:dyDescent="0.3">
      <c r="A3" t="s">
        <v>8381</v>
      </c>
      <c r="B3">
        <f>COUNTIFS('Source Data'!F:F,"successful",'Source Data'!D:D,"&gt;=1000",'Source Data'!D:D,"&lt; 4999")</f>
        <v>931</v>
      </c>
      <c r="C3">
        <f>COUNTIFS('Source Data'!F:F,"Failed",'Source Data'!D:D,"&gt;=1000",'Source Data'!D:D,"&lt; 4999")</f>
        <v>420</v>
      </c>
      <c r="D3">
        <f>COUNTIFS('Source Data'!F:F,"Canceled",'Source Data'!D:D,"&gt;=1000",'Source Data'!D:D,"&lt; 4999")</f>
        <v>60</v>
      </c>
      <c r="E3">
        <f t="shared" ref="E3:E13" si="0">SUM(B3:D3)</f>
        <v>1411</v>
      </c>
      <c r="F3" s="6">
        <f t="shared" ref="F3:F13" si="1">B:B/$E:$E</f>
        <v>0.65981573352232459</v>
      </c>
      <c r="G3" s="6">
        <f t="shared" ref="G3:G13" si="2">C:C/$E:$E</f>
        <v>0.297661233167966</v>
      </c>
      <c r="H3" s="6">
        <f t="shared" ref="H3:H13" si="3">D:D/$E:$E</f>
        <v>4.2523033309709427E-2</v>
      </c>
    </row>
    <row r="4" spans="1:16384" x14ac:dyDescent="0.3">
      <c r="A4" t="s">
        <v>8382</v>
      </c>
      <c r="B4" s="14">
        <f>COUNTIFS('Source Data'!F:F,"successful",'Source Data'!D:D,"&gt;= 4999",'Source Data'!D:D,"&lt; 9999")</f>
        <v>381</v>
      </c>
      <c r="C4">
        <f>COUNTIFS('Source Data'!F:F,"Failed",'Source Data'!D:D,"&gt;= 4999",'Source Data'!D:D,"&lt; 9999")</f>
        <v>282</v>
      </c>
      <c r="D4">
        <f>COUNTIFS('Source Data'!F:F,"Canceled",'Source Data'!D:D,"&gt;= 4999",'Source Data'!D:D,"&lt; 9999")</f>
        <v>51</v>
      </c>
      <c r="E4">
        <f t="shared" si="0"/>
        <v>714</v>
      </c>
      <c r="F4" s="6">
        <f t="shared" si="1"/>
        <v>0.53361344537815125</v>
      </c>
      <c r="G4" s="6">
        <f t="shared" si="2"/>
        <v>0.3949579831932773</v>
      </c>
      <c r="H4" s="6">
        <f t="shared" si="3"/>
        <v>7.1428571428571425E-2</v>
      </c>
    </row>
    <row r="5" spans="1:16384" x14ac:dyDescent="0.3">
      <c r="A5" t="s">
        <v>8383</v>
      </c>
      <c r="B5">
        <f>COUNTIFS('Source Data'!F:F,"successful",'Source Data'!D:D,"&gt;= 9999",'Source Data'!D:D,"&lt; 14999")</f>
        <v>169</v>
      </c>
      <c r="C5">
        <f>COUNTIFS('Source Data'!F:F,"Failed",'Source Data'!D:D,"&gt;= 9999",'Source Data'!D:D,"&lt; 14999")</f>
        <v>145</v>
      </c>
      <c r="D5">
        <f>COUNTIFS('Source Data'!F:F,"Canceled",'Source Data'!D:D,"&gt;= 9999",'Source Data'!D:D,"&lt; 14999")</f>
        <v>41</v>
      </c>
      <c r="E5">
        <f t="shared" si="0"/>
        <v>355</v>
      </c>
      <c r="F5" s="6">
        <f t="shared" si="1"/>
        <v>0.47605633802816899</v>
      </c>
      <c r="G5" s="6">
        <f t="shared" si="2"/>
        <v>0.40845070422535212</v>
      </c>
      <c r="H5" s="6">
        <f t="shared" si="3"/>
        <v>0.11549295774647887</v>
      </c>
    </row>
    <row r="6" spans="1:16384" x14ac:dyDescent="0.3">
      <c r="A6" t="s">
        <v>8384</v>
      </c>
      <c r="B6">
        <f>COUNTIFS('Source Data'!F:F,"successful",'Source Data'!D:D,"&gt;= 14999",'Source Data'!D:D,"&lt; 19999")</f>
        <v>94</v>
      </c>
      <c r="C6">
        <f>COUNTIFS('Source Data'!F:F,"Failed",'Source Data'!D:D,"&gt;= 14999",'Source Data'!D:D,"&lt; 19999")</f>
        <v>90</v>
      </c>
      <c r="D6">
        <f>COUNTIFS('Source Data'!F:F,"Canceled",'Source Data'!D:D,"&gt;= 14999",'Source Data'!D:D,"&lt; 19999")</f>
        <v>17</v>
      </c>
      <c r="E6">
        <f t="shared" si="0"/>
        <v>201</v>
      </c>
      <c r="F6" s="6">
        <f t="shared" si="1"/>
        <v>0.46766169154228854</v>
      </c>
      <c r="G6" s="6">
        <f t="shared" si="2"/>
        <v>0.44776119402985076</v>
      </c>
      <c r="H6" s="6">
        <f t="shared" si="3"/>
        <v>8.45771144278607E-2</v>
      </c>
    </row>
    <row r="7" spans="1:16384" x14ac:dyDescent="0.3">
      <c r="A7" t="s">
        <v>8385</v>
      </c>
      <c r="B7">
        <f>COUNTIFS('Source Data'!F:F,"successful",'Source Data'!D:D,"&gt;= 19999",'Source Data'!D:D,"&lt; 24999")</f>
        <v>62</v>
      </c>
      <c r="C7">
        <f>COUNTIFS('Source Data'!F:F,"Failed",'Source Data'!D:D,"&gt;= 19999",'Source Data'!D:D,"&lt; 24999")</f>
        <v>72</v>
      </c>
      <c r="D7">
        <f>COUNTIFS('Source Data'!F:F,"Canceled",'Source Data'!D:D,"&gt;= 19999",'Source Data'!D:D,"&lt; 24999")</f>
        <v>14</v>
      </c>
      <c r="E7">
        <f t="shared" si="0"/>
        <v>148</v>
      </c>
      <c r="F7" s="6">
        <f t="shared" si="1"/>
        <v>0.41891891891891891</v>
      </c>
      <c r="G7" s="6">
        <f t="shared" si="2"/>
        <v>0.48648648648648651</v>
      </c>
      <c r="H7" s="6">
        <f t="shared" si="3"/>
        <v>9.45945945945946E-2</v>
      </c>
    </row>
    <row r="8" spans="1:16384" x14ac:dyDescent="0.3">
      <c r="A8" t="s">
        <v>8386</v>
      </c>
      <c r="B8">
        <f>COUNTIFS('Source Data'!F:F,"successful",'Source Data'!D:D,"&gt;= 24999",'Source Data'!D:D,"&lt; 29999")</f>
        <v>55</v>
      </c>
      <c r="C8">
        <f>COUNTIFS('Source Data'!F:F,"Failed",'Source Data'!D:D,"&gt;= 24999",'Source Data'!D:D,"&lt; 29999")</f>
        <v>64</v>
      </c>
      <c r="D8">
        <f>COUNTIFS('Source Data'!F:F,"Canceled",'Source Data'!D:D,"&gt;= 24999",'Source Data'!D:D,"&lt; 29999")</f>
        <v>18</v>
      </c>
      <c r="E8">
        <f t="shared" si="0"/>
        <v>137</v>
      </c>
      <c r="F8" s="6">
        <f t="shared" si="1"/>
        <v>0.40145985401459855</v>
      </c>
      <c r="G8" s="6">
        <f t="shared" si="2"/>
        <v>0.46715328467153283</v>
      </c>
      <c r="H8" s="6">
        <f t="shared" si="3"/>
        <v>0.13138686131386862</v>
      </c>
    </row>
    <row r="9" spans="1:16384" x14ac:dyDescent="0.3">
      <c r="A9" t="s">
        <v>8387</v>
      </c>
      <c r="B9">
        <f>COUNTIFS('Source Data'!F:F,"successful",'Source Data'!D:D,"&gt;= 29999",'Source Data'!D:D,"&lt; 34999")</f>
        <v>32</v>
      </c>
      <c r="C9">
        <f>COUNTIFS('Source Data'!F:F,"Failed",'Source Data'!D:D,"&gt;= 29999",'Source Data'!D:D,"&lt; 34999")</f>
        <v>37</v>
      </c>
      <c r="D9">
        <f>COUNTIFS('Source Data'!F:F,"Canceled",'Source Data'!D:D,"&gt;= 29999",'Source Data'!D:D,"&lt; 34999")</f>
        <v>13</v>
      </c>
      <c r="E9">
        <f t="shared" si="0"/>
        <v>82</v>
      </c>
      <c r="F9" s="6">
        <f t="shared" si="1"/>
        <v>0.3902439024390244</v>
      </c>
      <c r="G9" s="6">
        <f t="shared" si="2"/>
        <v>0.45121951219512196</v>
      </c>
      <c r="H9" s="6">
        <f t="shared" si="3"/>
        <v>0.15853658536585366</v>
      </c>
    </row>
    <row r="10" spans="1:16384" x14ac:dyDescent="0.3">
      <c r="A10" t="s">
        <v>8388</v>
      </c>
      <c r="B10">
        <f>COUNTIFS('Source Data'!F:F,"successful",'Source Data'!D:D,"&gt;= 34999",'Source Data'!D:D,"&lt; 39999")</f>
        <v>26</v>
      </c>
      <c r="C10">
        <f>COUNTIFS('Source Data'!F:F,"Failed",'Source Data'!D:D,"&gt;= 34999",'Source Data'!D:D,"&lt; 39999")</f>
        <v>22</v>
      </c>
      <c r="D10">
        <f>COUNTIFS('Source Data'!F:F,"Canceled",'Source Data'!D:D,"&gt;= 34999",'Source Data'!D:D,"&lt; 39999")</f>
        <v>7</v>
      </c>
      <c r="E10">
        <f t="shared" si="0"/>
        <v>55</v>
      </c>
      <c r="F10" s="6">
        <f t="shared" si="1"/>
        <v>0.47272727272727272</v>
      </c>
      <c r="G10" s="6">
        <f t="shared" si="2"/>
        <v>0.4</v>
      </c>
      <c r="H10" s="6">
        <f t="shared" si="3"/>
        <v>0.12727272727272726</v>
      </c>
    </row>
    <row r="11" spans="1:16384" x14ac:dyDescent="0.3">
      <c r="A11" t="s">
        <v>8389</v>
      </c>
      <c r="B11">
        <f>COUNTIFS('Source Data'!F:F,"successful",'Source Data'!D:D,"&gt;= 39999",'Source Data'!D:D,"&lt; 44999")</f>
        <v>21</v>
      </c>
      <c r="C11">
        <f>COUNTIFS('Source Data'!F:F,"Failed",'Source Data'!D:D,"&gt;= 39999",'Source Data'!D:D,"&lt; 44999")</f>
        <v>16</v>
      </c>
      <c r="D11">
        <f>COUNTIFS('Source Data'!F:F,"Canceled",'Source Data'!D:D,"&gt;= 39999",'Source Data'!D:D,"&lt; 44999")</f>
        <v>6</v>
      </c>
      <c r="E11">
        <f t="shared" si="0"/>
        <v>43</v>
      </c>
      <c r="F11" s="6">
        <f t="shared" si="1"/>
        <v>0.48837209302325579</v>
      </c>
      <c r="G11" s="6">
        <f t="shared" si="2"/>
        <v>0.37209302325581395</v>
      </c>
      <c r="H11" s="6">
        <f t="shared" si="3"/>
        <v>0.13953488372093023</v>
      </c>
    </row>
    <row r="12" spans="1:16384" x14ac:dyDescent="0.3">
      <c r="A12" t="s">
        <v>8390</v>
      </c>
      <c r="B12">
        <f>COUNTIFS('Source Data'!F:F,"successful",'Source Data'!D:D,"&gt;= 44999",'Source Data'!D:D,"&lt; 49999")</f>
        <v>6</v>
      </c>
      <c r="C12">
        <f>COUNTIFS('Source Data'!F:F,"Failed",'Source Data'!D:D,"&gt;= 44999",'Source Data'!D:D,"&lt; 49999")</f>
        <v>11</v>
      </c>
      <c r="D12">
        <f>COUNTIFS('Source Data'!F:F,"Canceled",'Source Data'!D:D,"&gt;= 44999",'Source Data'!D:D,"&lt; 49999")</f>
        <v>4</v>
      </c>
      <c r="E12">
        <f t="shared" si="0"/>
        <v>21</v>
      </c>
      <c r="F12" s="6">
        <f t="shared" si="1"/>
        <v>0.2857142857142857</v>
      </c>
      <c r="G12" s="6">
        <f t="shared" si="2"/>
        <v>0.52380952380952384</v>
      </c>
      <c r="H12" s="6">
        <f t="shared" si="3"/>
        <v>0.19047619047619047</v>
      </c>
    </row>
    <row r="13" spans="1:16384" x14ac:dyDescent="0.3">
      <c r="A13" t="s">
        <v>8391</v>
      </c>
      <c r="B13">
        <f>COUNTIFS('Source Data'!F:F,"successful",'Source Data'!D:D,"&gt;=50000")</f>
        <v>86</v>
      </c>
      <c r="C13">
        <f>COUNTIFS('Source Data'!F:F,"Failed",'Source Data'!D:D,"&gt;=50000")</f>
        <v>258</v>
      </c>
      <c r="D13">
        <f>COUNTIFS('Source Data'!F:F,"Canceled",'Source Data'!D:D,"&gt;=50000")</f>
        <v>100</v>
      </c>
      <c r="E13">
        <f t="shared" si="0"/>
        <v>444</v>
      </c>
      <c r="F13" s="6">
        <f t="shared" si="1"/>
        <v>0.19369369369369369</v>
      </c>
      <c r="G13" s="6">
        <f t="shared" si="2"/>
        <v>0.58108108108108103</v>
      </c>
      <c r="H13" s="6">
        <f t="shared" si="3"/>
        <v>0.22522522522522523</v>
      </c>
    </row>
  </sheetData>
  <autoFilter ref="A1:H13" xr:uid="{A5F6EA28-9F55-47CA-B1B1-F54FCEBABE6F}"/>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2247-6D16-47CD-BBB6-7F2899D52B8B}">
  <sheetPr>
    <tabColor theme="9"/>
  </sheetPr>
  <dimension ref="B1:H2186"/>
  <sheetViews>
    <sheetView tabSelected="1" zoomScale="85" zoomScaleNormal="85" workbookViewId="0">
      <selection activeCell="F2" sqref="F2:H2186"/>
    </sheetView>
  </sheetViews>
  <sheetFormatPr defaultRowHeight="14.4" x14ac:dyDescent="0.3"/>
  <cols>
    <col min="1" max="1" width="4.5546875" customWidth="1"/>
    <col min="2" max="2" width="24.77734375" bestFit="1" customWidth="1"/>
    <col min="3" max="3" width="19.109375" customWidth="1"/>
    <col min="4" max="4" width="12" bestFit="1" customWidth="1"/>
    <col min="5" max="5" width="4.6640625" customWidth="1"/>
    <col min="6" max="6" width="21.88671875" bestFit="1" customWidth="1"/>
    <col min="7" max="7" width="19" customWidth="1"/>
    <col min="8" max="8" width="12" bestFit="1" customWidth="1"/>
  </cols>
  <sheetData>
    <row r="1" spans="2:8" ht="28.8" x14ac:dyDescent="0.55000000000000004">
      <c r="B1" s="21" t="s">
        <v>8406</v>
      </c>
      <c r="C1" s="22"/>
      <c r="D1" s="23"/>
      <c r="F1" s="24" t="s">
        <v>8399</v>
      </c>
      <c r="G1" s="25"/>
      <c r="H1" s="26"/>
    </row>
    <row r="2" spans="2:8" x14ac:dyDescent="0.3">
      <c r="B2" s="18">
        <v>182</v>
      </c>
      <c r="C2" s="17" t="s">
        <v>8400</v>
      </c>
      <c r="D2" s="16">
        <f>AVERAGE(B2:B2186)</f>
        <v>194.42517162471395</v>
      </c>
      <c r="F2" s="18">
        <v>0</v>
      </c>
      <c r="G2" s="17" t="s">
        <v>8400</v>
      </c>
      <c r="H2" s="16">
        <f>AVERAGE(F2:F1531)</f>
        <v>17.709803921568628</v>
      </c>
    </row>
    <row r="3" spans="2:8" x14ac:dyDescent="0.3">
      <c r="B3" s="19">
        <v>79</v>
      </c>
      <c r="C3" s="17" t="s">
        <v>8401</v>
      </c>
      <c r="D3" s="16">
        <f>MEDIAN(B2:B2186)</f>
        <v>62</v>
      </c>
      <c r="F3" s="19">
        <v>1</v>
      </c>
      <c r="G3" s="17" t="s">
        <v>8401</v>
      </c>
      <c r="H3" s="16">
        <f>MEDIAN(F2:F1531)</f>
        <v>4</v>
      </c>
    </row>
    <row r="4" spans="2:8" x14ac:dyDescent="0.3">
      <c r="B4" s="19">
        <v>35</v>
      </c>
      <c r="C4" s="17" t="s">
        <v>8402</v>
      </c>
      <c r="D4" s="16">
        <f>MIN(B2:B2186)</f>
        <v>1</v>
      </c>
      <c r="F4" s="19">
        <v>10</v>
      </c>
      <c r="G4" s="17" t="s">
        <v>8402</v>
      </c>
      <c r="H4" s="16">
        <f>MIN(F2:F1531)</f>
        <v>0</v>
      </c>
    </row>
    <row r="5" spans="2:8" x14ac:dyDescent="0.3">
      <c r="B5" s="19">
        <v>150</v>
      </c>
      <c r="C5" s="17" t="s">
        <v>8403</v>
      </c>
      <c r="D5" s="16">
        <f>MAX(B2:B2186)</f>
        <v>26457</v>
      </c>
      <c r="F5" s="19">
        <v>0</v>
      </c>
      <c r="G5" s="17" t="s">
        <v>8403</v>
      </c>
      <c r="H5" s="16">
        <f>MAX(F2:F1531)</f>
        <v>1293</v>
      </c>
    </row>
    <row r="6" spans="2:8" x14ac:dyDescent="0.3">
      <c r="B6" s="19">
        <v>284</v>
      </c>
      <c r="C6" s="17" t="s">
        <v>8404</v>
      </c>
      <c r="D6" s="16">
        <f>_xlfn.VAR.S(B2:B2186)</f>
        <v>713167.37912800396</v>
      </c>
      <c r="F6" s="19">
        <v>7</v>
      </c>
      <c r="G6" s="17" t="s">
        <v>8404</v>
      </c>
      <c r="H6" s="16">
        <f>_xlfn.VAR.S(F2:F1531)</f>
        <v>3775.6894394644714</v>
      </c>
    </row>
    <row r="7" spans="2:8" x14ac:dyDescent="0.3">
      <c r="B7" s="19">
        <v>47</v>
      </c>
      <c r="C7" s="17" t="s">
        <v>8405</v>
      </c>
      <c r="D7" s="16">
        <f>_xlfn.STDEV.S(B2:B2186)</f>
        <v>844.49237955591047</v>
      </c>
      <c r="F7" s="19">
        <v>0</v>
      </c>
      <c r="G7" s="17" t="s">
        <v>8405</v>
      </c>
      <c r="H7" s="16">
        <f>_xlfn.STDEV.S(F2:F1531)</f>
        <v>61.446638959868842</v>
      </c>
    </row>
    <row r="8" spans="2:8" x14ac:dyDescent="0.3">
      <c r="B8" s="19">
        <v>58</v>
      </c>
      <c r="C8" s="15"/>
      <c r="F8" s="19">
        <v>1</v>
      </c>
    </row>
    <row r="9" spans="2:8" x14ac:dyDescent="0.3">
      <c r="B9" s="19">
        <v>57</v>
      </c>
      <c r="C9" s="15"/>
      <c r="F9" s="19">
        <v>2</v>
      </c>
    </row>
    <row r="10" spans="2:8" x14ac:dyDescent="0.3">
      <c r="B10" s="19">
        <v>12</v>
      </c>
      <c r="C10" s="15"/>
      <c r="F10" s="19">
        <v>3</v>
      </c>
    </row>
    <row r="11" spans="2:8" x14ac:dyDescent="0.3">
      <c r="B11" s="19">
        <v>20</v>
      </c>
      <c r="C11" s="15"/>
      <c r="F11" s="19">
        <v>10</v>
      </c>
    </row>
    <row r="12" spans="2:8" x14ac:dyDescent="0.3">
      <c r="B12" s="19">
        <v>19</v>
      </c>
      <c r="C12" s="15"/>
      <c r="F12" s="19">
        <v>10</v>
      </c>
    </row>
    <row r="13" spans="2:8" x14ac:dyDescent="0.3">
      <c r="B13" s="19">
        <v>75</v>
      </c>
      <c r="C13" s="15"/>
      <c r="F13" s="19">
        <v>1</v>
      </c>
    </row>
    <row r="14" spans="2:8" x14ac:dyDescent="0.3">
      <c r="B14" s="19">
        <v>827</v>
      </c>
      <c r="C14" s="15"/>
      <c r="F14" s="19">
        <v>0</v>
      </c>
      <c r="G14" s="27"/>
      <c r="H14" s="27"/>
    </row>
    <row r="15" spans="2:8" x14ac:dyDescent="0.3">
      <c r="B15" s="19">
        <v>51</v>
      </c>
      <c r="C15" s="15"/>
      <c r="F15" s="19">
        <v>0</v>
      </c>
      <c r="G15" s="27"/>
      <c r="H15" s="27"/>
    </row>
    <row r="16" spans="2:8" x14ac:dyDescent="0.3">
      <c r="B16" s="19">
        <v>41</v>
      </c>
      <c r="C16" s="15"/>
      <c r="F16" s="19">
        <v>0</v>
      </c>
      <c r="G16" s="27"/>
      <c r="H16" s="27"/>
    </row>
    <row r="17" spans="2:6" x14ac:dyDescent="0.3">
      <c r="B17" s="19">
        <v>98</v>
      </c>
      <c r="C17" s="15"/>
      <c r="F17" s="19">
        <v>26</v>
      </c>
    </row>
    <row r="18" spans="2:6" x14ac:dyDescent="0.3">
      <c r="B18" s="19">
        <v>70</v>
      </c>
      <c r="C18" s="15"/>
      <c r="F18" s="19">
        <v>0</v>
      </c>
    </row>
    <row r="19" spans="2:6" x14ac:dyDescent="0.3">
      <c r="B19" s="19">
        <v>36</v>
      </c>
      <c r="C19" s="15"/>
      <c r="F19" s="19">
        <v>7</v>
      </c>
    </row>
    <row r="20" spans="2:6" x14ac:dyDescent="0.3">
      <c r="B20" s="19">
        <v>342</v>
      </c>
      <c r="C20" s="15"/>
      <c r="F20" s="19">
        <v>0</v>
      </c>
    </row>
    <row r="21" spans="2:6" x14ac:dyDescent="0.3">
      <c r="B21" s="19">
        <v>22</v>
      </c>
      <c r="C21" s="15"/>
      <c r="F21" s="19">
        <v>2</v>
      </c>
    </row>
    <row r="22" spans="2:6" x14ac:dyDescent="0.3">
      <c r="B22" s="19">
        <v>25</v>
      </c>
      <c r="C22" s="15"/>
      <c r="F22" s="19">
        <v>13</v>
      </c>
    </row>
    <row r="23" spans="2:6" x14ac:dyDescent="0.3">
      <c r="B23" s="19">
        <v>101</v>
      </c>
      <c r="C23" s="15"/>
      <c r="F23" s="19">
        <v>4</v>
      </c>
    </row>
    <row r="24" spans="2:6" x14ac:dyDescent="0.3">
      <c r="B24" s="19">
        <v>8</v>
      </c>
      <c r="C24" s="15"/>
      <c r="F24" s="19">
        <v>0</v>
      </c>
    </row>
    <row r="25" spans="2:6" x14ac:dyDescent="0.3">
      <c r="B25" s="19">
        <v>23</v>
      </c>
      <c r="C25" s="15"/>
      <c r="F25" s="19">
        <v>12</v>
      </c>
    </row>
    <row r="26" spans="2:6" x14ac:dyDescent="0.3">
      <c r="B26" s="19">
        <v>574</v>
      </c>
      <c r="C26" s="15"/>
      <c r="F26" s="19">
        <v>2</v>
      </c>
    </row>
    <row r="27" spans="2:6" x14ac:dyDescent="0.3">
      <c r="B27" s="19">
        <v>14</v>
      </c>
      <c r="C27" s="15"/>
      <c r="F27" s="19">
        <v>10</v>
      </c>
    </row>
    <row r="28" spans="2:6" x14ac:dyDescent="0.3">
      <c r="B28" s="19">
        <v>19</v>
      </c>
      <c r="C28" s="15"/>
      <c r="F28" s="19">
        <v>0</v>
      </c>
    </row>
    <row r="29" spans="2:6" x14ac:dyDescent="0.3">
      <c r="B29" s="19">
        <v>150</v>
      </c>
      <c r="C29" s="15"/>
      <c r="F29" s="19">
        <v>5</v>
      </c>
    </row>
    <row r="30" spans="2:6" x14ac:dyDescent="0.3">
      <c r="B30" s="19">
        <v>71</v>
      </c>
      <c r="C30" s="15"/>
      <c r="F30" s="19">
        <v>0</v>
      </c>
    </row>
    <row r="31" spans="2:6" x14ac:dyDescent="0.3">
      <c r="B31" s="19">
        <v>117</v>
      </c>
      <c r="C31" s="15"/>
      <c r="F31" s="19">
        <v>5</v>
      </c>
    </row>
    <row r="32" spans="2:6" x14ac:dyDescent="0.3">
      <c r="B32" s="19">
        <v>53</v>
      </c>
      <c r="C32" s="15"/>
      <c r="F32" s="19">
        <v>1</v>
      </c>
    </row>
    <row r="33" spans="2:6" x14ac:dyDescent="0.3">
      <c r="B33" s="19">
        <v>1</v>
      </c>
      <c r="C33" s="15"/>
      <c r="F33" s="19">
        <v>3</v>
      </c>
    </row>
    <row r="34" spans="2:6" x14ac:dyDescent="0.3">
      <c r="B34" s="19">
        <v>89</v>
      </c>
      <c r="C34" s="15"/>
      <c r="F34" s="19">
        <v>3</v>
      </c>
    </row>
    <row r="35" spans="2:6" x14ac:dyDescent="0.3">
      <c r="B35" s="19">
        <v>64</v>
      </c>
      <c r="C35" s="15"/>
      <c r="F35" s="19">
        <v>0</v>
      </c>
    </row>
    <row r="36" spans="2:6" x14ac:dyDescent="0.3">
      <c r="B36" s="19">
        <v>68</v>
      </c>
      <c r="C36" s="15"/>
      <c r="F36" s="19">
        <v>3</v>
      </c>
    </row>
    <row r="37" spans="2:6" x14ac:dyDescent="0.3">
      <c r="B37" s="19">
        <v>28</v>
      </c>
      <c r="C37" s="15"/>
      <c r="F37" s="19">
        <v>0</v>
      </c>
    </row>
    <row r="38" spans="2:6" x14ac:dyDescent="0.3">
      <c r="B38" s="19">
        <v>44</v>
      </c>
      <c r="C38" s="15"/>
      <c r="F38" s="19">
        <v>19</v>
      </c>
    </row>
    <row r="39" spans="2:6" x14ac:dyDescent="0.3">
      <c r="B39" s="19">
        <v>253</v>
      </c>
      <c r="C39" s="15"/>
      <c r="F39" s="19">
        <v>8</v>
      </c>
    </row>
    <row r="40" spans="2:6" x14ac:dyDescent="0.3">
      <c r="B40" s="19">
        <v>66</v>
      </c>
      <c r="C40" s="15"/>
      <c r="F40" s="19">
        <v>6</v>
      </c>
    </row>
    <row r="41" spans="2:6" x14ac:dyDescent="0.3">
      <c r="B41" s="19">
        <v>217</v>
      </c>
      <c r="C41" s="15"/>
      <c r="F41" s="19">
        <v>0</v>
      </c>
    </row>
    <row r="42" spans="2:6" x14ac:dyDescent="0.3">
      <c r="B42" s="19">
        <v>16</v>
      </c>
      <c r="C42" s="15"/>
      <c r="F42" s="19">
        <v>18</v>
      </c>
    </row>
    <row r="43" spans="2:6" x14ac:dyDescent="0.3">
      <c r="B43" s="19">
        <v>19</v>
      </c>
      <c r="C43" s="15"/>
      <c r="F43" s="19">
        <v>7</v>
      </c>
    </row>
    <row r="44" spans="2:6" x14ac:dyDescent="0.3">
      <c r="B44" s="19">
        <v>169</v>
      </c>
      <c r="C44" s="15"/>
      <c r="F44" s="19">
        <v>0</v>
      </c>
    </row>
    <row r="45" spans="2:6" x14ac:dyDescent="0.3">
      <c r="B45" s="19">
        <v>263</v>
      </c>
      <c r="C45" s="15"/>
      <c r="F45" s="19">
        <v>8</v>
      </c>
    </row>
    <row r="46" spans="2:6" x14ac:dyDescent="0.3">
      <c r="B46" s="19">
        <v>15</v>
      </c>
      <c r="C46" s="15"/>
      <c r="F46" s="19">
        <v>1293</v>
      </c>
    </row>
    <row r="47" spans="2:6" x14ac:dyDescent="0.3">
      <c r="B47" s="19">
        <v>61</v>
      </c>
      <c r="C47" s="15"/>
      <c r="F47" s="19">
        <v>17</v>
      </c>
    </row>
    <row r="48" spans="2:6" x14ac:dyDescent="0.3">
      <c r="B48" s="19">
        <v>45</v>
      </c>
      <c r="C48" s="15"/>
      <c r="F48" s="19">
        <v>0</v>
      </c>
    </row>
    <row r="49" spans="2:6" x14ac:dyDescent="0.3">
      <c r="B49" s="19">
        <v>70</v>
      </c>
      <c r="C49" s="15"/>
      <c r="F49" s="19">
        <v>13</v>
      </c>
    </row>
    <row r="50" spans="2:6" x14ac:dyDescent="0.3">
      <c r="B50" s="19">
        <v>38</v>
      </c>
      <c r="C50" s="15"/>
      <c r="F50" s="19">
        <v>0</v>
      </c>
    </row>
    <row r="51" spans="2:6" x14ac:dyDescent="0.3">
      <c r="B51" s="19">
        <v>87</v>
      </c>
      <c r="C51" s="15"/>
      <c r="F51" s="19">
        <v>0</v>
      </c>
    </row>
    <row r="52" spans="2:6" x14ac:dyDescent="0.3">
      <c r="B52" s="19">
        <v>22</v>
      </c>
      <c r="C52" s="15"/>
      <c r="F52" s="19">
        <v>33</v>
      </c>
    </row>
    <row r="53" spans="2:6" x14ac:dyDescent="0.3">
      <c r="B53" s="19">
        <v>119</v>
      </c>
      <c r="C53" s="15"/>
      <c r="F53" s="19">
        <v>12</v>
      </c>
    </row>
    <row r="54" spans="2:6" x14ac:dyDescent="0.3">
      <c r="B54" s="19">
        <v>52</v>
      </c>
      <c r="C54" s="15"/>
      <c r="F54" s="19">
        <v>1</v>
      </c>
    </row>
    <row r="55" spans="2:6" x14ac:dyDescent="0.3">
      <c r="B55" s="19">
        <v>117</v>
      </c>
      <c r="C55" s="15"/>
      <c r="F55" s="19">
        <v>1</v>
      </c>
    </row>
    <row r="56" spans="2:6" x14ac:dyDescent="0.3">
      <c r="B56" s="19">
        <v>52</v>
      </c>
      <c r="C56" s="15"/>
      <c r="F56" s="19">
        <v>1</v>
      </c>
    </row>
    <row r="57" spans="2:6" x14ac:dyDescent="0.3">
      <c r="B57" s="19">
        <v>86</v>
      </c>
      <c r="C57" s="15"/>
      <c r="F57" s="19">
        <v>1</v>
      </c>
    </row>
    <row r="58" spans="2:6" x14ac:dyDescent="0.3">
      <c r="B58" s="19">
        <v>174</v>
      </c>
      <c r="C58" s="15"/>
      <c r="F58" s="19">
        <v>84</v>
      </c>
    </row>
    <row r="59" spans="2:6" x14ac:dyDescent="0.3">
      <c r="B59" s="19">
        <v>69</v>
      </c>
      <c r="C59" s="15"/>
      <c r="F59" s="19">
        <v>38</v>
      </c>
    </row>
    <row r="60" spans="2:6" x14ac:dyDescent="0.3">
      <c r="B60" s="19">
        <v>75</v>
      </c>
      <c r="C60" s="15"/>
      <c r="F60" s="19">
        <v>1</v>
      </c>
    </row>
    <row r="61" spans="2:6" x14ac:dyDescent="0.3">
      <c r="B61" s="19">
        <v>33</v>
      </c>
      <c r="C61" s="15"/>
      <c r="F61" s="19">
        <v>76</v>
      </c>
    </row>
    <row r="62" spans="2:6" x14ac:dyDescent="0.3">
      <c r="B62" s="19">
        <v>108</v>
      </c>
      <c r="C62" s="15"/>
      <c r="F62" s="19">
        <v>3</v>
      </c>
    </row>
    <row r="63" spans="2:6" x14ac:dyDescent="0.3">
      <c r="B63" s="19">
        <v>23</v>
      </c>
      <c r="C63" s="15"/>
      <c r="F63" s="19">
        <v>0</v>
      </c>
    </row>
    <row r="64" spans="2:6" x14ac:dyDescent="0.3">
      <c r="B64" s="19">
        <v>48</v>
      </c>
      <c r="C64" s="15"/>
      <c r="F64" s="19">
        <v>2</v>
      </c>
    </row>
    <row r="65" spans="2:6" x14ac:dyDescent="0.3">
      <c r="B65" s="19">
        <v>64</v>
      </c>
      <c r="C65" s="15"/>
      <c r="F65" s="19">
        <v>0</v>
      </c>
    </row>
    <row r="66" spans="2:6" x14ac:dyDescent="0.3">
      <c r="B66" s="19">
        <v>24</v>
      </c>
      <c r="C66" s="15"/>
      <c r="F66" s="19">
        <v>0</v>
      </c>
    </row>
    <row r="67" spans="2:6" x14ac:dyDescent="0.3">
      <c r="B67" s="19">
        <v>57</v>
      </c>
      <c r="C67" s="15"/>
      <c r="F67" s="19">
        <v>0</v>
      </c>
    </row>
    <row r="68" spans="2:6" x14ac:dyDescent="0.3">
      <c r="B68" s="19">
        <v>26</v>
      </c>
      <c r="C68" s="15"/>
      <c r="F68" s="19">
        <v>2</v>
      </c>
    </row>
    <row r="69" spans="2:6" x14ac:dyDescent="0.3">
      <c r="B69" s="19">
        <v>20</v>
      </c>
      <c r="C69" s="15"/>
      <c r="F69" s="19">
        <v>0</v>
      </c>
    </row>
    <row r="70" spans="2:6" x14ac:dyDescent="0.3">
      <c r="B70" s="19">
        <v>36</v>
      </c>
      <c r="C70" s="15"/>
      <c r="F70" s="19">
        <v>0</v>
      </c>
    </row>
    <row r="71" spans="2:6" x14ac:dyDescent="0.3">
      <c r="B71" s="19">
        <v>178</v>
      </c>
      <c r="C71" s="15"/>
      <c r="F71" s="19">
        <v>0</v>
      </c>
    </row>
    <row r="72" spans="2:6" x14ac:dyDescent="0.3">
      <c r="B72" s="19">
        <v>17</v>
      </c>
      <c r="C72" s="15"/>
      <c r="F72" s="19">
        <v>2</v>
      </c>
    </row>
    <row r="73" spans="2:6" x14ac:dyDescent="0.3">
      <c r="B73" s="19">
        <v>32</v>
      </c>
      <c r="C73" s="15"/>
      <c r="F73" s="19">
        <v>0</v>
      </c>
    </row>
    <row r="74" spans="2:6" x14ac:dyDescent="0.3">
      <c r="B74" s="19">
        <v>41</v>
      </c>
      <c r="C74" s="15"/>
      <c r="F74" s="19">
        <v>7</v>
      </c>
    </row>
    <row r="75" spans="2:6" x14ac:dyDescent="0.3">
      <c r="B75" s="19">
        <v>18</v>
      </c>
      <c r="C75" s="15"/>
      <c r="F75" s="19">
        <v>0</v>
      </c>
    </row>
    <row r="76" spans="2:6" x14ac:dyDescent="0.3">
      <c r="B76" s="19">
        <v>29</v>
      </c>
      <c r="C76" s="15"/>
      <c r="F76" s="19">
        <v>5</v>
      </c>
    </row>
    <row r="77" spans="2:6" x14ac:dyDescent="0.3">
      <c r="B77" s="19">
        <v>47</v>
      </c>
      <c r="C77" s="15"/>
      <c r="F77" s="19">
        <v>0</v>
      </c>
    </row>
    <row r="78" spans="2:6" x14ac:dyDescent="0.3">
      <c r="B78" s="19">
        <v>15</v>
      </c>
      <c r="C78" s="15"/>
      <c r="F78" s="19">
        <v>0</v>
      </c>
    </row>
    <row r="79" spans="2:6" x14ac:dyDescent="0.3">
      <c r="B79" s="19">
        <v>26</v>
      </c>
      <c r="C79" s="15"/>
      <c r="F79" s="19">
        <v>1</v>
      </c>
    </row>
    <row r="80" spans="2:6" x14ac:dyDescent="0.3">
      <c r="B80" s="19">
        <v>35</v>
      </c>
      <c r="C80" s="15"/>
      <c r="F80" s="19">
        <v>0</v>
      </c>
    </row>
    <row r="81" spans="2:6" x14ac:dyDescent="0.3">
      <c r="B81" s="19">
        <v>41</v>
      </c>
      <c r="C81" s="15"/>
      <c r="F81" s="19">
        <v>5</v>
      </c>
    </row>
    <row r="82" spans="2:6" x14ac:dyDescent="0.3">
      <c r="B82" s="19">
        <v>47</v>
      </c>
      <c r="C82" s="15"/>
      <c r="F82" s="19">
        <v>3</v>
      </c>
    </row>
    <row r="83" spans="2:6" x14ac:dyDescent="0.3">
      <c r="B83" s="19">
        <v>28</v>
      </c>
      <c r="C83" s="15"/>
      <c r="F83" s="19">
        <v>6</v>
      </c>
    </row>
    <row r="84" spans="2:6" x14ac:dyDescent="0.3">
      <c r="B84" s="19">
        <v>100</v>
      </c>
      <c r="C84" s="15"/>
      <c r="F84" s="19">
        <v>12</v>
      </c>
    </row>
    <row r="85" spans="2:6" x14ac:dyDescent="0.3">
      <c r="B85" s="19">
        <v>13</v>
      </c>
      <c r="C85" s="15"/>
      <c r="F85" s="19">
        <v>13</v>
      </c>
    </row>
    <row r="86" spans="2:6" x14ac:dyDescent="0.3">
      <c r="B86" s="19">
        <v>7</v>
      </c>
      <c r="C86" s="15"/>
      <c r="F86" s="19">
        <v>5</v>
      </c>
    </row>
    <row r="87" spans="2:6" x14ac:dyDescent="0.3">
      <c r="B87" s="19">
        <v>21</v>
      </c>
      <c r="C87" s="15"/>
      <c r="F87" s="19">
        <v>2</v>
      </c>
    </row>
    <row r="88" spans="2:6" x14ac:dyDescent="0.3">
      <c r="B88" s="19">
        <v>17</v>
      </c>
      <c r="C88" s="15"/>
      <c r="F88" s="19">
        <v>8</v>
      </c>
    </row>
    <row r="89" spans="2:6" x14ac:dyDescent="0.3">
      <c r="B89" s="19">
        <v>25</v>
      </c>
      <c r="C89" s="15"/>
      <c r="F89" s="19">
        <v>0</v>
      </c>
    </row>
    <row r="90" spans="2:6" x14ac:dyDescent="0.3">
      <c r="B90" s="19">
        <v>60</v>
      </c>
      <c r="C90" s="15"/>
      <c r="F90" s="19">
        <v>13</v>
      </c>
    </row>
    <row r="91" spans="2:6" x14ac:dyDescent="0.3">
      <c r="B91" s="19">
        <v>56</v>
      </c>
      <c r="C91" s="15"/>
      <c r="F91" s="19">
        <v>0</v>
      </c>
    </row>
    <row r="92" spans="2:6" x14ac:dyDescent="0.3">
      <c r="B92" s="19">
        <v>16</v>
      </c>
      <c r="C92" s="15"/>
      <c r="F92" s="19">
        <v>5</v>
      </c>
    </row>
    <row r="93" spans="2:6" x14ac:dyDescent="0.3">
      <c r="B93" s="19">
        <v>46</v>
      </c>
      <c r="C93" s="15"/>
      <c r="F93" s="19">
        <v>8</v>
      </c>
    </row>
    <row r="94" spans="2:6" x14ac:dyDescent="0.3">
      <c r="B94" s="19">
        <v>43</v>
      </c>
      <c r="C94" s="15"/>
      <c r="F94" s="19">
        <v>8</v>
      </c>
    </row>
    <row r="95" spans="2:6" x14ac:dyDescent="0.3">
      <c r="B95" s="19">
        <v>15</v>
      </c>
      <c r="C95" s="15"/>
      <c r="F95" s="19">
        <v>0</v>
      </c>
    </row>
    <row r="96" spans="2:6" x14ac:dyDescent="0.3">
      <c r="B96" s="19">
        <v>12</v>
      </c>
      <c r="C96" s="15"/>
      <c r="F96" s="19">
        <v>2</v>
      </c>
    </row>
    <row r="97" spans="2:6" x14ac:dyDescent="0.3">
      <c r="B97" s="19">
        <v>21</v>
      </c>
      <c r="C97" s="15"/>
      <c r="F97" s="19">
        <v>3</v>
      </c>
    </row>
    <row r="98" spans="2:6" x14ac:dyDescent="0.3">
      <c r="B98" s="19">
        <v>34</v>
      </c>
      <c r="C98" s="15"/>
      <c r="F98" s="19">
        <v>0</v>
      </c>
    </row>
    <row r="99" spans="2:6" x14ac:dyDescent="0.3">
      <c r="B99" s="19">
        <v>8</v>
      </c>
      <c r="C99" s="15"/>
      <c r="F99" s="19">
        <v>0</v>
      </c>
    </row>
    <row r="100" spans="2:6" x14ac:dyDescent="0.3">
      <c r="B100" s="19">
        <v>60</v>
      </c>
      <c r="C100" s="15"/>
      <c r="F100" s="19">
        <v>11</v>
      </c>
    </row>
    <row r="101" spans="2:6" x14ac:dyDescent="0.3">
      <c r="B101" s="19">
        <v>39</v>
      </c>
      <c r="C101" s="15"/>
      <c r="F101" s="19">
        <v>0</v>
      </c>
    </row>
    <row r="102" spans="2:6" x14ac:dyDescent="0.3">
      <c r="B102" s="19">
        <v>26</v>
      </c>
      <c r="C102" s="15"/>
      <c r="F102" s="19">
        <v>1</v>
      </c>
    </row>
    <row r="103" spans="2:6" x14ac:dyDescent="0.3">
      <c r="B103" s="19">
        <v>35</v>
      </c>
      <c r="C103" s="15"/>
      <c r="F103" s="19">
        <v>0</v>
      </c>
    </row>
    <row r="104" spans="2:6" x14ac:dyDescent="0.3">
      <c r="B104" s="19">
        <v>65</v>
      </c>
      <c r="C104" s="15"/>
      <c r="F104" s="19">
        <v>17</v>
      </c>
    </row>
    <row r="105" spans="2:6" x14ac:dyDescent="0.3">
      <c r="B105" s="19">
        <v>49</v>
      </c>
      <c r="C105" s="15"/>
      <c r="F105" s="19">
        <v>2</v>
      </c>
    </row>
    <row r="106" spans="2:6" x14ac:dyDescent="0.3">
      <c r="B106" s="19">
        <v>10</v>
      </c>
      <c r="C106" s="15"/>
      <c r="F106" s="19">
        <v>1</v>
      </c>
    </row>
    <row r="107" spans="2:6" x14ac:dyDescent="0.3">
      <c r="B107" s="19">
        <v>60</v>
      </c>
      <c r="C107" s="15"/>
      <c r="F107" s="19">
        <v>2</v>
      </c>
    </row>
    <row r="108" spans="2:6" x14ac:dyDescent="0.3">
      <c r="B108" s="19">
        <v>27</v>
      </c>
      <c r="C108" s="15"/>
      <c r="F108" s="19">
        <v>16</v>
      </c>
    </row>
    <row r="109" spans="2:6" x14ac:dyDescent="0.3">
      <c r="B109" s="19">
        <v>69</v>
      </c>
      <c r="C109" s="15"/>
      <c r="F109" s="19">
        <v>1</v>
      </c>
    </row>
    <row r="110" spans="2:6" x14ac:dyDescent="0.3">
      <c r="B110" s="19">
        <v>47</v>
      </c>
      <c r="C110" s="15"/>
      <c r="F110" s="19">
        <v>4</v>
      </c>
    </row>
    <row r="111" spans="2:6" x14ac:dyDescent="0.3">
      <c r="B111" s="19">
        <v>47</v>
      </c>
      <c r="C111" s="15"/>
      <c r="F111" s="19">
        <v>5</v>
      </c>
    </row>
    <row r="112" spans="2:6" x14ac:dyDescent="0.3">
      <c r="B112" s="19">
        <v>26</v>
      </c>
      <c r="C112" s="15"/>
      <c r="F112" s="19">
        <v>7</v>
      </c>
    </row>
    <row r="113" spans="2:6" x14ac:dyDescent="0.3">
      <c r="B113" s="19">
        <v>53</v>
      </c>
      <c r="C113" s="15"/>
      <c r="F113" s="19">
        <v>0</v>
      </c>
    </row>
    <row r="114" spans="2:6" x14ac:dyDescent="0.3">
      <c r="B114" s="19">
        <v>81</v>
      </c>
      <c r="C114" s="15"/>
      <c r="F114" s="19">
        <v>12</v>
      </c>
    </row>
    <row r="115" spans="2:6" x14ac:dyDescent="0.3">
      <c r="B115" s="19">
        <v>78</v>
      </c>
      <c r="C115" s="15"/>
      <c r="F115" s="19">
        <v>2</v>
      </c>
    </row>
    <row r="116" spans="2:6" x14ac:dyDescent="0.3">
      <c r="B116" s="19">
        <v>35</v>
      </c>
      <c r="C116" s="15"/>
      <c r="F116" s="19">
        <v>5</v>
      </c>
    </row>
    <row r="117" spans="2:6" x14ac:dyDescent="0.3">
      <c r="B117" s="19">
        <v>22</v>
      </c>
      <c r="C117" s="15"/>
      <c r="F117" s="19">
        <v>2</v>
      </c>
    </row>
    <row r="118" spans="2:6" x14ac:dyDescent="0.3">
      <c r="B118" s="19">
        <v>57</v>
      </c>
      <c r="C118" s="15"/>
      <c r="F118" s="19">
        <v>3</v>
      </c>
    </row>
    <row r="119" spans="2:6" x14ac:dyDescent="0.3">
      <c r="B119" s="19">
        <v>27</v>
      </c>
      <c r="C119" s="15"/>
      <c r="F119" s="19">
        <v>0</v>
      </c>
    </row>
    <row r="120" spans="2:6" x14ac:dyDescent="0.3">
      <c r="B120" s="19">
        <v>39</v>
      </c>
      <c r="C120" s="15"/>
      <c r="F120" s="19">
        <v>49</v>
      </c>
    </row>
    <row r="121" spans="2:6" x14ac:dyDescent="0.3">
      <c r="B121" s="19">
        <v>37</v>
      </c>
      <c r="C121" s="15"/>
      <c r="F121" s="19">
        <v>1</v>
      </c>
    </row>
    <row r="122" spans="2:6" x14ac:dyDescent="0.3">
      <c r="B122" s="19">
        <v>137</v>
      </c>
      <c r="C122" s="15"/>
      <c r="F122" s="19">
        <v>2</v>
      </c>
    </row>
    <row r="123" spans="2:6" x14ac:dyDescent="0.3">
      <c r="B123" s="19">
        <v>376</v>
      </c>
      <c r="C123" s="15"/>
      <c r="F123" s="19">
        <v>0</v>
      </c>
    </row>
    <row r="124" spans="2:6" x14ac:dyDescent="0.3">
      <c r="B124" s="19">
        <v>202</v>
      </c>
      <c r="C124" s="15"/>
      <c r="F124" s="19">
        <v>0</v>
      </c>
    </row>
    <row r="125" spans="2:6" x14ac:dyDescent="0.3">
      <c r="B125" s="19">
        <v>328</v>
      </c>
      <c r="C125" s="15"/>
      <c r="F125" s="19">
        <v>11</v>
      </c>
    </row>
    <row r="126" spans="2:6" x14ac:dyDescent="0.3">
      <c r="B126" s="19">
        <v>84</v>
      </c>
      <c r="C126" s="15"/>
      <c r="F126" s="19">
        <v>1</v>
      </c>
    </row>
    <row r="127" spans="2:6" x14ac:dyDescent="0.3">
      <c r="B127" s="19">
        <v>96</v>
      </c>
      <c r="C127" s="15"/>
      <c r="F127" s="19">
        <v>8</v>
      </c>
    </row>
    <row r="128" spans="2:6" x14ac:dyDescent="0.3">
      <c r="B128" s="19">
        <v>223</v>
      </c>
      <c r="C128" s="15"/>
      <c r="F128" s="19">
        <v>5</v>
      </c>
    </row>
    <row r="129" spans="2:6" x14ac:dyDescent="0.3">
      <c r="B129" s="19">
        <v>62</v>
      </c>
      <c r="C129" s="15"/>
      <c r="F129" s="19">
        <v>39</v>
      </c>
    </row>
    <row r="130" spans="2:6" x14ac:dyDescent="0.3">
      <c r="B130" s="19">
        <v>146</v>
      </c>
      <c r="C130" s="15"/>
      <c r="F130" s="19">
        <v>0</v>
      </c>
    </row>
    <row r="131" spans="2:6" x14ac:dyDescent="0.3">
      <c r="B131" s="19">
        <v>235</v>
      </c>
      <c r="C131" s="15"/>
      <c r="F131" s="19">
        <v>0</v>
      </c>
    </row>
    <row r="132" spans="2:6" x14ac:dyDescent="0.3">
      <c r="B132" s="19">
        <v>437</v>
      </c>
      <c r="C132" s="15"/>
      <c r="F132" s="19">
        <v>2</v>
      </c>
    </row>
    <row r="133" spans="2:6" x14ac:dyDescent="0.3">
      <c r="B133" s="19">
        <v>77</v>
      </c>
      <c r="C133" s="15"/>
      <c r="F133" s="19">
        <v>170</v>
      </c>
    </row>
    <row r="134" spans="2:6" x14ac:dyDescent="0.3">
      <c r="B134" s="19">
        <v>108</v>
      </c>
      <c r="C134" s="15"/>
      <c r="F134" s="19">
        <v>5</v>
      </c>
    </row>
    <row r="135" spans="2:6" x14ac:dyDescent="0.3">
      <c r="B135" s="19">
        <v>7</v>
      </c>
      <c r="C135" s="15"/>
      <c r="F135" s="19">
        <v>14</v>
      </c>
    </row>
    <row r="136" spans="2:6" x14ac:dyDescent="0.3">
      <c r="B136" s="19">
        <v>314</v>
      </c>
      <c r="C136" s="15"/>
      <c r="F136" s="19">
        <v>1</v>
      </c>
    </row>
    <row r="137" spans="2:6" x14ac:dyDescent="0.3">
      <c r="B137" s="19">
        <v>188</v>
      </c>
      <c r="C137" s="15"/>
      <c r="F137" s="19">
        <v>0</v>
      </c>
    </row>
    <row r="138" spans="2:6" x14ac:dyDescent="0.3">
      <c r="B138" s="19">
        <v>275</v>
      </c>
      <c r="C138" s="15"/>
      <c r="F138" s="19">
        <v>124</v>
      </c>
    </row>
    <row r="139" spans="2:6" x14ac:dyDescent="0.3">
      <c r="B139" s="19">
        <v>560</v>
      </c>
      <c r="C139" s="15"/>
      <c r="F139" s="19">
        <v>0</v>
      </c>
    </row>
    <row r="140" spans="2:6" x14ac:dyDescent="0.3">
      <c r="B140" s="19">
        <v>688</v>
      </c>
      <c r="C140" s="15"/>
      <c r="F140" s="19">
        <v>0</v>
      </c>
    </row>
    <row r="141" spans="2:6" x14ac:dyDescent="0.3">
      <c r="B141" s="19">
        <v>942</v>
      </c>
      <c r="C141" s="15"/>
      <c r="F141" s="19">
        <v>55</v>
      </c>
    </row>
    <row r="142" spans="2:6" x14ac:dyDescent="0.3">
      <c r="B142" s="19">
        <v>88</v>
      </c>
      <c r="C142" s="15"/>
      <c r="F142" s="19">
        <v>140</v>
      </c>
    </row>
    <row r="143" spans="2:6" x14ac:dyDescent="0.3">
      <c r="B143" s="19">
        <v>220</v>
      </c>
      <c r="C143" s="15"/>
      <c r="F143" s="19">
        <v>21</v>
      </c>
    </row>
    <row r="144" spans="2:6" x14ac:dyDescent="0.3">
      <c r="B144" s="19">
        <v>145</v>
      </c>
      <c r="C144" s="15"/>
      <c r="F144" s="19">
        <v>1</v>
      </c>
    </row>
    <row r="145" spans="2:6" x14ac:dyDescent="0.3">
      <c r="B145" s="19">
        <v>963</v>
      </c>
      <c r="C145" s="15"/>
      <c r="F145" s="19">
        <v>147</v>
      </c>
    </row>
    <row r="146" spans="2:6" x14ac:dyDescent="0.3">
      <c r="B146" s="19">
        <v>91</v>
      </c>
      <c r="C146" s="15"/>
      <c r="F146" s="19">
        <v>11</v>
      </c>
    </row>
    <row r="147" spans="2:6" x14ac:dyDescent="0.3">
      <c r="B147" s="19">
        <v>58</v>
      </c>
      <c r="C147" s="15"/>
      <c r="F147" s="19">
        <v>125</v>
      </c>
    </row>
    <row r="148" spans="2:6" x14ac:dyDescent="0.3">
      <c r="B148" s="19">
        <v>36</v>
      </c>
      <c r="C148" s="15"/>
      <c r="F148" s="19">
        <v>1</v>
      </c>
    </row>
    <row r="149" spans="2:6" x14ac:dyDescent="0.3">
      <c r="B149" s="19">
        <v>165</v>
      </c>
      <c r="C149" s="15"/>
      <c r="F149" s="19">
        <v>0</v>
      </c>
    </row>
    <row r="150" spans="2:6" x14ac:dyDescent="0.3">
      <c r="B150" s="19">
        <v>111</v>
      </c>
      <c r="C150" s="15"/>
      <c r="F150" s="19">
        <v>0</v>
      </c>
    </row>
    <row r="151" spans="2:6" x14ac:dyDescent="0.3">
      <c r="B151" s="19">
        <v>1596</v>
      </c>
      <c r="C151" s="15"/>
      <c r="F151" s="19">
        <v>3</v>
      </c>
    </row>
    <row r="152" spans="2:6" x14ac:dyDescent="0.3">
      <c r="B152" s="19">
        <v>61</v>
      </c>
      <c r="C152" s="15"/>
      <c r="F152" s="19">
        <v>0</v>
      </c>
    </row>
    <row r="153" spans="2:6" x14ac:dyDescent="0.3">
      <c r="B153" s="19">
        <v>287</v>
      </c>
      <c r="C153" s="15"/>
      <c r="F153" s="19">
        <v>0</v>
      </c>
    </row>
    <row r="154" spans="2:6" x14ac:dyDescent="0.3">
      <c r="B154" s="19">
        <v>65</v>
      </c>
      <c r="C154" s="15"/>
      <c r="F154" s="19">
        <v>0</v>
      </c>
    </row>
    <row r="155" spans="2:6" x14ac:dyDescent="0.3">
      <c r="B155" s="19">
        <v>118</v>
      </c>
      <c r="C155" s="15"/>
      <c r="F155" s="19">
        <v>0</v>
      </c>
    </row>
    <row r="156" spans="2:6" x14ac:dyDescent="0.3">
      <c r="B156" s="19">
        <v>113</v>
      </c>
      <c r="C156" s="15"/>
      <c r="F156" s="19">
        <v>3</v>
      </c>
    </row>
    <row r="157" spans="2:6" x14ac:dyDescent="0.3">
      <c r="B157" s="19">
        <v>332</v>
      </c>
      <c r="C157" s="15"/>
      <c r="F157" s="19">
        <v>0</v>
      </c>
    </row>
    <row r="158" spans="2:6" x14ac:dyDescent="0.3">
      <c r="B158" s="19">
        <v>62</v>
      </c>
      <c r="C158" s="15"/>
      <c r="F158" s="19">
        <v>1</v>
      </c>
    </row>
    <row r="159" spans="2:6" x14ac:dyDescent="0.3">
      <c r="B159" s="19">
        <v>951</v>
      </c>
      <c r="C159" s="15"/>
      <c r="F159" s="19">
        <v>3</v>
      </c>
    </row>
    <row r="160" spans="2:6" x14ac:dyDescent="0.3">
      <c r="B160" s="19">
        <v>415</v>
      </c>
      <c r="C160" s="15"/>
      <c r="F160" s="19">
        <v>22</v>
      </c>
    </row>
    <row r="161" spans="2:6" x14ac:dyDescent="0.3">
      <c r="B161" s="19">
        <v>305</v>
      </c>
      <c r="C161" s="15"/>
      <c r="F161" s="19">
        <v>26</v>
      </c>
    </row>
    <row r="162" spans="2:6" x14ac:dyDescent="0.3">
      <c r="B162" s="19">
        <v>2139</v>
      </c>
      <c r="C162" s="15"/>
      <c r="F162" s="19">
        <v>4</v>
      </c>
    </row>
    <row r="163" spans="2:6" x14ac:dyDescent="0.3">
      <c r="B163" s="19">
        <v>79</v>
      </c>
      <c r="C163" s="15"/>
      <c r="F163" s="19">
        <v>0</v>
      </c>
    </row>
    <row r="164" spans="2:6" x14ac:dyDescent="0.3">
      <c r="B164" s="19">
        <v>179</v>
      </c>
      <c r="C164" s="15"/>
      <c r="F164" s="19">
        <v>4</v>
      </c>
    </row>
    <row r="165" spans="2:6" x14ac:dyDescent="0.3">
      <c r="B165" s="19">
        <v>202</v>
      </c>
      <c r="C165" s="15"/>
      <c r="F165" s="19">
        <v>9</v>
      </c>
    </row>
    <row r="166" spans="2:6" x14ac:dyDescent="0.3">
      <c r="B166" s="19">
        <v>760</v>
      </c>
      <c r="C166" s="15"/>
      <c r="F166" s="19">
        <v>5</v>
      </c>
    </row>
    <row r="167" spans="2:6" x14ac:dyDescent="0.3">
      <c r="B167" s="19">
        <v>563</v>
      </c>
      <c r="C167" s="15"/>
      <c r="F167" s="19">
        <v>14</v>
      </c>
    </row>
    <row r="168" spans="2:6" x14ac:dyDescent="0.3">
      <c r="B168" s="19">
        <v>135</v>
      </c>
      <c r="C168" s="15"/>
      <c r="F168" s="19">
        <v>1</v>
      </c>
    </row>
    <row r="169" spans="2:6" x14ac:dyDescent="0.3">
      <c r="B169" s="19">
        <v>290</v>
      </c>
      <c r="C169" s="15"/>
      <c r="F169" s="19">
        <v>10</v>
      </c>
    </row>
    <row r="170" spans="2:6" x14ac:dyDescent="0.3">
      <c r="B170" s="19">
        <v>447</v>
      </c>
      <c r="C170" s="15"/>
      <c r="F170" s="19">
        <v>3</v>
      </c>
    </row>
    <row r="171" spans="2:6" x14ac:dyDescent="0.3">
      <c r="B171" s="19">
        <v>232</v>
      </c>
      <c r="C171" s="15"/>
      <c r="F171" s="19">
        <v>1</v>
      </c>
    </row>
    <row r="172" spans="2:6" x14ac:dyDescent="0.3">
      <c r="B172" s="19">
        <v>168</v>
      </c>
      <c r="C172" s="15"/>
      <c r="F172" s="19">
        <v>0</v>
      </c>
    </row>
    <row r="173" spans="2:6" x14ac:dyDescent="0.3">
      <c r="B173" s="19">
        <v>128</v>
      </c>
      <c r="C173" s="15"/>
      <c r="F173" s="19">
        <v>5</v>
      </c>
    </row>
    <row r="174" spans="2:6" x14ac:dyDescent="0.3">
      <c r="B174" s="19">
        <v>493</v>
      </c>
      <c r="C174" s="15"/>
      <c r="F174" s="19">
        <v>2</v>
      </c>
    </row>
    <row r="175" spans="2:6" x14ac:dyDescent="0.3">
      <c r="B175" s="19">
        <v>131</v>
      </c>
      <c r="C175" s="15"/>
      <c r="F175" s="19">
        <v>68</v>
      </c>
    </row>
    <row r="176" spans="2:6" x14ac:dyDescent="0.3">
      <c r="B176" s="19">
        <v>50</v>
      </c>
      <c r="C176" s="15"/>
      <c r="F176" s="19">
        <v>3</v>
      </c>
    </row>
    <row r="177" spans="2:6" x14ac:dyDescent="0.3">
      <c r="B177" s="19">
        <v>665</v>
      </c>
      <c r="C177" s="15"/>
      <c r="F177" s="19">
        <v>34</v>
      </c>
    </row>
    <row r="178" spans="2:6" x14ac:dyDescent="0.3">
      <c r="B178" s="19">
        <v>129</v>
      </c>
      <c r="C178" s="15"/>
      <c r="F178" s="19">
        <v>0</v>
      </c>
    </row>
    <row r="179" spans="2:6" x14ac:dyDescent="0.3">
      <c r="B179" s="19">
        <v>142</v>
      </c>
      <c r="C179" s="15"/>
      <c r="F179" s="19">
        <v>3</v>
      </c>
    </row>
    <row r="180" spans="2:6" x14ac:dyDescent="0.3">
      <c r="B180" s="19">
        <v>2436</v>
      </c>
      <c r="C180" s="15"/>
      <c r="F180" s="19">
        <v>0</v>
      </c>
    </row>
    <row r="181" spans="2:6" x14ac:dyDescent="0.3">
      <c r="B181" s="19">
        <v>244</v>
      </c>
      <c r="C181" s="15"/>
      <c r="F181" s="19">
        <v>70</v>
      </c>
    </row>
    <row r="182" spans="2:6" x14ac:dyDescent="0.3">
      <c r="B182" s="19">
        <v>298</v>
      </c>
      <c r="C182" s="15"/>
      <c r="F182" s="19">
        <v>1</v>
      </c>
    </row>
    <row r="183" spans="2:6" x14ac:dyDescent="0.3">
      <c r="B183" s="19">
        <v>251</v>
      </c>
      <c r="C183" s="15"/>
      <c r="F183" s="19">
        <v>1</v>
      </c>
    </row>
    <row r="184" spans="2:6" x14ac:dyDescent="0.3">
      <c r="B184" s="19">
        <v>108</v>
      </c>
      <c r="C184" s="15"/>
      <c r="F184" s="19">
        <v>1</v>
      </c>
    </row>
    <row r="185" spans="2:6" x14ac:dyDescent="0.3">
      <c r="B185" s="19">
        <v>82</v>
      </c>
      <c r="C185" s="15"/>
      <c r="F185" s="19">
        <v>2</v>
      </c>
    </row>
    <row r="186" spans="2:6" x14ac:dyDescent="0.3">
      <c r="B186" s="19">
        <v>74</v>
      </c>
      <c r="C186" s="15"/>
      <c r="F186" s="19">
        <v>2</v>
      </c>
    </row>
    <row r="187" spans="2:6" x14ac:dyDescent="0.3">
      <c r="B187" s="19">
        <v>189</v>
      </c>
      <c r="C187" s="15"/>
      <c r="F187" s="19">
        <v>34</v>
      </c>
    </row>
    <row r="188" spans="2:6" x14ac:dyDescent="0.3">
      <c r="B188" s="19">
        <v>80</v>
      </c>
      <c r="C188" s="15"/>
      <c r="F188" s="19">
        <v>2</v>
      </c>
    </row>
    <row r="189" spans="2:6" x14ac:dyDescent="0.3">
      <c r="B189" s="19">
        <v>576</v>
      </c>
      <c r="C189" s="15"/>
      <c r="F189" s="19">
        <v>0</v>
      </c>
    </row>
    <row r="190" spans="2:6" x14ac:dyDescent="0.3">
      <c r="B190" s="19">
        <v>202</v>
      </c>
      <c r="C190" s="15"/>
      <c r="F190" s="19">
        <v>1</v>
      </c>
    </row>
    <row r="191" spans="2:6" x14ac:dyDescent="0.3">
      <c r="B191" s="19">
        <v>238</v>
      </c>
      <c r="C191" s="15"/>
      <c r="F191" s="19">
        <v>8</v>
      </c>
    </row>
    <row r="192" spans="2:6" x14ac:dyDescent="0.3">
      <c r="B192" s="19">
        <v>36</v>
      </c>
      <c r="C192" s="15"/>
      <c r="F192" s="19">
        <v>4</v>
      </c>
    </row>
    <row r="193" spans="2:6" x14ac:dyDescent="0.3">
      <c r="B193" s="19">
        <v>150</v>
      </c>
      <c r="C193" s="15"/>
      <c r="F193" s="19">
        <v>28</v>
      </c>
    </row>
    <row r="194" spans="2:6" x14ac:dyDescent="0.3">
      <c r="B194" s="19">
        <v>146</v>
      </c>
      <c r="C194" s="15"/>
      <c r="F194" s="19">
        <v>0</v>
      </c>
    </row>
    <row r="195" spans="2:6" x14ac:dyDescent="0.3">
      <c r="B195" s="19">
        <v>222</v>
      </c>
      <c r="C195" s="15"/>
      <c r="F195" s="19">
        <v>6</v>
      </c>
    </row>
    <row r="196" spans="2:6" x14ac:dyDescent="0.3">
      <c r="B196" s="19">
        <v>120</v>
      </c>
      <c r="C196" s="15"/>
      <c r="F196" s="19">
        <v>22</v>
      </c>
    </row>
    <row r="197" spans="2:6" x14ac:dyDescent="0.3">
      <c r="B197" s="19">
        <v>126</v>
      </c>
      <c r="C197" s="15"/>
      <c r="F197" s="19">
        <v>0</v>
      </c>
    </row>
    <row r="198" spans="2:6" x14ac:dyDescent="0.3">
      <c r="B198" s="19">
        <v>158</v>
      </c>
      <c r="C198" s="15"/>
      <c r="F198" s="19">
        <v>1</v>
      </c>
    </row>
    <row r="199" spans="2:6" x14ac:dyDescent="0.3">
      <c r="B199" s="19">
        <v>316</v>
      </c>
      <c r="C199" s="15"/>
      <c r="F199" s="19">
        <v>20</v>
      </c>
    </row>
    <row r="200" spans="2:6" x14ac:dyDescent="0.3">
      <c r="B200" s="19">
        <v>284</v>
      </c>
      <c r="C200" s="15"/>
      <c r="F200" s="19">
        <v>0</v>
      </c>
    </row>
    <row r="201" spans="2:6" x14ac:dyDescent="0.3">
      <c r="B201" s="19">
        <v>51</v>
      </c>
      <c r="C201" s="15"/>
      <c r="F201" s="19">
        <v>1</v>
      </c>
    </row>
    <row r="202" spans="2:6" x14ac:dyDescent="0.3">
      <c r="B202" s="19">
        <v>158</v>
      </c>
      <c r="C202" s="15"/>
      <c r="F202" s="19">
        <v>3</v>
      </c>
    </row>
    <row r="203" spans="2:6" x14ac:dyDescent="0.3">
      <c r="B203" s="19">
        <v>337</v>
      </c>
      <c r="C203" s="15"/>
      <c r="F203" s="19">
        <v>2</v>
      </c>
    </row>
    <row r="204" spans="2:6" x14ac:dyDescent="0.3">
      <c r="B204" s="19">
        <v>186</v>
      </c>
      <c r="C204" s="15"/>
      <c r="F204" s="19">
        <v>0</v>
      </c>
    </row>
    <row r="205" spans="2:6" x14ac:dyDescent="0.3">
      <c r="B205" s="19">
        <v>58</v>
      </c>
      <c r="C205" s="15"/>
      <c r="F205" s="19">
        <v>2</v>
      </c>
    </row>
    <row r="206" spans="2:6" x14ac:dyDescent="0.3">
      <c r="B206" s="19">
        <v>82</v>
      </c>
      <c r="C206" s="15"/>
      <c r="F206" s="19">
        <v>1</v>
      </c>
    </row>
    <row r="207" spans="2:6" x14ac:dyDescent="0.3">
      <c r="B207" s="19">
        <v>736</v>
      </c>
      <c r="C207" s="15"/>
      <c r="F207" s="19">
        <v>0</v>
      </c>
    </row>
    <row r="208" spans="2:6" x14ac:dyDescent="0.3">
      <c r="B208" s="19">
        <v>1151</v>
      </c>
      <c r="C208" s="15"/>
      <c r="F208" s="19">
        <v>1</v>
      </c>
    </row>
    <row r="209" spans="2:6" x14ac:dyDescent="0.3">
      <c r="B209" s="19">
        <v>34</v>
      </c>
      <c r="C209" s="15"/>
      <c r="F209" s="19">
        <v>0</v>
      </c>
    </row>
    <row r="210" spans="2:6" x14ac:dyDescent="0.3">
      <c r="B210" s="19">
        <v>498</v>
      </c>
      <c r="C210" s="15"/>
      <c r="F210" s="19">
        <v>5</v>
      </c>
    </row>
    <row r="211" spans="2:6" x14ac:dyDescent="0.3">
      <c r="B211" s="19">
        <v>167</v>
      </c>
      <c r="C211" s="15"/>
      <c r="F211" s="19">
        <v>1</v>
      </c>
    </row>
    <row r="212" spans="2:6" x14ac:dyDescent="0.3">
      <c r="B212" s="19">
        <v>340</v>
      </c>
      <c r="C212" s="15"/>
      <c r="F212" s="19">
        <v>1</v>
      </c>
    </row>
    <row r="213" spans="2:6" x14ac:dyDescent="0.3">
      <c r="B213" s="19">
        <v>438</v>
      </c>
      <c r="C213" s="15"/>
      <c r="F213" s="19">
        <v>2</v>
      </c>
    </row>
    <row r="214" spans="2:6" x14ac:dyDescent="0.3">
      <c r="B214" s="19">
        <v>555</v>
      </c>
      <c r="C214" s="15"/>
      <c r="F214" s="19">
        <v>0</v>
      </c>
    </row>
    <row r="215" spans="2:6" x14ac:dyDescent="0.3">
      <c r="B215" s="19">
        <v>266</v>
      </c>
      <c r="C215" s="15"/>
      <c r="F215" s="19">
        <v>9</v>
      </c>
    </row>
    <row r="216" spans="2:6" x14ac:dyDescent="0.3">
      <c r="B216" s="19">
        <v>69</v>
      </c>
      <c r="C216" s="15"/>
      <c r="F216" s="19">
        <v>4</v>
      </c>
    </row>
    <row r="217" spans="2:6" x14ac:dyDescent="0.3">
      <c r="B217" s="19">
        <v>80</v>
      </c>
      <c r="C217" s="15"/>
      <c r="F217" s="19">
        <v>4</v>
      </c>
    </row>
    <row r="218" spans="2:6" x14ac:dyDescent="0.3">
      <c r="B218" s="19">
        <v>493</v>
      </c>
      <c r="C218" s="15"/>
      <c r="F218" s="19">
        <v>1</v>
      </c>
    </row>
    <row r="219" spans="2:6" x14ac:dyDescent="0.3">
      <c r="B219" s="19">
        <v>31</v>
      </c>
      <c r="C219" s="15"/>
      <c r="F219" s="19">
        <v>1</v>
      </c>
    </row>
    <row r="220" spans="2:6" x14ac:dyDescent="0.3">
      <c r="B220" s="19">
        <v>236</v>
      </c>
      <c r="C220" s="15"/>
      <c r="F220" s="19">
        <v>7</v>
      </c>
    </row>
    <row r="221" spans="2:6" x14ac:dyDescent="0.3">
      <c r="B221" s="19">
        <v>89</v>
      </c>
      <c r="C221" s="15"/>
      <c r="F221" s="19">
        <v>5</v>
      </c>
    </row>
    <row r="222" spans="2:6" x14ac:dyDescent="0.3">
      <c r="B222" s="19">
        <v>299</v>
      </c>
      <c r="C222" s="15"/>
      <c r="F222" s="19">
        <v>1</v>
      </c>
    </row>
    <row r="223" spans="2:6" x14ac:dyDescent="0.3">
      <c r="B223" s="19">
        <v>55</v>
      </c>
      <c r="C223" s="15"/>
      <c r="F223" s="19">
        <v>0</v>
      </c>
    </row>
    <row r="224" spans="2:6" x14ac:dyDescent="0.3">
      <c r="B224" s="19">
        <v>325</v>
      </c>
      <c r="C224" s="15"/>
      <c r="F224" s="19">
        <v>0</v>
      </c>
    </row>
    <row r="225" spans="2:6" x14ac:dyDescent="0.3">
      <c r="B225" s="19">
        <v>524</v>
      </c>
      <c r="C225" s="15"/>
      <c r="F225" s="19">
        <v>1</v>
      </c>
    </row>
    <row r="226" spans="2:6" x14ac:dyDescent="0.3">
      <c r="B226" s="19">
        <v>285</v>
      </c>
      <c r="C226" s="15"/>
      <c r="F226" s="19">
        <v>2</v>
      </c>
    </row>
    <row r="227" spans="2:6" x14ac:dyDescent="0.3">
      <c r="B227" s="19">
        <v>179</v>
      </c>
      <c r="C227" s="15"/>
      <c r="F227" s="19">
        <v>0</v>
      </c>
    </row>
    <row r="228" spans="2:6" x14ac:dyDescent="0.3">
      <c r="B228" s="19">
        <v>188</v>
      </c>
      <c r="C228" s="15"/>
      <c r="F228" s="19">
        <v>4</v>
      </c>
    </row>
    <row r="229" spans="2:6" x14ac:dyDescent="0.3">
      <c r="B229" s="19">
        <v>379</v>
      </c>
      <c r="C229" s="15"/>
      <c r="F229" s="19">
        <v>7</v>
      </c>
    </row>
    <row r="230" spans="2:6" x14ac:dyDescent="0.3">
      <c r="B230" s="19">
        <v>119</v>
      </c>
      <c r="C230" s="15"/>
      <c r="F230" s="19">
        <v>2</v>
      </c>
    </row>
    <row r="231" spans="2:6" x14ac:dyDescent="0.3">
      <c r="B231" s="19">
        <v>167</v>
      </c>
      <c r="C231" s="15"/>
      <c r="F231" s="19">
        <v>1</v>
      </c>
    </row>
    <row r="232" spans="2:6" x14ac:dyDescent="0.3">
      <c r="B232" s="19">
        <v>221</v>
      </c>
      <c r="C232" s="15"/>
      <c r="F232" s="19">
        <v>9</v>
      </c>
    </row>
    <row r="233" spans="2:6" x14ac:dyDescent="0.3">
      <c r="B233" s="19">
        <v>964</v>
      </c>
      <c r="C233" s="15"/>
      <c r="F233" s="19">
        <v>2</v>
      </c>
    </row>
    <row r="234" spans="2:6" x14ac:dyDescent="0.3">
      <c r="B234" s="19">
        <v>286</v>
      </c>
      <c r="C234" s="15"/>
      <c r="F234" s="19">
        <v>1</v>
      </c>
    </row>
    <row r="235" spans="2:6" x14ac:dyDescent="0.3">
      <c r="B235" s="19">
        <v>613</v>
      </c>
      <c r="C235" s="15"/>
      <c r="F235" s="19">
        <v>7</v>
      </c>
    </row>
    <row r="236" spans="2:6" x14ac:dyDescent="0.3">
      <c r="B236" s="19">
        <v>29</v>
      </c>
      <c r="C236" s="15"/>
      <c r="F236" s="19">
        <v>2</v>
      </c>
    </row>
    <row r="237" spans="2:6" x14ac:dyDescent="0.3">
      <c r="B237" s="19">
        <v>165</v>
      </c>
      <c r="C237" s="15"/>
      <c r="F237" s="19">
        <v>8</v>
      </c>
    </row>
    <row r="238" spans="2:6" x14ac:dyDescent="0.3">
      <c r="B238" s="19">
        <v>97</v>
      </c>
      <c r="C238" s="15"/>
      <c r="F238" s="19">
        <v>2</v>
      </c>
    </row>
    <row r="239" spans="2:6" x14ac:dyDescent="0.3">
      <c r="B239" s="19">
        <v>303</v>
      </c>
      <c r="C239" s="15"/>
      <c r="F239" s="19">
        <v>2</v>
      </c>
    </row>
    <row r="240" spans="2:6" x14ac:dyDescent="0.3">
      <c r="B240" s="19">
        <v>267</v>
      </c>
      <c r="C240" s="15"/>
      <c r="F240" s="19">
        <v>7</v>
      </c>
    </row>
    <row r="241" spans="2:6" x14ac:dyDescent="0.3">
      <c r="B241" s="19">
        <v>302</v>
      </c>
      <c r="C241" s="15"/>
      <c r="F241" s="19">
        <v>2</v>
      </c>
    </row>
    <row r="242" spans="2:6" x14ac:dyDescent="0.3">
      <c r="B242" s="19">
        <v>87</v>
      </c>
      <c r="C242" s="15"/>
      <c r="F242" s="19">
        <v>18</v>
      </c>
    </row>
    <row r="243" spans="2:6" x14ac:dyDescent="0.3">
      <c r="B243" s="19">
        <v>354</v>
      </c>
      <c r="C243" s="15"/>
      <c r="F243" s="19">
        <v>9</v>
      </c>
    </row>
    <row r="244" spans="2:6" x14ac:dyDescent="0.3">
      <c r="B244" s="19">
        <v>86</v>
      </c>
      <c r="C244" s="15"/>
      <c r="F244" s="19">
        <v>4</v>
      </c>
    </row>
    <row r="245" spans="2:6" x14ac:dyDescent="0.3">
      <c r="B245" s="19">
        <v>26</v>
      </c>
      <c r="C245" s="15"/>
      <c r="F245" s="19">
        <v>7</v>
      </c>
    </row>
    <row r="246" spans="2:6" x14ac:dyDescent="0.3">
      <c r="B246" s="19">
        <v>113</v>
      </c>
      <c r="C246" s="15"/>
      <c r="F246" s="19">
        <v>29</v>
      </c>
    </row>
    <row r="247" spans="2:6" x14ac:dyDescent="0.3">
      <c r="B247" s="19">
        <v>65</v>
      </c>
      <c r="C247" s="15"/>
      <c r="F247" s="19">
        <v>12</v>
      </c>
    </row>
    <row r="248" spans="2:6" x14ac:dyDescent="0.3">
      <c r="B248" s="19">
        <v>134</v>
      </c>
      <c r="C248" s="15"/>
      <c r="F248" s="19">
        <v>4</v>
      </c>
    </row>
    <row r="249" spans="2:6" x14ac:dyDescent="0.3">
      <c r="B249" s="19">
        <v>119</v>
      </c>
      <c r="C249" s="15"/>
      <c r="F249" s="19">
        <v>28</v>
      </c>
    </row>
    <row r="250" spans="2:6" x14ac:dyDescent="0.3">
      <c r="B250" s="19">
        <v>159</v>
      </c>
      <c r="C250" s="15"/>
      <c r="F250" s="19">
        <v>25</v>
      </c>
    </row>
    <row r="251" spans="2:6" x14ac:dyDescent="0.3">
      <c r="B251" s="19">
        <v>167</v>
      </c>
      <c r="C251" s="15"/>
      <c r="F251" s="19">
        <v>28</v>
      </c>
    </row>
    <row r="252" spans="2:6" x14ac:dyDescent="0.3">
      <c r="B252" s="19">
        <v>43</v>
      </c>
      <c r="C252" s="15"/>
      <c r="F252" s="19">
        <v>310</v>
      </c>
    </row>
    <row r="253" spans="2:6" x14ac:dyDescent="0.3">
      <c r="B253" s="19">
        <v>1062</v>
      </c>
      <c r="C253" s="15"/>
      <c r="F253" s="19">
        <v>15</v>
      </c>
    </row>
    <row r="254" spans="2:6" x14ac:dyDescent="0.3">
      <c r="B254" s="19">
        <v>9</v>
      </c>
      <c r="C254" s="15"/>
      <c r="F254" s="19">
        <v>215</v>
      </c>
    </row>
    <row r="255" spans="2:6" x14ac:dyDescent="0.3">
      <c r="B255" s="19">
        <v>89</v>
      </c>
      <c r="C255" s="15"/>
      <c r="F255" s="19">
        <v>3</v>
      </c>
    </row>
    <row r="256" spans="2:6" x14ac:dyDescent="0.3">
      <c r="B256" s="19">
        <v>174</v>
      </c>
      <c r="C256" s="15"/>
      <c r="F256" s="19">
        <v>2</v>
      </c>
    </row>
    <row r="257" spans="2:6" x14ac:dyDescent="0.3">
      <c r="B257" s="19">
        <v>14</v>
      </c>
      <c r="C257" s="15"/>
      <c r="F257" s="19">
        <v>26</v>
      </c>
    </row>
    <row r="258" spans="2:6" x14ac:dyDescent="0.3">
      <c r="B258" s="19">
        <v>48</v>
      </c>
      <c r="C258" s="15"/>
      <c r="F258" s="19">
        <v>24</v>
      </c>
    </row>
    <row r="259" spans="2:6" x14ac:dyDescent="0.3">
      <c r="B259" s="19">
        <v>133</v>
      </c>
      <c r="C259" s="15"/>
      <c r="F259" s="19">
        <v>96</v>
      </c>
    </row>
    <row r="260" spans="2:6" x14ac:dyDescent="0.3">
      <c r="B260" s="19">
        <v>83</v>
      </c>
      <c r="C260" s="15"/>
      <c r="F260" s="19">
        <v>17</v>
      </c>
    </row>
    <row r="261" spans="2:6" x14ac:dyDescent="0.3">
      <c r="B261" s="19">
        <v>149</v>
      </c>
      <c r="C261" s="15"/>
      <c r="F261" s="19">
        <v>94</v>
      </c>
    </row>
    <row r="262" spans="2:6" x14ac:dyDescent="0.3">
      <c r="B262" s="19">
        <v>49</v>
      </c>
      <c r="C262" s="15"/>
      <c r="F262" s="19">
        <v>129</v>
      </c>
    </row>
    <row r="263" spans="2:6" x14ac:dyDescent="0.3">
      <c r="B263" s="19">
        <v>251</v>
      </c>
      <c r="C263" s="15"/>
      <c r="F263" s="19">
        <v>1</v>
      </c>
    </row>
    <row r="264" spans="2:6" x14ac:dyDescent="0.3">
      <c r="B264" s="19">
        <v>22</v>
      </c>
      <c r="C264" s="15"/>
      <c r="F264" s="19">
        <v>4</v>
      </c>
    </row>
    <row r="265" spans="2:6" x14ac:dyDescent="0.3">
      <c r="B265" s="19">
        <v>48</v>
      </c>
      <c r="C265" s="15"/>
      <c r="F265" s="19">
        <v>3</v>
      </c>
    </row>
    <row r="266" spans="2:6" x14ac:dyDescent="0.3">
      <c r="B266" s="19">
        <v>383</v>
      </c>
      <c r="C266" s="15"/>
      <c r="F266" s="19">
        <v>135</v>
      </c>
    </row>
    <row r="267" spans="2:6" x14ac:dyDescent="0.3">
      <c r="B267" s="19">
        <v>237</v>
      </c>
      <c r="C267" s="15"/>
      <c r="F267" s="19">
        <v>10</v>
      </c>
    </row>
    <row r="268" spans="2:6" x14ac:dyDescent="0.3">
      <c r="B268" s="19">
        <v>13</v>
      </c>
      <c r="C268" s="15"/>
      <c r="F268" s="19">
        <v>0</v>
      </c>
    </row>
    <row r="269" spans="2:6" x14ac:dyDescent="0.3">
      <c r="B269" s="19">
        <v>562</v>
      </c>
      <c r="C269" s="15"/>
      <c r="F269" s="19">
        <v>6</v>
      </c>
    </row>
    <row r="270" spans="2:6" x14ac:dyDescent="0.3">
      <c r="B270" s="19">
        <v>71</v>
      </c>
      <c r="C270" s="15"/>
      <c r="F270" s="19">
        <v>36</v>
      </c>
    </row>
    <row r="271" spans="2:6" x14ac:dyDescent="0.3">
      <c r="B271" s="19">
        <v>1510</v>
      </c>
      <c r="C271" s="15"/>
      <c r="F271" s="19">
        <v>336</v>
      </c>
    </row>
    <row r="272" spans="2:6" x14ac:dyDescent="0.3">
      <c r="B272" s="19">
        <v>14</v>
      </c>
      <c r="C272" s="15"/>
      <c r="F272" s="19">
        <v>34</v>
      </c>
    </row>
    <row r="273" spans="2:6" x14ac:dyDescent="0.3">
      <c r="B273" s="19">
        <v>193</v>
      </c>
      <c r="C273" s="15"/>
      <c r="F273" s="19">
        <v>10</v>
      </c>
    </row>
    <row r="274" spans="2:6" x14ac:dyDescent="0.3">
      <c r="B274" s="19">
        <v>206</v>
      </c>
      <c r="C274" s="15"/>
      <c r="F274" s="19">
        <v>201</v>
      </c>
    </row>
    <row r="275" spans="2:6" x14ac:dyDescent="0.3">
      <c r="B275" s="19">
        <v>351</v>
      </c>
      <c r="C275" s="15"/>
      <c r="F275" s="19">
        <v>296</v>
      </c>
    </row>
    <row r="276" spans="2:6" x14ac:dyDescent="0.3">
      <c r="B276" s="19">
        <v>50</v>
      </c>
      <c r="C276" s="15"/>
      <c r="F276" s="19">
        <v>7</v>
      </c>
    </row>
    <row r="277" spans="2:6" x14ac:dyDescent="0.3">
      <c r="B277" s="19">
        <v>184</v>
      </c>
      <c r="C277" s="15"/>
      <c r="F277" s="19">
        <v>7</v>
      </c>
    </row>
    <row r="278" spans="2:6" x14ac:dyDescent="0.3">
      <c r="B278" s="19">
        <v>196</v>
      </c>
      <c r="C278" s="15"/>
      <c r="F278" s="19">
        <v>1</v>
      </c>
    </row>
    <row r="279" spans="2:6" x14ac:dyDescent="0.3">
      <c r="B279" s="19">
        <v>229</v>
      </c>
      <c r="C279" s="15"/>
      <c r="F279" s="19">
        <v>114</v>
      </c>
    </row>
    <row r="280" spans="2:6" x14ac:dyDescent="0.3">
      <c r="B280" s="19">
        <v>67</v>
      </c>
      <c r="C280" s="15"/>
      <c r="F280" s="19">
        <v>29</v>
      </c>
    </row>
    <row r="281" spans="2:6" x14ac:dyDescent="0.3">
      <c r="B281" s="19">
        <v>95</v>
      </c>
      <c r="C281" s="15"/>
      <c r="F281" s="19">
        <v>890</v>
      </c>
    </row>
    <row r="282" spans="2:6" x14ac:dyDescent="0.3">
      <c r="B282" s="19">
        <v>62</v>
      </c>
      <c r="C282" s="15"/>
      <c r="F282" s="19">
        <v>31</v>
      </c>
    </row>
    <row r="283" spans="2:6" x14ac:dyDescent="0.3">
      <c r="B283" s="19">
        <v>73</v>
      </c>
      <c r="C283" s="15"/>
      <c r="F283" s="19">
        <v>21</v>
      </c>
    </row>
    <row r="284" spans="2:6" x14ac:dyDescent="0.3">
      <c r="B284" s="19">
        <v>43</v>
      </c>
      <c r="C284" s="15"/>
      <c r="F284" s="19">
        <v>37</v>
      </c>
    </row>
    <row r="285" spans="2:6" x14ac:dyDescent="0.3">
      <c r="B285" s="19">
        <v>70</v>
      </c>
      <c r="C285" s="15"/>
      <c r="F285" s="19">
        <v>7</v>
      </c>
    </row>
    <row r="286" spans="2:6" x14ac:dyDescent="0.3">
      <c r="B286" s="19">
        <v>271</v>
      </c>
      <c r="C286" s="15"/>
      <c r="F286" s="19">
        <v>4</v>
      </c>
    </row>
    <row r="287" spans="2:6" x14ac:dyDescent="0.3">
      <c r="B287" s="19">
        <v>55</v>
      </c>
      <c r="C287" s="15"/>
      <c r="F287" s="19">
        <v>5</v>
      </c>
    </row>
    <row r="288" spans="2:6" x14ac:dyDescent="0.3">
      <c r="B288" s="19">
        <v>35</v>
      </c>
      <c r="C288" s="15"/>
      <c r="F288" s="19">
        <v>0</v>
      </c>
    </row>
    <row r="289" spans="2:6" x14ac:dyDescent="0.3">
      <c r="B289" s="19">
        <v>22</v>
      </c>
      <c r="C289" s="15"/>
      <c r="F289" s="19">
        <v>456</v>
      </c>
    </row>
    <row r="290" spans="2:6" x14ac:dyDescent="0.3">
      <c r="B290" s="19">
        <v>38</v>
      </c>
      <c r="C290" s="15"/>
      <c r="F290" s="19">
        <v>369</v>
      </c>
    </row>
    <row r="291" spans="2:6" x14ac:dyDescent="0.3">
      <c r="B291" s="19">
        <v>15</v>
      </c>
      <c r="C291" s="15"/>
      <c r="F291" s="19">
        <v>2</v>
      </c>
    </row>
    <row r="292" spans="2:6" x14ac:dyDescent="0.3">
      <c r="B292" s="19">
        <v>7</v>
      </c>
      <c r="C292" s="15"/>
      <c r="F292" s="19">
        <v>0</v>
      </c>
    </row>
    <row r="293" spans="2:6" x14ac:dyDescent="0.3">
      <c r="B293" s="19">
        <v>241</v>
      </c>
      <c r="C293" s="15"/>
      <c r="F293" s="19">
        <v>338</v>
      </c>
    </row>
    <row r="294" spans="2:6" x14ac:dyDescent="0.3">
      <c r="B294" s="19">
        <v>55</v>
      </c>
      <c r="C294" s="15"/>
      <c r="F294" s="19">
        <v>4</v>
      </c>
    </row>
    <row r="295" spans="2:6" x14ac:dyDescent="0.3">
      <c r="B295" s="19">
        <v>171</v>
      </c>
      <c r="C295" s="15"/>
      <c r="F295" s="19">
        <v>1</v>
      </c>
    </row>
    <row r="296" spans="2:6" x14ac:dyDescent="0.3">
      <c r="B296" s="19">
        <v>208</v>
      </c>
      <c r="C296" s="15"/>
      <c r="F296" s="19">
        <v>28</v>
      </c>
    </row>
    <row r="297" spans="2:6" x14ac:dyDescent="0.3">
      <c r="B297" s="19">
        <v>21</v>
      </c>
      <c r="C297" s="15"/>
      <c r="F297" s="19">
        <v>12</v>
      </c>
    </row>
    <row r="298" spans="2:6" x14ac:dyDescent="0.3">
      <c r="B298" s="19">
        <v>25</v>
      </c>
      <c r="C298" s="15"/>
      <c r="F298" s="19">
        <v>16</v>
      </c>
    </row>
    <row r="299" spans="2:6" x14ac:dyDescent="0.3">
      <c r="B299" s="19">
        <v>52</v>
      </c>
      <c r="C299" s="15"/>
      <c r="F299" s="19">
        <v>4</v>
      </c>
    </row>
    <row r="300" spans="2:6" x14ac:dyDescent="0.3">
      <c r="B300" s="19">
        <v>104</v>
      </c>
      <c r="C300" s="15"/>
      <c r="F300" s="19">
        <v>4</v>
      </c>
    </row>
    <row r="301" spans="2:6" x14ac:dyDescent="0.3">
      <c r="B301" s="19">
        <v>73</v>
      </c>
      <c r="C301" s="15"/>
      <c r="F301" s="19">
        <v>10</v>
      </c>
    </row>
    <row r="302" spans="2:6" x14ac:dyDescent="0.3">
      <c r="B302" s="19">
        <v>34</v>
      </c>
      <c r="C302" s="15"/>
      <c r="F302" s="19">
        <v>0</v>
      </c>
    </row>
    <row r="303" spans="2:6" x14ac:dyDescent="0.3">
      <c r="B303" s="19">
        <v>56</v>
      </c>
      <c r="C303" s="15"/>
      <c r="F303" s="19">
        <v>6</v>
      </c>
    </row>
    <row r="304" spans="2:6" x14ac:dyDescent="0.3">
      <c r="B304" s="19">
        <v>31</v>
      </c>
      <c r="C304" s="15"/>
      <c r="F304" s="19">
        <v>0</v>
      </c>
    </row>
    <row r="305" spans="2:6" x14ac:dyDescent="0.3">
      <c r="B305" s="19">
        <v>84</v>
      </c>
      <c r="C305" s="15"/>
      <c r="F305" s="19">
        <v>1</v>
      </c>
    </row>
    <row r="306" spans="2:6" x14ac:dyDescent="0.3">
      <c r="B306" s="19">
        <v>130</v>
      </c>
      <c r="C306" s="15"/>
      <c r="F306" s="19">
        <v>0</v>
      </c>
    </row>
    <row r="307" spans="2:6" x14ac:dyDescent="0.3">
      <c r="B307" s="19">
        <v>12</v>
      </c>
      <c r="C307" s="15"/>
      <c r="F307" s="19">
        <v>44</v>
      </c>
    </row>
    <row r="308" spans="2:6" x14ac:dyDescent="0.3">
      <c r="B308" s="19">
        <v>23</v>
      </c>
      <c r="C308" s="15"/>
      <c r="F308" s="19">
        <v>0</v>
      </c>
    </row>
    <row r="309" spans="2:6" x14ac:dyDescent="0.3">
      <c r="B309" s="19">
        <v>158</v>
      </c>
      <c r="C309" s="15"/>
      <c r="F309" s="19">
        <v>3</v>
      </c>
    </row>
    <row r="310" spans="2:6" x14ac:dyDescent="0.3">
      <c r="B310" s="19">
        <v>30</v>
      </c>
      <c r="C310" s="15"/>
      <c r="F310" s="19">
        <v>0</v>
      </c>
    </row>
    <row r="311" spans="2:6" x14ac:dyDescent="0.3">
      <c r="B311" s="19">
        <v>18</v>
      </c>
      <c r="C311" s="15"/>
      <c r="F311" s="19">
        <v>52</v>
      </c>
    </row>
    <row r="312" spans="2:6" x14ac:dyDescent="0.3">
      <c r="B312" s="19">
        <v>29</v>
      </c>
      <c r="C312" s="15"/>
      <c r="F312" s="19">
        <v>0</v>
      </c>
    </row>
    <row r="313" spans="2:6" x14ac:dyDescent="0.3">
      <c r="B313" s="19">
        <v>31</v>
      </c>
      <c r="C313" s="15"/>
      <c r="F313" s="19">
        <v>1</v>
      </c>
    </row>
    <row r="314" spans="2:6" x14ac:dyDescent="0.3">
      <c r="B314" s="19">
        <v>173</v>
      </c>
      <c r="C314" s="15"/>
      <c r="F314" s="19">
        <v>1</v>
      </c>
    </row>
    <row r="315" spans="2:6" x14ac:dyDescent="0.3">
      <c r="B315" s="19">
        <v>17</v>
      </c>
      <c r="C315" s="15"/>
      <c r="F315" s="19">
        <v>2</v>
      </c>
    </row>
    <row r="316" spans="2:6" x14ac:dyDescent="0.3">
      <c r="B316" s="19">
        <v>48</v>
      </c>
      <c r="C316" s="15"/>
      <c r="F316" s="19">
        <v>9</v>
      </c>
    </row>
    <row r="317" spans="2:6" x14ac:dyDescent="0.3">
      <c r="B317" s="19">
        <v>59</v>
      </c>
      <c r="C317" s="15"/>
      <c r="F317" s="19">
        <v>5</v>
      </c>
    </row>
    <row r="318" spans="2:6" x14ac:dyDescent="0.3">
      <c r="B318" s="19">
        <v>39</v>
      </c>
      <c r="C318" s="15"/>
      <c r="F318" s="19">
        <v>57</v>
      </c>
    </row>
    <row r="319" spans="2:6" x14ac:dyDescent="0.3">
      <c r="B319" s="19">
        <v>59</v>
      </c>
      <c r="C319" s="15"/>
      <c r="F319" s="19">
        <v>3</v>
      </c>
    </row>
    <row r="320" spans="2:6" x14ac:dyDescent="0.3">
      <c r="B320" s="19">
        <v>60</v>
      </c>
      <c r="C320" s="15"/>
      <c r="F320" s="19">
        <v>1</v>
      </c>
    </row>
    <row r="321" spans="2:6" x14ac:dyDescent="0.3">
      <c r="B321" s="19">
        <v>20</v>
      </c>
      <c r="C321" s="15"/>
      <c r="F321" s="19">
        <v>6</v>
      </c>
    </row>
    <row r="322" spans="2:6" x14ac:dyDescent="0.3">
      <c r="B322" s="19">
        <v>2</v>
      </c>
      <c r="C322" s="15"/>
      <c r="F322" s="19">
        <v>48</v>
      </c>
    </row>
    <row r="323" spans="2:6" x14ac:dyDescent="0.3">
      <c r="B323" s="19">
        <v>315</v>
      </c>
      <c r="C323" s="15"/>
      <c r="F323" s="19">
        <v>2</v>
      </c>
    </row>
    <row r="324" spans="2:6" x14ac:dyDescent="0.3">
      <c r="B324" s="19">
        <v>2174</v>
      </c>
      <c r="C324" s="15"/>
      <c r="F324" s="19">
        <v>4</v>
      </c>
    </row>
    <row r="325" spans="2:6" x14ac:dyDescent="0.3">
      <c r="B325" s="19">
        <v>152</v>
      </c>
      <c r="C325" s="15"/>
      <c r="F325" s="19">
        <v>5</v>
      </c>
    </row>
    <row r="326" spans="2:6" x14ac:dyDescent="0.3">
      <c r="B326" s="19">
        <v>1021</v>
      </c>
      <c r="C326" s="15"/>
      <c r="F326" s="19">
        <v>79</v>
      </c>
    </row>
    <row r="327" spans="2:6" x14ac:dyDescent="0.3">
      <c r="B327" s="19">
        <v>237</v>
      </c>
      <c r="C327" s="15"/>
      <c r="F327" s="19">
        <v>2</v>
      </c>
    </row>
    <row r="328" spans="2:6" x14ac:dyDescent="0.3">
      <c r="B328" s="19">
        <v>27</v>
      </c>
      <c r="C328" s="15"/>
      <c r="F328" s="19">
        <v>11</v>
      </c>
    </row>
    <row r="329" spans="2:6" x14ac:dyDescent="0.3">
      <c r="B329" s="19">
        <v>17</v>
      </c>
      <c r="C329" s="15"/>
      <c r="F329" s="19">
        <v>11</v>
      </c>
    </row>
    <row r="330" spans="2:6" x14ac:dyDescent="0.3">
      <c r="B330" s="19">
        <v>27</v>
      </c>
      <c r="C330" s="15"/>
      <c r="F330" s="19">
        <v>1</v>
      </c>
    </row>
    <row r="331" spans="2:6" x14ac:dyDescent="0.3">
      <c r="B331" s="19">
        <v>82</v>
      </c>
      <c r="C331" s="15"/>
      <c r="F331" s="19">
        <v>3</v>
      </c>
    </row>
    <row r="332" spans="2:6" x14ac:dyDescent="0.3">
      <c r="B332" s="19">
        <v>48</v>
      </c>
      <c r="C332" s="15"/>
      <c r="F332" s="19">
        <v>5</v>
      </c>
    </row>
    <row r="333" spans="2:6" x14ac:dyDescent="0.3">
      <c r="B333" s="19">
        <v>105</v>
      </c>
      <c r="C333" s="15"/>
      <c r="F333" s="19">
        <v>12</v>
      </c>
    </row>
    <row r="334" spans="2:6" x14ac:dyDescent="0.3">
      <c r="B334" s="19">
        <v>28</v>
      </c>
      <c r="C334" s="15"/>
      <c r="F334" s="19">
        <v>2</v>
      </c>
    </row>
    <row r="335" spans="2:6" x14ac:dyDescent="0.3">
      <c r="B335" s="19">
        <v>1107</v>
      </c>
      <c r="C335" s="15"/>
      <c r="F335" s="19">
        <v>5</v>
      </c>
    </row>
    <row r="336" spans="2:6" x14ac:dyDescent="0.3">
      <c r="B336" s="19">
        <v>1013</v>
      </c>
      <c r="C336" s="15"/>
      <c r="F336" s="19">
        <v>21</v>
      </c>
    </row>
    <row r="337" spans="2:6" x14ac:dyDescent="0.3">
      <c r="B337" s="19">
        <v>274</v>
      </c>
      <c r="C337" s="15"/>
      <c r="F337" s="19">
        <v>0</v>
      </c>
    </row>
    <row r="338" spans="2:6" x14ac:dyDescent="0.3">
      <c r="B338" s="19">
        <v>87</v>
      </c>
      <c r="C338" s="15"/>
      <c r="F338" s="19">
        <v>45</v>
      </c>
    </row>
    <row r="339" spans="2:6" x14ac:dyDescent="0.3">
      <c r="B339" s="19">
        <v>99</v>
      </c>
      <c r="C339" s="15"/>
      <c r="F339" s="19">
        <v>29</v>
      </c>
    </row>
    <row r="340" spans="2:6" x14ac:dyDescent="0.3">
      <c r="B340" s="19">
        <v>276</v>
      </c>
      <c r="C340" s="15"/>
      <c r="F340" s="19">
        <v>2</v>
      </c>
    </row>
    <row r="341" spans="2:6" x14ac:dyDescent="0.3">
      <c r="B341" s="19">
        <v>21</v>
      </c>
      <c r="C341" s="15"/>
      <c r="F341" s="19">
        <v>30</v>
      </c>
    </row>
    <row r="342" spans="2:6" x14ac:dyDescent="0.3">
      <c r="B342" s="19">
        <v>41</v>
      </c>
      <c r="C342" s="15"/>
      <c r="F342" s="19">
        <v>8</v>
      </c>
    </row>
    <row r="343" spans="2:6" x14ac:dyDescent="0.3">
      <c r="B343" s="19">
        <v>119</v>
      </c>
      <c r="C343" s="15"/>
      <c r="F343" s="19">
        <v>1</v>
      </c>
    </row>
    <row r="344" spans="2:6" x14ac:dyDescent="0.3">
      <c r="B344" s="19">
        <v>153</v>
      </c>
      <c r="C344" s="15"/>
      <c r="F344" s="19">
        <v>14</v>
      </c>
    </row>
    <row r="345" spans="2:6" x14ac:dyDescent="0.3">
      <c r="B345" s="19">
        <v>100</v>
      </c>
      <c r="C345" s="15"/>
      <c r="F345" s="19">
        <v>24</v>
      </c>
    </row>
    <row r="346" spans="2:6" x14ac:dyDescent="0.3">
      <c r="B346" s="19">
        <v>143</v>
      </c>
      <c r="C346" s="15"/>
      <c r="F346" s="19">
        <v>2</v>
      </c>
    </row>
    <row r="347" spans="2:6" x14ac:dyDescent="0.3">
      <c r="B347" s="19">
        <v>140</v>
      </c>
      <c r="C347" s="15"/>
      <c r="F347" s="19">
        <v>21</v>
      </c>
    </row>
    <row r="348" spans="2:6" x14ac:dyDescent="0.3">
      <c r="B348" s="19">
        <v>35</v>
      </c>
      <c r="C348" s="15"/>
      <c r="F348" s="19">
        <v>7</v>
      </c>
    </row>
    <row r="349" spans="2:6" x14ac:dyDescent="0.3">
      <c r="B349" s="19">
        <v>149</v>
      </c>
      <c r="C349" s="15"/>
      <c r="F349" s="19">
        <v>0</v>
      </c>
    </row>
    <row r="350" spans="2:6" x14ac:dyDescent="0.3">
      <c r="B350" s="19">
        <v>130</v>
      </c>
      <c r="C350" s="15"/>
      <c r="F350" s="19">
        <v>4</v>
      </c>
    </row>
    <row r="351" spans="2:6" x14ac:dyDescent="0.3">
      <c r="B351" s="19">
        <v>120</v>
      </c>
      <c r="C351" s="15"/>
      <c r="F351" s="19">
        <v>32</v>
      </c>
    </row>
    <row r="352" spans="2:6" x14ac:dyDescent="0.3">
      <c r="B352" s="19">
        <v>265</v>
      </c>
      <c r="C352" s="15"/>
      <c r="F352" s="19">
        <v>4</v>
      </c>
    </row>
    <row r="353" spans="2:6" x14ac:dyDescent="0.3">
      <c r="B353" s="19">
        <v>71</v>
      </c>
      <c r="C353" s="15"/>
      <c r="F353" s="19">
        <v>9</v>
      </c>
    </row>
    <row r="354" spans="2:6" x14ac:dyDescent="0.3">
      <c r="B354" s="19">
        <v>13</v>
      </c>
      <c r="C354" s="15"/>
      <c r="F354" s="19">
        <v>17</v>
      </c>
    </row>
    <row r="355" spans="2:6" x14ac:dyDescent="0.3">
      <c r="B355" s="19">
        <v>169</v>
      </c>
      <c r="C355" s="15"/>
      <c r="F355" s="19">
        <v>5</v>
      </c>
    </row>
    <row r="356" spans="2:6" x14ac:dyDescent="0.3">
      <c r="B356" s="19">
        <v>57</v>
      </c>
      <c r="C356" s="15"/>
      <c r="F356" s="19">
        <v>53</v>
      </c>
    </row>
    <row r="357" spans="2:6" x14ac:dyDescent="0.3">
      <c r="B357" s="19">
        <v>229</v>
      </c>
      <c r="C357" s="15"/>
      <c r="F357" s="19">
        <v>7</v>
      </c>
    </row>
    <row r="358" spans="2:6" x14ac:dyDescent="0.3">
      <c r="B358" s="19">
        <v>108</v>
      </c>
      <c r="C358" s="15"/>
      <c r="F358" s="19">
        <v>72</v>
      </c>
    </row>
    <row r="359" spans="2:6" x14ac:dyDescent="0.3">
      <c r="B359" s="19">
        <v>108</v>
      </c>
      <c r="C359" s="15"/>
      <c r="F359" s="19">
        <v>0</v>
      </c>
    </row>
    <row r="360" spans="2:6" x14ac:dyDescent="0.3">
      <c r="B360" s="19">
        <v>41</v>
      </c>
      <c r="C360" s="15"/>
      <c r="F360" s="19">
        <v>2</v>
      </c>
    </row>
    <row r="361" spans="2:6" x14ac:dyDescent="0.3">
      <c r="B361" s="19">
        <v>139</v>
      </c>
      <c r="C361" s="15"/>
      <c r="F361" s="19">
        <v>8</v>
      </c>
    </row>
    <row r="362" spans="2:6" x14ac:dyDescent="0.3">
      <c r="B362" s="19">
        <v>19</v>
      </c>
      <c r="C362" s="15"/>
      <c r="F362" s="19">
        <v>2</v>
      </c>
    </row>
    <row r="363" spans="2:6" x14ac:dyDescent="0.3">
      <c r="B363" s="19">
        <v>94</v>
      </c>
      <c r="C363" s="15"/>
      <c r="F363" s="19">
        <v>0</v>
      </c>
    </row>
    <row r="364" spans="2:6" x14ac:dyDescent="0.3">
      <c r="B364" s="19">
        <v>23</v>
      </c>
      <c r="C364" s="15"/>
      <c r="F364" s="19">
        <v>3</v>
      </c>
    </row>
    <row r="365" spans="2:6" x14ac:dyDescent="0.3">
      <c r="B365" s="19">
        <v>15</v>
      </c>
      <c r="C365" s="15"/>
      <c r="F365" s="19">
        <v>4</v>
      </c>
    </row>
    <row r="366" spans="2:6" x14ac:dyDescent="0.3">
      <c r="B366" s="19">
        <v>62</v>
      </c>
      <c r="C366" s="15"/>
      <c r="F366" s="19">
        <v>3</v>
      </c>
    </row>
    <row r="367" spans="2:6" x14ac:dyDescent="0.3">
      <c r="B367" s="19">
        <v>74</v>
      </c>
      <c r="C367" s="15"/>
      <c r="F367" s="19">
        <v>6</v>
      </c>
    </row>
    <row r="368" spans="2:6" x14ac:dyDescent="0.3">
      <c r="B368" s="19">
        <v>97</v>
      </c>
      <c r="C368" s="15"/>
      <c r="F368" s="19">
        <v>0</v>
      </c>
    </row>
    <row r="369" spans="2:6" x14ac:dyDescent="0.3">
      <c r="B369" s="19">
        <v>55</v>
      </c>
      <c r="C369" s="15"/>
      <c r="F369" s="19">
        <v>0</v>
      </c>
    </row>
    <row r="370" spans="2:6" x14ac:dyDescent="0.3">
      <c r="B370" s="19">
        <v>44</v>
      </c>
      <c r="C370" s="15"/>
      <c r="F370" s="19">
        <v>0</v>
      </c>
    </row>
    <row r="371" spans="2:6" x14ac:dyDescent="0.3">
      <c r="B371" s="19">
        <v>110</v>
      </c>
      <c r="C371" s="15"/>
      <c r="F371" s="19">
        <v>8</v>
      </c>
    </row>
    <row r="372" spans="2:6" x14ac:dyDescent="0.3">
      <c r="B372" s="19">
        <v>59</v>
      </c>
      <c r="C372" s="15"/>
      <c r="F372" s="19">
        <v>5</v>
      </c>
    </row>
    <row r="373" spans="2:6" x14ac:dyDescent="0.3">
      <c r="B373" s="19">
        <v>62</v>
      </c>
      <c r="C373" s="15"/>
      <c r="F373" s="19">
        <v>0</v>
      </c>
    </row>
    <row r="374" spans="2:6" x14ac:dyDescent="0.3">
      <c r="B374" s="19">
        <v>105</v>
      </c>
      <c r="C374" s="15"/>
      <c r="F374" s="19">
        <v>2</v>
      </c>
    </row>
    <row r="375" spans="2:6" x14ac:dyDescent="0.3">
      <c r="B375" s="19">
        <v>26</v>
      </c>
      <c r="C375" s="15"/>
      <c r="F375" s="19">
        <v>24</v>
      </c>
    </row>
    <row r="376" spans="2:6" x14ac:dyDescent="0.3">
      <c r="B376" s="19">
        <v>49</v>
      </c>
      <c r="C376" s="15"/>
      <c r="F376" s="19">
        <v>0</v>
      </c>
    </row>
    <row r="377" spans="2:6" x14ac:dyDescent="0.3">
      <c r="B377" s="19">
        <v>68</v>
      </c>
      <c r="C377" s="15"/>
      <c r="F377" s="19">
        <v>9</v>
      </c>
    </row>
    <row r="378" spans="2:6" x14ac:dyDescent="0.3">
      <c r="B378" s="19">
        <v>22</v>
      </c>
      <c r="C378" s="15"/>
      <c r="F378" s="19">
        <v>0</v>
      </c>
    </row>
    <row r="379" spans="2:6" x14ac:dyDescent="0.3">
      <c r="B379" s="19">
        <v>18</v>
      </c>
      <c r="C379" s="15"/>
      <c r="F379" s="19">
        <v>1</v>
      </c>
    </row>
    <row r="380" spans="2:6" x14ac:dyDescent="0.3">
      <c r="B380" s="19">
        <v>19</v>
      </c>
      <c r="C380" s="15"/>
      <c r="F380" s="19">
        <v>10</v>
      </c>
    </row>
    <row r="381" spans="2:6" x14ac:dyDescent="0.3">
      <c r="B381" s="19">
        <v>99</v>
      </c>
      <c r="C381" s="15"/>
      <c r="F381" s="19">
        <v>1</v>
      </c>
    </row>
    <row r="382" spans="2:6" x14ac:dyDescent="0.3">
      <c r="B382" s="19">
        <v>27</v>
      </c>
      <c r="C382" s="15"/>
      <c r="F382" s="19">
        <v>0</v>
      </c>
    </row>
    <row r="383" spans="2:6" x14ac:dyDescent="0.3">
      <c r="B383" s="19">
        <v>25</v>
      </c>
      <c r="C383" s="15"/>
      <c r="F383" s="19">
        <v>20</v>
      </c>
    </row>
    <row r="384" spans="2:6" x14ac:dyDescent="0.3">
      <c r="B384" s="19">
        <v>14</v>
      </c>
      <c r="C384" s="15"/>
      <c r="F384" s="19">
        <v>30</v>
      </c>
    </row>
    <row r="385" spans="2:6" x14ac:dyDescent="0.3">
      <c r="B385" s="19">
        <v>35</v>
      </c>
      <c r="C385" s="15"/>
      <c r="F385" s="19">
        <v>6</v>
      </c>
    </row>
    <row r="386" spans="2:6" x14ac:dyDescent="0.3">
      <c r="B386" s="19">
        <v>10</v>
      </c>
      <c r="C386" s="15"/>
      <c r="F386" s="19">
        <v>15</v>
      </c>
    </row>
    <row r="387" spans="2:6" x14ac:dyDescent="0.3">
      <c r="B387" s="19">
        <v>29</v>
      </c>
      <c r="C387" s="15"/>
      <c r="F387" s="19">
        <v>5</v>
      </c>
    </row>
    <row r="388" spans="2:6" x14ac:dyDescent="0.3">
      <c r="B388" s="19">
        <v>44</v>
      </c>
      <c r="C388" s="15"/>
      <c r="F388" s="19">
        <v>0</v>
      </c>
    </row>
    <row r="389" spans="2:6" x14ac:dyDescent="0.3">
      <c r="B389" s="19">
        <v>17</v>
      </c>
      <c r="C389" s="15"/>
      <c r="F389" s="19">
        <v>0</v>
      </c>
    </row>
    <row r="390" spans="2:6" x14ac:dyDescent="0.3">
      <c r="B390" s="19">
        <v>34</v>
      </c>
      <c r="C390" s="15"/>
      <c r="F390" s="19">
        <v>28</v>
      </c>
    </row>
    <row r="391" spans="2:6" x14ac:dyDescent="0.3">
      <c r="B391" s="19">
        <v>14</v>
      </c>
      <c r="C391" s="15"/>
      <c r="F391" s="19">
        <v>0</v>
      </c>
    </row>
    <row r="392" spans="2:6" x14ac:dyDescent="0.3">
      <c r="B392" s="19">
        <v>156</v>
      </c>
      <c r="C392" s="15"/>
      <c r="F392" s="19">
        <v>5</v>
      </c>
    </row>
    <row r="393" spans="2:6" x14ac:dyDescent="0.3">
      <c r="B393" s="19">
        <v>128</v>
      </c>
      <c r="C393" s="15"/>
      <c r="F393" s="19">
        <v>7</v>
      </c>
    </row>
    <row r="394" spans="2:6" x14ac:dyDescent="0.3">
      <c r="B394" s="19">
        <v>60</v>
      </c>
      <c r="C394" s="15"/>
      <c r="F394" s="19">
        <v>30</v>
      </c>
    </row>
    <row r="395" spans="2:6" x14ac:dyDescent="0.3">
      <c r="B395" s="19">
        <v>32</v>
      </c>
      <c r="C395" s="15"/>
      <c r="F395" s="19">
        <v>2</v>
      </c>
    </row>
    <row r="396" spans="2:6" x14ac:dyDescent="0.3">
      <c r="B396" s="19">
        <v>53</v>
      </c>
      <c r="C396" s="15"/>
      <c r="F396" s="19">
        <v>30</v>
      </c>
    </row>
    <row r="397" spans="2:6" x14ac:dyDescent="0.3">
      <c r="B397" s="19">
        <v>184</v>
      </c>
      <c r="C397" s="15"/>
      <c r="F397" s="19">
        <v>2</v>
      </c>
    </row>
    <row r="398" spans="2:6" x14ac:dyDescent="0.3">
      <c r="B398" s="19">
        <v>90</v>
      </c>
      <c r="C398" s="15"/>
      <c r="F398" s="19">
        <v>0</v>
      </c>
    </row>
    <row r="399" spans="2:6" x14ac:dyDescent="0.3">
      <c r="B399" s="19">
        <v>71</v>
      </c>
      <c r="C399" s="15"/>
      <c r="F399" s="19">
        <v>2</v>
      </c>
    </row>
    <row r="400" spans="2:6" x14ac:dyDescent="0.3">
      <c r="B400" s="19">
        <v>87</v>
      </c>
      <c r="C400" s="15"/>
      <c r="F400" s="19">
        <v>1</v>
      </c>
    </row>
    <row r="401" spans="2:6" x14ac:dyDescent="0.3">
      <c r="B401" s="19">
        <v>28</v>
      </c>
      <c r="C401" s="15"/>
      <c r="F401" s="19">
        <v>2</v>
      </c>
    </row>
    <row r="402" spans="2:6" x14ac:dyDescent="0.3">
      <c r="B402" s="19">
        <v>56</v>
      </c>
      <c r="C402" s="15"/>
      <c r="F402" s="19">
        <v>14</v>
      </c>
    </row>
    <row r="403" spans="2:6" x14ac:dyDescent="0.3">
      <c r="B403" s="19">
        <v>51</v>
      </c>
      <c r="C403" s="15"/>
      <c r="F403" s="19">
        <v>31</v>
      </c>
    </row>
    <row r="404" spans="2:6" x14ac:dyDescent="0.3">
      <c r="B404" s="19">
        <v>75</v>
      </c>
      <c r="C404" s="15"/>
      <c r="F404" s="19">
        <v>16</v>
      </c>
    </row>
    <row r="405" spans="2:6" x14ac:dyDescent="0.3">
      <c r="B405" s="19">
        <v>38</v>
      </c>
      <c r="C405" s="15"/>
      <c r="F405" s="19">
        <v>12</v>
      </c>
    </row>
    <row r="406" spans="2:6" x14ac:dyDescent="0.3">
      <c r="B406" s="19">
        <v>18</v>
      </c>
      <c r="C406" s="15"/>
      <c r="F406" s="19">
        <v>96</v>
      </c>
    </row>
    <row r="407" spans="2:6" x14ac:dyDescent="0.3">
      <c r="B407" s="19">
        <v>54</v>
      </c>
      <c r="C407" s="15"/>
      <c r="F407" s="19">
        <v>16</v>
      </c>
    </row>
    <row r="408" spans="2:6" x14ac:dyDescent="0.3">
      <c r="B408" s="19">
        <v>71</v>
      </c>
      <c r="C408" s="15"/>
      <c r="F408" s="19">
        <v>5</v>
      </c>
    </row>
    <row r="409" spans="2:6" x14ac:dyDescent="0.3">
      <c r="B409" s="19">
        <v>57</v>
      </c>
      <c r="C409" s="15"/>
      <c r="F409" s="19">
        <v>0</v>
      </c>
    </row>
    <row r="410" spans="2:6" x14ac:dyDescent="0.3">
      <c r="B410" s="19">
        <v>43</v>
      </c>
      <c r="C410" s="15"/>
      <c r="F410" s="19">
        <v>8</v>
      </c>
    </row>
    <row r="411" spans="2:6" x14ac:dyDescent="0.3">
      <c r="B411" s="19">
        <v>52</v>
      </c>
      <c r="C411" s="15"/>
      <c r="F411" s="19">
        <v>7</v>
      </c>
    </row>
    <row r="412" spans="2:6" x14ac:dyDescent="0.3">
      <c r="B412" s="19">
        <v>27</v>
      </c>
      <c r="C412" s="15"/>
      <c r="F412" s="19">
        <v>24</v>
      </c>
    </row>
    <row r="413" spans="2:6" x14ac:dyDescent="0.3">
      <c r="B413" s="19">
        <v>12</v>
      </c>
      <c r="C413" s="15"/>
      <c r="F413" s="19">
        <v>121</v>
      </c>
    </row>
    <row r="414" spans="2:6" x14ac:dyDescent="0.3">
      <c r="B414" s="19">
        <v>33</v>
      </c>
      <c r="C414" s="15"/>
      <c r="F414" s="19">
        <v>196</v>
      </c>
    </row>
    <row r="415" spans="2:6" x14ac:dyDescent="0.3">
      <c r="B415" s="19">
        <v>96</v>
      </c>
      <c r="C415" s="15"/>
      <c r="F415" s="19">
        <v>5</v>
      </c>
    </row>
    <row r="416" spans="2:6" x14ac:dyDescent="0.3">
      <c r="B416" s="19">
        <v>28</v>
      </c>
      <c r="C416" s="15"/>
      <c r="F416" s="19">
        <v>73</v>
      </c>
    </row>
    <row r="417" spans="2:6" x14ac:dyDescent="0.3">
      <c r="B417" s="19">
        <v>43</v>
      </c>
      <c r="C417" s="15"/>
      <c r="F417" s="19">
        <v>93</v>
      </c>
    </row>
    <row r="418" spans="2:6" x14ac:dyDescent="0.3">
      <c r="B418" s="19">
        <v>205</v>
      </c>
      <c r="C418" s="15"/>
      <c r="F418" s="19">
        <v>17</v>
      </c>
    </row>
    <row r="419" spans="2:6" x14ac:dyDescent="0.3">
      <c r="B419" s="19">
        <v>23</v>
      </c>
      <c r="C419" s="15"/>
      <c r="F419" s="19">
        <v>7</v>
      </c>
    </row>
    <row r="420" spans="2:6" x14ac:dyDescent="0.3">
      <c r="B420" s="19">
        <v>19</v>
      </c>
      <c r="C420" s="15"/>
      <c r="F420" s="19">
        <v>17</v>
      </c>
    </row>
    <row r="421" spans="2:6" x14ac:dyDescent="0.3">
      <c r="B421" s="19">
        <v>14</v>
      </c>
      <c r="C421" s="15"/>
      <c r="F421" s="19">
        <v>171</v>
      </c>
    </row>
    <row r="422" spans="2:6" x14ac:dyDescent="0.3">
      <c r="B422" s="19">
        <v>38</v>
      </c>
      <c r="C422" s="15"/>
      <c r="F422" s="19">
        <v>188</v>
      </c>
    </row>
    <row r="423" spans="2:6" x14ac:dyDescent="0.3">
      <c r="B423" s="19">
        <v>78</v>
      </c>
      <c r="C423" s="15"/>
      <c r="F423" s="19">
        <v>110</v>
      </c>
    </row>
    <row r="424" spans="2:6" x14ac:dyDescent="0.3">
      <c r="B424" s="19">
        <v>69</v>
      </c>
      <c r="C424" s="15"/>
      <c r="F424" s="19">
        <v>37</v>
      </c>
    </row>
    <row r="425" spans="2:6" x14ac:dyDescent="0.3">
      <c r="B425" s="19">
        <v>33</v>
      </c>
      <c r="C425" s="15"/>
      <c r="F425" s="19">
        <v>9</v>
      </c>
    </row>
    <row r="426" spans="2:6" x14ac:dyDescent="0.3">
      <c r="B426" s="19">
        <v>54</v>
      </c>
      <c r="C426" s="15"/>
      <c r="F426" s="19">
        <v>29</v>
      </c>
    </row>
    <row r="427" spans="2:6" x14ac:dyDescent="0.3">
      <c r="B427" s="19">
        <v>99</v>
      </c>
      <c r="C427" s="15"/>
      <c r="F427" s="19">
        <v>6</v>
      </c>
    </row>
    <row r="428" spans="2:6" x14ac:dyDescent="0.3">
      <c r="B428" s="19">
        <v>49</v>
      </c>
      <c r="C428" s="15"/>
      <c r="F428" s="19">
        <v>30</v>
      </c>
    </row>
    <row r="429" spans="2:6" x14ac:dyDescent="0.3">
      <c r="B429" s="19">
        <v>11</v>
      </c>
      <c r="C429" s="15"/>
      <c r="F429" s="19">
        <v>81</v>
      </c>
    </row>
    <row r="430" spans="2:6" x14ac:dyDescent="0.3">
      <c r="B430" s="19">
        <v>38</v>
      </c>
      <c r="C430" s="15"/>
      <c r="F430" s="19">
        <v>4</v>
      </c>
    </row>
    <row r="431" spans="2:6" x14ac:dyDescent="0.3">
      <c r="B431" s="19">
        <v>16</v>
      </c>
      <c r="C431" s="15"/>
      <c r="F431" s="19">
        <v>11</v>
      </c>
    </row>
    <row r="432" spans="2:6" x14ac:dyDescent="0.3">
      <c r="B432" s="19">
        <v>32</v>
      </c>
      <c r="C432" s="15"/>
      <c r="F432" s="19">
        <v>14</v>
      </c>
    </row>
    <row r="433" spans="2:6" x14ac:dyDescent="0.3">
      <c r="B433" s="19">
        <v>20</v>
      </c>
      <c r="C433" s="15"/>
      <c r="F433" s="19">
        <v>5</v>
      </c>
    </row>
    <row r="434" spans="2:6" x14ac:dyDescent="0.3">
      <c r="B434" s="19">
        <v>154</v>
      </c>
      <c r="C434" s="15"/>
      <c r="F434" s="19">
        <v>45</v>
      </c>
    </row>
    <row r="435" spans="2:6" x14ac:dyDescent="0.3">
      <c r="B435" s="19">
        <v>41</v>
      </c>
      <c r="C435" s="15"/>
      <c r="F435" s="19">
        <v>8</v>
      </c>
    </row>
    <row r="436" spans="2:6" x14ac:dyDescent="0.3">
      <c r="B436" s="19">
        <v>75</v>
      </c>
      <c r="C436" s="15"/>
      <c r="F436" s="19">
        <v>3</v>
      </c>
    </row>
    <row r="437" spans="2:6" x14ac:dyDescent="0.3">
      <c r="B437" s="19">
        <v>40</v>
      </c>
      <c r="C437" s="15"/>
      <c r="F437" s="19">
        <v>24</v>
      </c>
    </row>
    <row r="438" spans="2:6" x14ac:dyDescent="0.3">
      <c r="B438" s="19">
        <v>46</v>
      </c>
      <c r="C438" s="15"/>
      <c r="F438" s="19">
        <v>18</v>
      </c>
    </row>
    <row r="439" spans="2:6" x14ac:dyDescent="0.3">
      <c r="B439" s="19">
        <v>62</v>
      </c>
      <c r="C439" s="15"/>
      <c r="F439" s="19">
        <v>12</v>
      </c>
    </row>
    <row r="440" spans="2:6" x14ac:dyDescent="0.3">
      <c r="B440" s="19">
        <v>61</v>
      </c>
      <c r="C440" s="15"/>
      <c r="F440" s="19">
        <v>123</v>
      </c>
    </row>
    <row r="441" spans="2:6" x14ac:dyDescent="0.3">
      <c r="B441" s="19">
        <v>96</v>
      </c>
      <c r="C441" s="15"/>
      <c r="F441" s="19">
        <v>96</v>
      </c>
    </row>
    <row r="442" spans="2:6" x14ac:dyDescent="0.3">
      <c r="B442" s="19">
        <v>190</v>
      </c>
      <c r="C442" s="15"/>
      <c r="F442" s="19">
        <v>31</v>
      </c>
    </row>
    <row r="443" spans="2:6" x14ac:dyDescent="0.3">
      <c r="B443" s="19">
        <v>94</v>
      </c>
      <c r="C443" s="15"/>
      <c r="F443" s="19">
        <v>4</v>
      </c>
    </row>
    <row r="444" spans="2:6" x14ac:dyDescent="0.3">
      <c r="B444" s="19">
        <v>39</v>
      </c>
      <c r="C444" s="15"/>
      <c r="F444" s="19">
        <v>3</v>
      </c>
    </row>
    <row r="445" spans="2:6" x14ac:dyDescent="0.3">
      <c r="B445" s="19">
        <v>127</v>
      </c>
      <c r="C445" s="15"/>
      <c r="F445" s="19">
        <v>179</v>
      </c>
    </row>
    <row r="446" spans="2:6" x14ac:dyDescent="0.3">
      <c r="B446" s="19">
        <v>159</v>
      </c>
      <c r="C446" s="15"/>
      <c r="F446" s="19">
        <v>3</v>
      </c>
    </row>
    <row r="447" spans="2:6" x14ac:dyDescent="0.3">
      <c r="B447" s="19">
        <v>177</v>
      </c>
      <c r="C447" s="15"/>
      <c r="F447" s="19">
        <v>23</v>
      </c>
    </row>
    <row r="448" spans="2:6" x14ac:dyDescent="0.3">
      <c r="B448" s="19">
        <v>47</v>
      </c>
      <c r="C448" s="15"/>
      <c r="F448" s="19">
        <v>23</v>
      </c>
    </row>
    <row r="449" spans="2:6" x14ac:dyDescent="0.3">
      <c r="B449" s="19">
        <v>1</v>
      </c>
      <c r="C449" s="15"/>
      <c r="F449" s="19">
        <v>41</v>
      </c>
    </row>
    <row r="450" spans="2:6" x14ac:dyDescent="0.3">
      <c r="B450" s="19">
        <v>16</v>
      </c>
      <c r="C450" s="15"/>
      <c r="F450" s="19">
        <v>0</v>
      </c>
    </row>
    <row r="451" spans="2:6" x14ac:dyDescent="0.3">
      <c r="B451" s="19">
        <v>115</v>
      </c>
      <c r="C451" s="15"/>
      <c r="F451" s="19">
        <v>32</v>
      </c>
    </row>
    <row r="452" spans="2:6" x14ac:dyDescent="0.3">
      <c r="B452" s="19">
        <v>133</v>
      </c>
      <c r="C452" s="15"/>
      <c r="F452" s="19">
        <v>2</v>
      </c>
    </row>
    <row r="453" spans="2:6" x14ac:dyDescent="0.3">
      <c r="B453" s="19">
        <v>70</v>
      </c>
      <c r="C453" s="15"/>
      <c r="F453" s="19">
        <v>7</v>
      </c>
    </row>
    <row r="454" spans="2:6" x14ac:dyDescent="0.3">
      <c r="B454" s="19">
        <v>62</v>
      </c>
      <c r="C454" s="15"/>
      <c r="F454" s="19">
        <v>4</v>
      </c>
    </row>
    <row r="455" spans="2:6" x14ac:dyDescent="0.3">
      <c r="B455" s="19">
        <v>10</v>
      </c>
      <c r="C455" s="15"/>
      <c r="F455" s="19">
        <v>196</v>
      </c>
    </row>
    <row r="456" spans="2:6" x14ac:dyDescent="0.3">
      <c r="B456" s="19">
        <v>499</v>
      </c>
      <c r="C456" s="15"/>
      <c r="F456" s="19">
        <v>11</v>
      </c>
    </row>
    <row r="457" spans="2:6" x14ac:dyDescent="0.3">
      <c r="B457" s="19">
        <v>47</v>
      </c>
      <c r="C457" s="15"/>
      <c r="F457" s="19">
        <v>9</v>
      </c>
    </row>
    <row r="458" spans="2:6" x14ac:dyDescent="0.3">
      <c r="B458" s="19">
        <v>28</v>
      </c>
      <c r="C458" s="15"/>
      <c r="F458" s="19">
        <v>5</v>
      </c>
    </row>
    <row r="459" spans="2:6" x14ac:dyDescent="0.3">
      <c r="B459" s="19">
        <v>24</v>
      </c>
      <c r="C459" s="15"/>
      <c r="F459" s="19">
        <v>8</v>
      </c>
    </row>
    <row r="460" spans="2:6" x14ac:dyDescent="0.3">
      <c r="B460" s="19">
        <v>76</v>
      </c>
      <c r="C460" s="15"/>
      <c r="F460" s="19">
        <v>229</v>
      </c>
    </row>
    <row r="461" spans="2:6" x14ac:dyDescent="0.3">
      <c r="B461" s="19">
        <v>98</v>
      </c>
      <c r="C461" s="15"/>
      <c r="F461" s="19">
        <v>40</v>
      </c>
    </row>
    <row r="462" spans="2:6" x14ac:dyDescent="0.3">
      <c r="B462" s="19">
        <v>30</v>
      </c>
      <c r="C462" s="15"/>
      <c r="F462" s="19">
        <v>123</v>
      </c>
    </row>
    <row r="463" spans="2:6" x14ac:dyDescent="0.3">
      <c r="B463" s="19">
        <v>478</v>
      </c>
      <c r="C463" s="15"/>
      <c r="F463" s="19">
        <v>5</v>
      </c>
    </row>
    <row r="464" spans="2:6" x14ac:dyDescent="0.3">
      <c r="B464" s="19">
        <v>74</v>
      </c>
      <c r="C464" s="15"/>
      <c r="F464" s="19">
        <v>148</v>
      </c>
    </row>
    <row r="465" spans="2:6" x14ac:dyDescent="0.3">
      <c r="B465" s="19">
        <v>131</v>
      </c>
      <c r="C465" s="15"/>
      <c r="F465" s="19">
        <v>10</v>
      </c>
    </row>
    <row r="466" spans="2:6" x14ac:dyDescent="0.3">
      <c r="B466" s="19">
        <v>61</v>
      </c>
      <c r="C466" s="15"/>
      <c r="F466" s="19">
        <v>4</v>
      </c>
    </row>
    <row r="467" spans="2:6" x14ac:dyDescent="0.3">
      <c r="B467" s="19">
        <v>1071</v>
      </c>
      <c r="C467" s="15"/>
      <c r="F467" s="19">
        <v>21</v>
      </c>
    </row>
    <row r="468" spans="2:6" x14ac:dyDescent="0.3">
      <c r="B468" s="19">
        <v>122</v>
      </c>
      <c r="C468" s="15"/>
      <c r="F468" s="19">
        <v>2</v>
      </c>
    </row>
    <row r="469" spans="2:6" x14ac:dyDescent="0.3">
      <c r="B469" s="19">
        <v>111</v>
      </c>
      <c r="C469" s="15"/>
      <c r="F469" s="19">
        <v>0</v>
      </c>
    </row>
    <row r="470" spans="2:6" x14ac:dyDescent="0.3">
      <c r="B470" s="19">
        <v>255</v>
      </c>
      <c r="C470" s="15"/>
      <c r="F470" s="19">
        <v>4</v>
      </c>
    </row>
    <row r="471" spans="2:6" x14ac:dyDescent="0.3">
      <c r="B471" s="19">
        <v>141</v>
      </c>
      <c r="C471" s="15"/>
      <c r="F471" s="19">
        <v>1</v>
      </c>
    </row>
    <row r="472" spans="2:6" x14ac:dyDescent="0.3">
      <c r="B472" s="19">
        <v>159</v>
      </c>
      <c r="C472" s="15"/>
      <c r="F472" s="19">
        <v>30</v>
      </c>
    </row>
    <row r="473" spans="2:6" x14ac:dyDescent="0.3">
      <c r="B473" s="19">
        <v>99</v>
      </c>
      <c r="C473" s="15"/>
      <c r="F473" s="19">
        <v>3</v>
      </c>
    </row>
    <row r="474" spans="2:6" x14ac:dyDescent="0.3">
      <c r="B474" s="19">
        <v>96</v>
      </c>
      <c r="C474" s="15"/>
      <c r="F474" s="19">
        <v>975</v>
      </c>
    </row>
    <row r="475" spans="2:6" x14ac:dyDescent="0.3">
      <c r="B475" s="19">
        <v>27</v>
      </c>
      <c r="C475" s="15"/>
      <c r="F475" s="19">
        <v>167</v>
      </c>
    </row>
    <row r="476" spans="2:6" x14ac:dyDescent="0.3">
      <c r="B476" s="19">
        <v>166</v>
      </c>
      <c r="C476" s="15"/>
      <c r="F476" s="19">
        <v>5</v>
      </c>
    </row>
    <row r="477" spans="2:6" x14ac:dyDescent="0.3">
      <c r="B477" s="19">
        <v>76</v>
      </c>
      <c r="C477" s="15"/>
      <c r="F477" s="19">
        <v>18</v>
      </c>
    </row>
    <row r="478" spans="2:6" x14ac:dyDescent="0.3">
      <c r="B478" s="19">
        <v>211</v>
      </c>
      <c r="C478" s="15"/>
      <c r="F478" s="19">
        <v>98</v>
      </c>
    </row>
    <row r="479" spans="2:6" x14ac:dyDescent="0.3">
      <c r="B479" s="19">
        <v>21</v>
      </c>
      <c r="C479" s="15"/>
      <c r="F479" s="19">
        <v>4</v>
      </c>
    </row>
    <row r="480" spans="2:6" x14ac:dyDescent="0.3">
      <c r="B480" s="19">
        <v>61</v>
      </c>
      <c r="C480" s="15"/>
      <c r="F480" s="19">
        <v>3</v>
      </c>
    </row>
    <row r="481" spans="2:6" x14ac:dyDescent="0.3">
      <c r="B481" s="19">
        <v>30</v>
      </c>
      <c r="C481" s="15"/>
      <c r="F481" s="19">
        <v>1</v>
      </c>
    </row>
    <row r="482" spans="2:6" x14ac:dyDescent="0.3">
      <c r="B482" s="19">
        <v>375</v>
      </c>
      <c r="C482" s="15"/>
      <c r="F482" s="19">
        <v>0</v>
      </c>
    </row>
    <row r="483" spans="2:6" x14ac:dyDescent="0.3">
      <c r="B483" s="19">
        <v>111</v>
      </c>
      <c r="C483" s="15"/>
      <c r="F483" s="19">
        <v>9</v>
      </c>
    </row>
    <row r="484" spans="2:6" x14ac:dyDescent="0.3">
      <c r="B484" s="19">
        <v>123</v>
      </c>
      <c r="C484" s="15"/>
      <c r="F484" s="19">
        <v>2</v>
      </c>
    </row>
    <row r="485" spans="2:6" x14ac:dyDescent="0.3">
      <c r="B485" s="19">
        <v>70</v>
      </c>
      <c r="C485" s="15"/>
      <c r="F485" s="19">
        <v>0</v>
      </c>
    </row>
    <row r="486" spans="2:6" x14ac:dyDescent="0.3">
      <c r="B486" s="19">
        <v>85</v>
      </c>
      <c r="C486" s="15"/>
      <c r="F486" s="19">
        <v>147</v>
      </c>
    </row>
    <row r="487" spans="2:6" x14ac:dyDescent="0.3">
      <c r="B487" s="19">
        <v>86</v>
      </c>
      <c r="C487" s="15"/>
      <c r="F487" s="19">
        <v>49</v>
      </c>
    </row>
    <row r="488" spans="2:6" x14ac:dyDescent="0.3">
      <c r="B488" s="19">
        <v>13</v>
      </c>
      <c r="C488" s="15"/>
      <c r="F488" s="19">
        <v>1</v>
      </c>
    </row>
    <row r="489" spans="2:6" x14ac:dyDescent="0.3">
      <c r="B489" s="19">
        <v>33</v>
      </c>
      <c r="C489" s="15"/>
      <c r="F489" s="19">
        <v>2</v>
      </c>
    </row>
    <row r="490" spans="2:6" x14ac:dyDescent="0.3">
      <c r="B490" s="19">
        <v>15</v>
      </c>
      <c r="C490" s="15"/>
      <c r="F490" s="19">
        <v>7</v>
      </c>
    </row>
    <row r="491" spans="2:6" x14ac:dyDescent="0.3">
      <c r="B491" s="19">
        <v>273</v>
      </c>
      <c r="C491" s="15"/>
      <c r="F491" s="19">
        <v>4</v>
      </c>
    </row>
    <row r="492" spans="2:6" x14ac:dyDescent="0.3">
      <c r="B492" s="19">
        <v>714</v>
      </c>
      <c r="C492" s="15"/>
      <c r="F492" s="19">
        <v>27</v>
      </c>
    </row>
    <row r="493" spans="2:6" x14ac:dyDescent="0.3">
      <c r="B493" s="19">
        <v>170</v>
      </c>
      <c r="C493" s="15"/>
      <c r="F493" s="19">
        <v>94</v>
      </c>
    </row>
    <row r="494" spans="2:6" x14ac:dyDescent="0.3">
      <c r="B494" s="19">
        <v>512</v>
      </c>
      <c r="C494" s="15"/>
      <c r="F494" s="19">
        <v>29</v>
      </c>
    </row>
    <row r="495" spans="2:6" x14ac:dyDescent="0.3">
      <c r="B495" s="19">
        <v>314</v>
      </c>
      <c r="C495" s="15"/>
      <c r="F495" s="19">
        <v>7</v>
      </c>
    </row>
    <row r="496" spans="2:6" x14ac:dyDescent="0.3">
      <c r="B496" s="19">
        <v>167</v>
      </c>
      <c r="C496" s="15"/>
      <c r="F496" s="19">
        <v>22</v>
      </c>
    </row>
    <row r="497" spans="2:6" x14ac:dyDescent="0.3">
      <c r="B497" s="19">
        <v>9</v>
      </c>
      <c r="C497" s="15"/>
      <c r="F497" s="19">
        <v>1</v>
      </c>
    </row>
    <row r="498" spans="2:6" x14ac:dyDescent="0.3">
      <c r="B498" s="19">
        <v>103</v>
      </c>
      <c r="C498" s="15"/>
      <c r="F498" s="19">
        <v>10</v>
      </c>
    </row>
    <row r="499" spans="2:6" x14ac:dyDescent="0.3">
      <c r="B499" s="19">
        <v>111</v>
      </c>
      <c r="C499" s="15"/>
      <c r="F499" s="19">
        <v>6</v>
      </c>
    </row>
    <row r="500" spans="2:6" x14ac:dyDescent="0.3">
      <c r="B500" s="19">
        <v>271</v>
      </c>
      <c r="C500" s="15"/>
      <c r="F500" s="19">
        <v>24</v>
      </c>
    </row>
    <row r="501" spans="2:6" x14ac:dyDescent="0.3">
      <c r="B501" s="19">
        <v>101</v>
      </c>
      <c r="C501" s="15"/>
      <c r="F501" s="19">
        <v>15</v>
      </c>
    </row>
    <row r="502" spans="2:6" x14ac:dyDescent="0.3">
      <c r="B502" s="19">
        <v>57</v>
      </c>
      <c r="C502" s="15"/>
      <c r="F502" s="19">
        <v>37</v>
      </c>
    </row>
    <row r="503" spans="2:6" x14ac:dyDescent="0.3">
      <c r="B503" s="19">
        <v>62</v>
      </c>
      <c r="C503" s="15"/>
      <c r="F503" s="19">
        <v>20</v>
      </c>
    </row>
    <row r="504" spans="2:6" x14ac:dyDescent="0.3">
      <c r="B504" s="19">
        <v>32</v>
      </c>
      <c r="C504" s="15"/>
      <c r="F504" s="19">
        <v>7</v>
      </c>
    </row>
    <row r="505" spans="2:6" x14ac:dyDescent="0.3">
      <c r="B505" s="19">
        <v>141</v>
      </c>
      <c r="C505" s="15"/>
      <c r="F505" s="19">
        <v>0</v>
      </c>
    </row>
    <row r="506" spans="2:6" x14ac:dyDescent="0.3">
      <c r="B506" s="19">
        <v>75</v>
      </c>
      <c r="C506" s="15"/>
      <c r="F506" s="19">
        <v>21</v>
      </c>
    </row>
    <row r="507" spans="2:6" x14ac:dyDescent="0.3">
      <c r="B507" s="19">
        <v>46</v>
      </c>
      <c r="C507" s="15"/>
      <c r="F507" s="19">
        <v>3</v>
      </c>
    </row>
    <row r="508" spans="2:6" x14ac:dyDescent="0.3">
      <c r="B508" s="19">
        <v>103</v>
      </c>
      <c r="C508" s="15"/>
      <c r="F508" s="19">
        <v>11</v>
      </c>
    </row>
    <row r="509" spans="2:6" x14ac:dyDescent="0.3">
      <c r="B509" s="19">
        <v>6</v>
      </c>
      <c r="C509" s="15"/>
      <c r="F509" s="19">
        <v>1</v>
      </c>
    </row>
    <row r="510" spans="2:6" x14ac:dyDescent="0.3">
      <c r="B510" s="19">
        <v>83</v>
      </c>
      <c r="C510" s="15"/>
      <c r="F510" s="19">
        <v>312</v>
      </c>
    </row>
    <row r="511" spans="2:6" x14ac:dyDescent="0.3">
      <c r="B511" s="19">
        <v>108</v>
      </c>
      <c r="C511" s="15"/>
      <c r="F511" s="19">
        <v>1</v>
      </c>
    </row>
    <row r="512" spans="2:6" x14ac:dyDescent="0.3">
      <c r="B512" s="19">
        <v>25</v>
      </c>
      <c r="C512" s="15"/>
      <c r="F512" s="19">
        <v>3</v>
      </c>
    </row>
    <row r="513" spans="2:6" x14ac:dyDescent="0.3">
      <c r="B513" s="19">
        <v>549</v>
      </c>
      <c r="C513" s="15"/>
      <c r="F513" s="19">
        <v>4</v>
      </c>
    </row>
    <row r="514" spans="2:6" x14ac:dyDescent="0.3">
      <c r="B514" s="19">
        <v>222</v>
      </c>
      <c r="C514" s="15"/>
      <c r="F514" s="19">
        <v>10</v>
      </c>
    </row>
    <row r="515" spans="2:6" x14ac:dyDescent="0.3">
      <c r="B515" s="19">
        <v>183</v>
      </c>
      <c r="C515" s="15"/>
      <c r="F515" s="19">
        <v>8</v>
      </c>
    </row>
    <row r="516" spans="2:6" x14ac:dyDescent="0.3">
      <c r="B516" s="19">
        <v>89</v>
      </c>
      <c r="C516" s="15"/>
      <c r="F516" s="19">
        <v>3</v>
      </c>
    </row>
    <row r="517" spans="2:6" x14ac:dyDescent="0.3">
      <c r="B517" s="19">
        <v>253</v>
      </c>
      <c r="C517" s="15"/>
      <c r="F517" s="19">
        <v>1</v>
      </c>
    </row>
    <row r="518" spans="2:6" x14ac:dyDescent="0.3">
      <c r="B518" s="19">
        <v>140</v>
      </c>
      <c r="C518" s="15"/>
      <c r="F518" s="19">
        <v>0</v>
      </c>
    </row>
    <row r="519" spans="2:6" x14ac:dyDescent="0.3">
      <c r="B519" s="19">
        <v>103</v>
      </c>
      <c r="C519" s="15"/>
      <c r="F519" s="19">
        <v>5</v>
      </c>
    </row>
    <row r="520" spans="2:6" x14ac:dyDescent="0.3">
      <c r="B520" s="19">
        <v>138</v>
      </c>
      <c r="C520" s="15"/>
      <c r="F520" s="19">
        <v>0</v>
      </c>
    </row>
    <row r="521" spans="2:6" x14ac:dyDescent="0.3">
      <c r="B521" s="19">
        <v>191</v>
      </c>
      <c r="C521" s="15"/>
      <c r="F521" s="19">
        <v>3</v>
      </c>
    </row>
    <row r="522" spans="2:6" x14ac:dyDescent="0.3">
      <c r="B522" s="19">
        <v>45</v>
      </c>
      <c r="C522" s="15"/>
      <c r="F522" s="19">
        <v>7</v>
      </c>
    </row>
    <row r="523" spans="2:6" x14ac:dyDescent="0.3">
      <c r="B523" s="19">
        <v>17</v>
      </c>
      <c r="C523" s="15"/>
      <c r="F523" s="19">
        <v>0</v>
      </c>
    </row>
    <row r="524" spans="2:6" x14ac:dyDescent="0.3">
      <c r="B524" s="19">
        <v>31</v>
      </c>
      <c r="C524" s="15"/>
      <c r="F524" s="19">
        <v>2</v>
      </c>
    </row>
    <row r="525" spans="2:6" x14ac:dyDescent="0.3">
      <c r="B525" s="19">
        <v>50</v>
      </c>
      <c r="C525" s="15"/>
      <c r="F525" s="19">
        <v>23</v>
      </c>
    </row>
    <row r="526" spans="2:6" x14ac:dyDescent="0.3">
      <c r="B526" s="19">
        <v>59</v>
      </c>
      <c r="C526" s="15"/>
      <c r="F526" s="19">
        <v>1</v>
      </c>
    </row>
    <row r="527" spans="2:6" x14ac:dyDescent="0.3">
      <c r="B527" s="19">
        <v>81</v>
      </c>
      <c r="C527" s="15"/>
      <c r="F527" s="19">
        <v>2</v>
      </c>
    </row>
    <row r="528" spans="2:6" x14ac:dyDescent="0.3">
      <c r="B528" s="19">
        <v>508</v>
      </c>
      <c r="C528" s="15"/>
      <c r="F528" s="19">
        <v>3</v>
      </c>
    </row>
    <row r="529" spans="2:6" x14ac:dyDescent="0.3">
      <c r="B529" s="19">
        <v>74</v>
      </c>
      <c r="C529" s="15"/>
      <c r="F529" s="19">
        <v>0</v>
      </c>
    </row>
    <row r="530" spans="2:6" x14ac:dyDescent="0.3">
      <c r="B530" s="19">
        <v>141</v>
      </c>
      <c r="C530" s="15"/>
      <c r="F530" s="19">
        <v>13</v>
      </c>
    </row>
    <row r="531" spans="2:6" x14ac:dyDescent="0.3">
      <c r="B531" s="19">
        <v>711</v>
      </c>
      <c r="C531" s="15"/>
      <c r="F531" s="19">
        <v>1</v>
      </c>
    </row>
    <row r="532" spans="2:6" x14ac:dyDescent="0.3">
      <c r="B532" s="19">
        <v>141</v>
      </c>
      <c r="C532" s="15"/>
      <c r="F532" s="19">
        <v>1</v>
      </c>
    </row>
    <row r="533" spans="2:6" x14ac:dyDescent="0.3">
      <c r="B533" s="19">
        <v>109</v>
      </c>
      <c r="C533" s="15"/>
      <c r="F533" s="19">
        <v>1</v>
      </c>
    </row>
    <row r="534" spans="2:6" x14ac:dyDescent="0.3">
      <c r="B534" s="19">
        <v>361</v>
      </c>
      <c r="C534" s="15"/>
      <c r="F534" s="19">
        <v>6</v>
      </c>
    </row>
    <row r="535" spans="2:6" x14ac:dyDescent="0.3">
      <c r="B535" s="19">
        <v>176</v>
      </c>
      <c r="C535" s="15"/>
      <c r="F535" s="19">
        <v>39</v>
      </c>
    </row>
    <row r="536" spans="2:6" x14ac:dyDescent="0.3">
      <c r="B536" s="19">
        <v>670</v>
      </c>
      <c r="C536" s="15"/>
      <c r="F536" s="19">
        <v>4</v>
      </c>
    </row>
    <row r="537" spans="2:6" x14ac:dyDescent="0.3">
      <c r="B537" s="19">
        <v>96</v>
      </c>
      <c r="C537" s="15"/>
      <c r="F537" s="19">
        <v>1</v>
      </c>
    </row>
    <row r="538" spans="2:6" x14ac:dyDescent="0.3">
      <c r="B538" s="19">
        <v>74</v>
      </c>
      <c r="C538" s="15"/>
      <c r="F538" s="19">
        <v>0</v>
      </c>
    </row>
    <row r="539" spans="2:6" x14ac:dyDescent="0.3">
      <c r="B539" s="19">
        <v>52</v>
      </c>
      <c r="C539" s="15"/>
      <c r="F539" s="19">
        <v>0</v>
      </c>
    </row>
    <row r="540" spans="2:6" x14ac:dyDescent="0.3">
      <c r="B540" s="19">
        <v>105</v>
      </c>
      <c r="C540" s="15"/>
      <c r="F540" s="19">
        <v>0</v>
      </c>
    </row>
    <row r="541" spans="2:6" x14ac:dyDescent="0.3">
      <c r="B541" s="19">
        <v>41</v>
      </c>
      <c r="C541" s="15"/>
      <c r="F541" s="19">
        <v>8</v>
      </c>
    </row>
    <row r="542" spans="2:6" x14ac:dyDescent="0.3">
      <c r="B542" s="19">
        <v>34</v>
      </c>
      <c r="C542" s="15"/>
      <c r="F542" s="19">
        <v>0</v>
      </c>
    </row>
    <row r="543" spans="2:6" x14ac:dyDescent="0.3">
      <c r="B543" s="19">
        <v>66</v>
      </c>
      <c r="C543" s="15"/>
      <c r="F543" s="19">
        <v>1</v>
      </c>
    </row>
    <row r="544" spans="2:6" x14ac:dyDescent="0.3">
      <c r="B544" s="19">
        <v>50</v>
      </c>
      <c r="C544" s="15"/>
      <c r="F544" s="19">
        <v>12</v>
      </c>
    </row>
    <row r="545" spans="2:6" x14ac:dyDescent="0.3">
      <c r="B545" s="19">
        <v>159</v>
      </c>
      <c r="C545" s="15"/>
      <c r="F545" s="19">
        <v>0</v>
      </c>
    </row>
    <row r="546" spans="2:6" x14ac:dyDescent="0.3">
      <c r="B546" s="19">
        <v>182</v>
      </c>
      <c r="C546" s="15"/>
      <c r="F546" s="19">
        <v>3</v>
      </c>
    </row>
    <row r="547" spans="2:6" x14ac:dyDescent="0.3">
      <c r="B547" s="19">
        <v>206</v>
      </c>
      <c r="C547" s="15"/>
      <c r="F547" s="19">
        <v>2</v>
      </c>
    </row>
    <row r="548" spans="2:6" x14ac:dyDescent="0.3">
      <c r="B548" s="19">
        <v>169</v>
      </c>
      <c r="C548" s="15"/>
      <c r="F548" s="19">
        <v>6</v>
      </c>
    </row>
    <row r="549" spans="2:6" x14ac:dyDescent="0.3">
      <c r="B549" s="19">
        <v>31</v>
      </c>
      <c r="C549" s="15"/>
      <c r="F549" s="19">
        <v>0</v>
      </c>
    </row>
    <row r="550" spans="2:6" x14ac:dyDescent="0.3">
      <c r="B550" s="19">
        <v>28</v>
      </c>
      <c r="C550" s="15"/>
      <c r="F550" s="19">
        <v>15</v>
      </c>
    </row>
    <row r="551" spans="2:6" x14ac:dyDescent="0.3">
      <c r="B551" s="19">
        <v>54</v>
      </c>
      <c r="C551" s="15"/>
      <c r="F551" s="19">
        <v>1</v>
      </c>
    </row>
    <row r="552" spans="2:6" x14ac:dyDescent="0.3">
      <c r="B552" s="19">
        <v>467</v>
      </c>
      <c r="C552" s="15"/>
      <c r="F552" s="19">
        <v>3</v>
      </c>
    </row>
    <row r="553" spans="2:6" x14ac:dyDescent="0.3">
      <c r="B553" s="19">
        <v>389</v>
      </c>
      <c r="C553" s="15"/>
      <c r="F553" s="19">
        <v>8</v>
      </c>
    </row>
    <row r="554" spans="2:6" x14ac:dyDescent="0.3">
      <c r="B554" s="19">
        <v>68</v>
      </c>
      <c r="C554" s="15"/>
      <c r="F554" s="19">
        <v>0</v>
      </c>
    </row>
    <row r="555" spans="2:6" x14ac:dyDescent="0.3">
      <c r="B555" s="19">
        <v>413</v>
      </c>
      <c r="C555" s="15"/>
      <c r="F555" s="19">
        <v>3</v>
      </c>
    </row>
    <row r="556" spans="2:6" x14ac:dyDescent="0.3">
      <c r="B556" s="19">
        <v>190</v>
      </c>
      <c r="C556" s="15"/>
      <c r="F556" s="19">
        <v>3</v>
      </c>
    </row>
    <row r="557" spans="2:6" x14ac:dyDescent="0.3">
      <c r="B557" s="19">
        <v>189</v>
      </c>
      <c r="C557" s="15"/>
      <c r="F557" s="19">
        <v>0</v>
      </c>
    </row>
    <row r="558" spans="2:6" x14ac:dyDescent="0.3">
      <c r="B558" s="19">
        <v>130</v>
      </c>
      <c r="C558" s="15"/>
      <c r="F558" s="19">
        <v>19</v>
      </c>
    </row>
    <row r="559" spans="2:6" x14ac:dyDescent="0.3">
      <c r="B559" s="19">
        <v>74</v>
      </c>
      <c r="C559" s="15"/>
      <c r="F559" s="19">
        <v>0</v>
      </c>
    </row>
    <row r="560" spans="2:6" x14ac:dyDescent="0.3">
      <c r="B560" s="19">
        <v>274</v>
      </c>
      <c r="C560" s="15"/>
      <c r="F560" s="19">
        <v>2</v>
      </c>
    </row>
    <row r="561" spans="2:6" x14ac:dyDescent="0.3">
      <c r="B561" s="19">
        <v>22</v>
      </c>
      <c r="C561" s="15"/>
      <c r="F561" s="19">
        <v>0</v>
      </c>
    </row>
    <row r="562" spans="2:6" x14ac:dyDescent="0.3">
      <c r="B562" s="19">
        <v>31</v>
      </c>
      <c r="C562" s="15"/>
      <c r="F562" s="19">
        <v>0</v>
      </c>
    </row>
    <row r="563" spans="2:6" x14ac:dyDescent="0.3">
      <c r="B563" s="19">
        <v>63</v>
      </c>
      <c r="C563" s="15"/>
      <c r="F563" s="19">
        <v>25</v>
      </c>
    </row>
    <row r="564" spans="2:6" x14ac:dyDescent="0.3">
      <c r="B564" s="19">
        <v>20</v>
      </c>
      <c r="C564" s="15"/>
      <c r="F564" s="19">
        <v>8</v>
      </c>
    </row>
    <row r="565" spans="2:6" x14ac:dyDescent="0.3">
      <c r="B565" s="19">
        <v>25</v>
      </c>
      <c r="C565" s="15"/>
      <c r="F565" s="19">
        <v>16</v>
      </c>
    </row>
    <row r="566" spans="2:6" x14ac:dyDescent="0.3">
      <c r="B566" s="19">
        <v>61</v>
      </c>
      <c r="C566" s="15"/>
      <c r="F566" s="19">
        <v>3</v>
      </c>
    </row>
    <row r="567" spans="2:6" x14ac:dyDescent="0.3">
      <c r="B567" s="19">
        <v>52</v>
      </c>
      <c r="C567" s="15"/>
      <c r="F567" s="19">
        <v>3</v>
      </c>
    </row>
    <row r="568" spans="2:6" x14ac:dyDescent="0.3">
      <c r="B568" s="19">
        <v>86</v>
      </c>
      <c r="C568" s="15"/>
      <c r="F568" s="19">
        <v>2</v>
      </c>
    </row>
    <row r="569" spans="2:6" x14ac:dyDescent="0.3">
      <c r="B569" s="19">
        <v>42</v>
      </c>
      <c r="C569" s="15"/>
      <c r="F569" s="19">
        <v>1</v>
      </c>
    </row>
    <row r="570" spans="2:6" x14ac:dyDescent="0.3">
      <c r="B570" s="19">
        <v>52</v>
      </c>
      <c r="C570" s="15"/>
      <c r="F570" s="19">
        <v>0</v>
      </c>
    </row>
    <row r="571" spans="2:6" x14ac:dyDescent="0.3">
      <c r="B571" s="19">
        <v>120</v>
      </c>
      <c r="C571" s="15"/>
      <c r="F571" s="19">
        <v>1</v>
      </c>
    </row>
    <row r="572" spans="2:6" x14ac:dyDescent="0.3">
      <c r="B572" s="19">
        <v>22</v>
      </c>
      <c r="C572" s="15"/>
      <c r="F572" s="19">
        <v>19</v>
      </c>
    </row>
    <row r="573" spans="2:6" x14ac:dyDescent="0.3">
      <c r="B573" s="19">
        <v>64</v>
      </c>
      <c r="C573" s="15"/>
      <c r="F573" s="19">
        <v>9</v>
      </c>
    </row>
    <row r="574" spans="2:6" x14ac:dyDescent="0.3">
      <c r="B574" s="19">
        <v>23</v>
      </c>
      <c r="C574" s="15"/>
      <c r="F574" s="19">
        <v>1</v>
      </c>
    </row>
    <row r="575" spans="2:6" x14ac:dyDescent="0.3">
      <c r="B575" s="19">
        <v>238</v>
      </c>
      <c r="C575" s="15"/>
      <c r="F575" s="19">
        <v>0</v>
      </c>
    </row>
    <row r="576" spans="2:6" x14ac:dyDescent="0.3">
      <c r="B576" s="19">
        <v>33</v>
      </c>
      <c r="C576" s="15"/>
      <c r="F576" s="19">
        <v>1</v>
      </c>
    </row>
    <row r="577" spans="2:6" x14ac:dyDescent="0.3">
      <c r="B577" s="19">
        <v>32</v>
      </c>
      <c r="C577" s="15"/>
      <c r="F577" s="19">
        <v>5</v>
      </c>
    </row>
    <row r="578" spans="2:6" x14ac:dyDescent="0.3">
      <c r="B578" s="19">
        <v>24</v>
      </c>
      <c r="C578" s="15"/>
      <c r="F578" s="19">
        <v>85</v>
      </c>
    </row>
    <row r="579" spans="2:6" x14ac:dyDescent="0.3">
      <c r="B579" s="19">
        <v>29</v>
      </c>
      <c r="C579" s="15"/>
      <c r="F579" s="19">
        <v>3</v>
      </c>
    </row>
    <row r="580" spans="2:6" x14ac:dyDescent="0.3">
      <c r="B580" s="19">
        <v>50</v>
      </c>
      <c r="C580" s="15"/>
      <c r="F580" s="19">
        <v>4</v>
      </c>
    </row>
    <row r="581" spans="2:6" x14ac:dyDescent="0.3">
      <c r="B581" s="19">
        <v>108</v>
      </c>
      <c r="C581" s="15"/>
      <c r="F581" s="19">
        <v>3</v>
      </c>
    </row>
    <row r="582" spans="2:6" x14ac:dyDescent="0.3">
      <c r="B582" s="19">
        <v>139</v>
      </c>
      <c r="C582" s="15"/>
      <c r="F582" s="19">
        <v>5</v>
      </c>
    </row>
    <row r="583" spans="2:6" x14ac:dyDescent="0.3">
      <c r="B583" s="19">
        <v>7</v>
      </c>
      <c r="C583" s="15"/>
      <c r="F583" s="19">
        <v>17</v>
      </c>
    </row>
    <row r="584" spans="2:6" x14ac:dyDescent="0.3">
      <c r="B584" s="19">
        <v>149</v>
      </c>
      <c r="C584" s="15"/>
      <c r="F584" s="19">
        <v>3</v>
      </c>
    </row>
    <row r="585" spans="2:6" x14ac:dyDescent="0.3">
      <c r="B585" s="19">
        <v>31</v>
      </c>
      <c r="C585" s="15"/>
      <c r="F585" s="19">
        <v>2</v>
      </c>
    </row>
    <row r="586" spans="2:6" x14ac:dyDescent="0.3">
      <c r="B586" s="19">
        <v>26</v>
      </c>
      <c r="C586" s="15"/>
      <c r="F586" s="19">
        <v>6</v>
      </c>
    </row>
    <row r="587" spans="2:6" x14ac:dyDescent="0.3">
      <c r="B587" s="19">
        <v>172</v>
      </c>
      <c r="C587" s="15"/>
      <c r="F587" s="19">
        <v>0</v>
      </c>
    </row>
    <row r="588" spans="2:6" x14ac:dyDescent="0.3">
      <c r="B588" s="19">
        <v>78</v>
      </c>
      <c r="C588" s="15"/>
      <c r="F588" s="19">
        <v>1</v>
      </c>
    </row>
    <row r="589" spans="2:6" x14ac:dyDescent="0.3">
      <c r="B589" s="19">
        <v>120</v>
      </c>
      <c r="C589" s="15"/>
      <c r="F589" s="19">
        <v>3</v>
      </c>
    </row>
    <row r="590" spans="2:6" x14ac:dyDescent="0.3">
      <c r="B590" s="19">
        <v>227</v>
      </c>
      <c r="C590" s="15"/>
      <c r="F590" s="19">
        <v>13</v>
      </c>
    </row>
    <row r="591" spans="2:6" x14ac:dyDescent="0.3">
      <c r="B591" s="19">
        <v>42</v>
      </c>
      <c r="C591" s="15"/>
      <c r="F591" s="19">
        <v>1</v>
      </c>
    </row>
    <row r="592" spans="2:6" x14ac:dyDescent="0.3">
      <c r="B592" s="19">
        <v>64</v>
      </c>
      <c r="C592" s="15"/>
      <c r="F592" s="19">
        <v>1</v>
      </c>
    </row>
    <row r="593" spans="2:6" x14ac:dyDescent="0.3">
      <c r="B593" s="19">
        <v>121</v>
      </c>
      <c r="C593" s="15"/>
      <c r="F593" s="19">
        <v>9</v>
      </c>
    </row>
    <row r="594" spans="2:6" x14ac:dyDescent="0.3">
      <c r="B594" s="19">
        <v>87</v>
      </c>
      <c r="C594" s="15"/>
      <c r="F594" s="19">
        <v>0</v>
      </c>
    </row>
    <row r="595" spans="2:6" x14ac:dyDescent="0.3">
      <c r="B595" s="19">
        <v>65</v>
      </c>
      <c r="C595" s="15"/>
      <c r="F595" s="19">
        <v>2</v>
      </c>
    </row>
    <row r="596" spans="2:6" x14ac:dyDescent="0.3">
      <c r="B596" s="19">
        <v>49</v>
      </c>
      <c r="C596" s="15"/>
      <c r="F596" s="19">
        <v>1</v>
      </c>
    </row>
    <row r="597" spans="2:6" x14ac:dyDescent="0.3">
      <c r="B597" s="19">
        <v>19</v>
      </c>
      <c r="C597" s="15"/>
      <c r="F597" s="19">
        <v>10</v>
      </c>
    </row>
    <row r="598" spans="2:6" x14ac:dyDescent="0.3">
      <c r="B598" s="19">
        <v>81</v>
      </c>
      <c r="C598" s="15"/>
      <c r="F598" s="19">
        <v>3</v>
      </c>
    </row>
    <row r="599" spans="2:6" x14ac:dyDescent="0.3">
      <c r="B599" s="19">
        <v>264</v>
      </c>
      <c r="C599" s="15"/>
      <c r="F599" s="19">
        <v>2</v>
      </c>
    </row>
    <row r="600" spans="2:6" x14ac:dyDescent="0.3">
      <c r="B600" s="19">
        <v>25</v>
      </c>
      <c r="C600" s="15"/>
      <c r="F600" s="19">
        <v>2</v>
      </c>
    </row>
    <row r="601" spans="2:6" x14ac:dyDescent="0.3">
      <c r="B601" s="19">
        <v>5</v>
      </c>
      <c r="C601" s="15"/>
      <c r="F601" s="19">
        <v>1</v>
      </c>
    </row>
    <row r="602" spans="2:6" x14ac:dyDescent="0.3">
      <c r="B602" s="19">
        <v>144</v>
      </c>
      <c r="C602" s="15"/>
      <c r="F602" s="19">
        <v>14</v>
      </c>
    </row>
    <row r="603" spans="2:6" x14ac:dyDescent="0.3">
      <c r="B603" s="19">
        <v>92</v>
      </c>
      <c r="C603" s="15"/>
      <c r="F603" s="19">
        <v>0</v>
      </c>
    </row>
    <row r="604" spans="2:6" x14ac:dyDescent="0.3">
      <c r="B604" s="19">
        <v>147</v>
      </c>
      <c r="C604" s="15"/>
      <c r="F604" s="19">
        <v>0</v>
      </c>
    </row>
    <row r="605" spans="2:6" x14ac:dyDescent="0.3">
      <c r="B605" s="19">
        <v>90</v>
      </c>
      <c r="C605" s="15"/>
      <c r="F605" s="19">
        <v>4</v>
      </c>
    </row>
    <row r="606" spans="2:6" x14ac:dyDescent="0.3">
      <c r="B606" s="19">
        <v>87</v>
      </c>
      <c r="C606" s="15"/>
      <c r="F606" s="19">
        <v>3</v>
      </c>
    </row>
    <row r="607" spans="2:6" x14ac:dyDescent="0.3">
      <c r="B607" s="19">
        <v>406</v>
      </c>
      <c r="C607" s="15"/>
      <c r="F607" s="19">
        <v>0</v>
      </c>
    </row>
    <row r="608" spans="2:6" x14ac:dyDescent="0.3">
      <c r="B608" s="19">
        <v>20</v>
      </c>
      <c r="C608" s="15"/>
      <c r="F608" s="19">
        <v>5</v>
      </c>
    </row>
    <row r="609" spans="2:6" x14ac:dyDescent="0.3">
      <c r="B609" s="19">
        <v>70</v>
      </c>
      <c r="C609" s="15"/>
      <c r="F609" s="19">
        <v>47</v>
      </c>
    </row>
    <row r="610" spans="2:6" x14ac:dyDescent="0.3">
      <c r="B610" s="19">
        <v>16</v>
      </c>
      <c r="C610" s="15"/>
      <c r="F610" s="19">
        <v>0</v>
      </c>
    </row>
    <row r="611" spans="2:6" x14ac:dyDescent="0.3">
      <c r="B611" s="19">
        <v>52</v>
      </c>
      <c r="C611" s="15"/>
      <c r="F611" s="19">
        <v>10</v>
      </c>
    </row>
    <row r="612" spans="2:6" x14ac:dyDescent="0.3">
      <c r="B612" s="19">
        <v>66</v>
      </c>
      <c r="C612" s="15"/>
      <c r="F612" s="19">
        <v>11</v>
      </c>
    </row>
    <row r="613" spans="2:6" x14ac:dyDescent="0.3">
      <c r="B613" s="19">
        <v>109</v>
      </c>
      <c r="C613" s="15"/>
      <c r="F613" s="19">
        <v>2</v>
      </c>
    </row>
    <row r="614" spans="2:6" x14ac:dyDescent="0.3">
      <c r="B614" s="19">
        <v>168</v>
      </c>
      <c r="C614" s="15"/>
      <c r="F614" s="19">
        <v>2</v>
      </c>
    </row>
    <row r="615" spans="2:6" x14ac:dyDescent="0.3">
      <c r="B615" s="19">
        <v>31</v>
      </c>
      <c r="C615" s="15"/>
      <c r="F615" s="19">
        <v>22</v>
      </c>
    </row>
    <row r="616" spans="2:6" x14ac:dyDescent="0.3">
      <c r="B616" s="19">
        <v>133</v>
      </c>
      <c r="C616" s="15"/>
      <c r="F616" s="19">
        <v>8</v>
      </c>
    </row>
    <row r="617" spans="2:6" x14ac:dyDescent="0.3">
      <c r="B617" s="19">
        <v>151</v>
      </c>
      <c r="C617" s="15"/>
      <c r="F617" s="19">
        <v>6</v>
      </c>
    </row>
    <row r="618" spans="2:6" x14ac:dyDescent="0.3">
      <c r="B618" s="19">
        <v>5</v>
      </c>
      <c r="C618" s="15"/>
      <c r="F618" s="19">
        <v>1</v>
      </c>
    </row>
    <row r="619" spans="2:6" x14ac:dyDescent="0.3">
      <c r="B619" s="19">
        <v>73</v>
      </c>
      <c r="C619" s="15"/>
      <c r="F619" s="19">
        <v>3</v>
      </c>
    </row>
    <row r="620" spans="2:6" x14ac:dyDescent="0.3">
      <c r="B620" s="19">
        <v>148</v>
      </c>
      <c r="C620" s="15"/>
      <c r="F620" s="19">
        <v>0</v>
      </c>
    </row>
    <row r="621" spans="2:6" x14ac:dyDescent="0.3">
      <c r="B621" s="19">
        <v>93</v>
      </c>
      <c r="C621" s="15"/>
      <c r="F621" s="19">
        <v>0</v>
      </c>
    </row>
    <row r="622" spans="2:6" x14ac:dyDescent="0.3">
      <c r="B622" s="19">
        <v>63</v>
      </c>
      <c r="C622" s="15"/>
      <c r="F622" s="19">
        <v>0</v>
      </c>
    </row>
    <row r="623" spans="2:6" x14ac:dyDescent="0.3">
      <c r="B623" s="19">
        <v>134</v>
      </c>
      <c r="C623" s="15"/>
      <c r="F623" s="19">
        <v>0</v>
      </c>
    </row>
    <row r="624" spans="2:6" x14ac:dyDescent="0.3">
      <c r="B624" s="19">
        <v>14</v>
      </c>
      <c r="C624" s="15"/>
      <c r="F624" s="19">
        <v>0</v>
      </c>
    </row>
    <row r="625" spans="2:6" x14ac:dyDescent="0.3">
      <c r="B625" s="19">
        <v>78</v>
      </c>
      <c r="C625" s="15"/>
      <c r="F625" s="19">
        <v>3</v>
      </c>
    </row>
    <row r="626" spans="2:6" x14ac:dyDescent="0.3">
      <c r="B626" s="19">
        <v>112</v>
      </c>
      <c r="C626" s="15"/>
      <c r="F626" s="19">
        <v>0</v>
      </c>
    </row>
    <row r="627" spans="2:6" x14ac:dyDescent="0.3">
      <c r="B627" s="19">
        <v>34</v>
      </c>
      <c r="C627" s="15"/>
      <c r="F627" s="19">
        <v>0</v>
      </c>
    </row>
    <row r="628" spans="2:6" x14ac:dyDescent="0.3">
      <c r="B628" s="19">
        <v>19</v>
      </c>
      <c r="C628" s="15"/>
      <c r="F628" s="19">
        <v>1</v>
      </c>
    </row>
    <row r="629" spans="2:6" x14ac:dyDescent="0.3">
      <c r="B629" s="19">
        <v>13</v>
      </c>
      <c r="C629" s="15"/>
      <c r="F629" s="19">
        <v>6</v>
      </c>
    </row>
    <row r="630" spans="2:6" x14ac:dyDescent="0.3">
      <c r="B630" s="19">
        <v>104</v>
      </c>
      <c r="C630" s="15"/>
      <c r="F630" s="19">
        <v>1</v>
      </c>
    </row>
    <row r="631" spans="2:6" x14ac:dyDescent="0.3">
      <c r="B631" s="19">
        <v>52</v>
      </c>
      <c r="C631" s="15"/>
      <c r="F631" s="19">
        <v>2</v>
      </c>
    </row>
    <row r="632" spans="2:6" x14ac:dyDescent="0.3">
      <c r="B632" s="19">
        <v>17</v>
      </c>
      <c r="C632" s="15"/>
      <c r="F632" s="19">
        <v>0</v>
      </c>
    </row>
    <row r="633" spans="2:6" x14ac:dyDescent="0.3">
      <c r="B633" s="19">
        <v>82</v>
      </c>
      <c r="C633" s="15"/>
      <c r="F633" s="19">
        <v>3</v>
      </c>
    </row>
    <row r="634" spans="2:6" x14ac:dyDescent="0.3">
      <c r="B634" s="19">
        <v>73</v>
      </c>
      <c r="C634" s="15"/>
      <c r="F634" s="19">
        <v>3</v>
      </c>
    </row>
    <row r="635" spans="2:6" x14ac:dyDescent="0.3">
      <c r="B635" s="19">
        <v>158</v>
      </c>
      <c r="C635" s="15"/>
      <c r="F635" s="19">
        <v>0</v>
      </c>
    </row>
    <row r="636" spans="2:6" x14ac:dyDescent="0.3">
      <c r="B636" s="19">
        <v>65</v>
      </c>
      <c r="C636" s="15"/>
      <c r="F636" s="19">
        <v>6</v>
      </c>
    </row>
    <row r="637" spans="2:6" x14ac:dyDescent="0.3">
      <c r="B637" s="19">
        <v>184</v>
      </c>
      <c r="C637" s="15"/>
      <c r="F637" s="19">
        <v>0</v>
      </c>
    </row>
    <row r="638" spans="2:6" x14ac:dyDescent="0.3">
      <c r="B638" s="19">
        <v>34</v>
      </c>
      <c r="C638" s="15"/>
      <c r="F638" s="19">
        <v>19</v>
      </c>
    </row>
    <row r="639" spans="2:6" x14ac:dyDescent="0.3">
      <c r="B639" s="19">
        <v>240</v>
      </c>
      <c r="C639" s="15"/>
      <c r="F639" s="19">
        <v>1</v>
      </c>
    </row>
    <row r="640" spans="2:6" x14ac:dyDescent="0.3">
      <c r="B640" s="19">
        <v>113</v>
      </c>
      <c r="C640" s="15"/>
      <c r="F640" s="19">
        <v>2</v>
      </c>
    </row>
    <row r="641" spans="2:6" x14ac:dyDescent="0.3">
      <c r="B641" s="19">
        <v>66</v>
      </c>
      <c r="C641" s="15"/>
      <c r="F641" s="19">
        <v>0</v>
      </c>
    </row>
    <row r="642" spans="2:6" x14ac:dyDescent="0.3">
      <c r="B642" s="19">
        <v>340</v>
      </c>
      <c r="C642" s="15"/>
      <c r="F642" s="19">
        <v>11</v>
      </c>
    </row>
    <row r="643" spans="2:6" x14ac:dyDescent="0.3">
      <c r="B643" s="19">
        <v>150</v>
      </c>
      <c r="C643" s="15"/>
      <c r="F643" s="19">
        <v>0</v>
      </c>
    </row>
    <row r="644" spans="2:6" x14ac:dyDescent="0.3">
      <c r="B644" s="19">
        <v>25</v>
      </c>
      <c r="C644" s="15"/>
      <c r="F644" s="19">
        <v>0</v>
      </c>
    </row>
    <row r="645" spans="2:6" x14ac:dyDescent="0.3">
      <c r="B645" s="19">
        <v>234</v>
      </c>
      <c r="C645" s="15"/>
      <c r="F645" s="19">
        <v>1</v>
      </c>
    </row>
    <row r="646" spans="2:6" x14ac:dyDescent="0.3">
      <c r="B646" s="19">
        <v>2602</v>
      </c>
      <c r="C646" s="15"/>
      <c r="F646" s="19">
        <v>3</v>
      </c>
    </row>
    <row r="647" spans="2:6" x14ac:dyDescent="0.3">
      <c r="B647" s="19">
        <v>248</v>
      </c>
      <c r="C647" s="15"/>
      <c r="F647" s="19">
        <v>1</v>
      </c>
    </row>
    <row r="648" spans="2:6" x14ac:dyDescent="0.3">
      <c r="B648" s="19">
        <v>600</v>
      </c>
      <c r="C648" s="15"/>
      <c r="F648" s="19">
        <v>15</v>
      </c>
    </row>
    <row r="649" spans="2:6" x14ac:dyDescent="0.3">
      <c r="B649" s="19">
        <v>293</v>
      </c>
      <c r="C649" s="15"/>
      <c r="F649" s="19">
        <v>2</v>
      </c>
    </row>
    <row r="650" spans="2:6" x14ac:dyDescent="0.3">
      <c r="B650" s="19">
        <v>321</v>
      </c>
      <c r="C650" s="15"/>
      <c r="F650" s="19">
        <v>1</v>
      </c>
    </row>
    <row r="651" spans="2:6" x14ac:dyDescent="0.3">
      <c r="B651" s="19">
        <v>81</v>
      </c>
      <c r="C651" s="15"/>
      <c r="F651" s="19">
        <v>1</v>
      </c>
    </row>
    <row r="652" spans="2:6" x14ac:dyDescent="0.3">
      <c r="B652" s="19">
        <v>343</v>
      </c>
      <c r="C652" s="15"/>
      <c r="F652" s="19">
        <v>0</v>
      </c>
    </row>
    <row r="653" spans="2:6" x14ac:dyDescent="0.3">
      <c r="B653" s="19">
        <v>336</v>
      </c>
      <c r="C653" s="15"/>
      <c r="F653" s="19">
        <v>1</v>
      </c>
    </row>
    <row r="654" spans="2:6" x14ac:dyDescent="0.3">
      <c r="B654" s="19">
        <v>47</v>
      </c>
      <c r="C654" s="15"/>
      <c r="F654" s="19">
        <v>11</v>
      </c>
    </row>
    <row r="655" spans="2:6" x14ac:dyDescent="0.3">
      <c r="B655" s="19">
        <v>76</v>
      </c>
      <c r="C655" s="15"/>
      <c r="F655" s="19">
        <v>0</v>
      </c>
    </row>
    <row r="656" spans="2:6" x14ac:dyDescent="0.3">
      <c r="B656" s="19">
        <v>441</v>
      </c>
      <c r="C656" s="15"/>
      <c r="F656" s="19">
        <v>1</v>
      </c>
    </row>
    <row r="657" spans="2:6" x14ac:dyDescent="0.3">
      <c r="B657" s="19">
        <v>916</v>
      </c>
      <c r="C657" s="15"/>
      <c r="F657" s="19">
        <v>6</v>
      </c>
    </row>
    <row r="658" spans="2:6" x14ac:dyDescent="0.3">
      <c r="B658" s="19">
        <v>369</v>
      </c>
      <c r="C658" s="15"/>
      <c r="F658" s="19">
        <v>7</v>
      </c>
    </row>
    <row r="659" spans="2:6" x14ac:dyDescent="0.3">
      <c r="B659" s="19">
        <v>20242</v>
      </c>
      <c r="C659" s="15"/>
      <c r="F659" s="19">
        <v>0</v>
      </c>
    </row>
    <row r="660" spans="2:6" x14ac:dyDescent="0.3">
      <c r="B660" s="19">
        <v>71</v>
      </c>
      <c r="C660" s="15"/>
      <c r="F660" s="19">
        <v>16</v>
      </c>
    </row>
    <row r="661" spans="2:6" x14ac:dyDescent="0.3">
      <c r="B661" s="19">
        <v>635</v>
      </c>
      <c r="C661" s="15"/>
      <c r="F661" s="19">
        <v>0</v>
      </c>
    </row>
    <row r="662" spans="2:6" x14ac:dyDescent="0.3">
      <c r="B662" s="19">
        <v>885</v>
      </c>
      <c r="C662" s="15"/>
      <c r="F662" s="19">
        <v>0</v>
      </c>
    </row>
    <row r="663" spans="2:6" x14ac:dyDescent="0.3">
      <c r="B663" s="19">
        <v>329</v>
      </c>
      <c r="C663" s="15"/>
      <c r="F663" s="19">
        <v>0</v>
      </c>
    </row>
    <row r="664" spans="2:6" x14ac:dyDescent="0.3">
      <c r="B664" s="19">
        <v>71</v>
      </c>
      <c r="C664" s="15"/>
      <c r="F664" s="19">
        <v>12</v>
      </c>
    </row>
    <row r="665" spans="2:6" x14ac:dyDescent="0.3">
      <c r="B665" s="19">
        <v>269</v>
      </c>
      <c r="C665" s="15"/>
      <c r="F665" s="19">
        <v>1</v>
      </c>
    </row>
    <row r="666" spans="2:6" x14ac:dyDescent="0.3">
      <c r="B666" s="19">
        <v>345</v>
      </c>
      <c r="C666" s="15"/>
      <c r="F666" s="19">
        <v>3</v>
      </c>
    </row>
    <row r="667" spans="2:6" x14ac:dyDescent="0.3">
      <c r="B667" s="19">
        <v>43</v>
      </c>
      <c r="C667" s="15"/>
      <c r="F667" s="19">
        <v>1</v>
      </c>
    </row>
    <row r="668" spans="2:6" x14ac:dyDescent="0.3">
      <c r="B668" s="19">
        <v>33</v>
      </c>
      <c r="C668" s="15"/>
      <c r="F668" s="19">
        <v>4</v>
      </c>
    </row>
    <row r="669" spans="2:6" x14ac:dyDescent="0.3">
      <c r="B669" s="19">
        <v>211</v>
      </c>
      <c r="C669" s="15"/>
      <c r="F669" s="19">
        <v>1</v>
      </c>
    </row>
    <row r="670" spans="2:6" x14ac:dyDescent="0.3">
      <c r="B670" s="19">
        <v>196</v>
      </c>
      <c r="C670" s="15"/>
      <c r="F670" s="19">
        <v>3</v>
      </c>
    </row>
    <row r="671" spans="2:6" x14ac:dyDescent="0.3">
      <c r="B671" s="19">
        <v>405</v>
      </c>
      <c r="C671" s="15"/>
      <c r="F671" s="19">
        <v>1</v>
      </c>
    </row>
    <row r="672" spans="2:6" x14ac:dyDescent="0.3">
      <c r="B672" s="19">
        <v>206</v>
      </c>
      <c r="C672" s="15"/>
      <c r="F672" s="19">
        <v>0</v>
      </c>
    </row>
    <row r="673" spans="2:6" x14ac:dyDescent="0.3">
      <c r="B673" s="19">
        <v>335</v>
      </c>
      <c r="C673" s="15"/>
      <c r="F673" s="19">
        <v>12</v>
      </c>
    </row>
    <row r="674" spans="2:6" x14ac:dyDescent="0.3">
      <c r="B674" s="19">
        <v>215</v>
      </c>
      <c r="C674" s="15"/>
      <c r="F674" s="19">
        <v>0</v>
      </c>
    </row>
    <row r="675" spans="2:6" x14ac:dyDescent="0.3">
      <c r="B675" s="19">
        <v>176</v>
      </c>
      <c r="C675" s="15"/>
      <c r="F675" s="19">
        <v>1</v>
      </c>
    </row>
    <row r="676" spans="2:6" x14ac:dyDescent="0.3">
      <c r="B676" s="19">
        <v>555</v>
      </c>
      <c r="C676" s="15"/>
      <c r="F676" s="19">
        <v>0</v>
      </c>
    </row>
    <row r="677" spans="2:6" x14ac:dyDescent="0.3">
      <c r="B677" s="19">
        <v>116</v>
      </c>
      <c r="C677" s="15"/>
      <c r="F677" s="19">
        <v>0</v>
      </c>
    </row>
    <row r="678" spans="2:6" x14ac:dyDescent="0.3">
      <c r="B678" s="19">
        <v>615</v>
      </c>
      <c r="C678" s="15"/>
      <c r="F678" s="19">
        <v>2</v>
      </c>
    </row>
    <row r="679" spans="2:6" x14ac:dyDescent="0.3">
      <c r="B679" s="19">
        <v>236</v>
      </c>
      <c r="C679" s="15"/>
      <c r="F679" s="19">
        <v>92</v>
      </c>
    </row>
    <row r="680" spans="2:6" x14ac:dyDescent="0.3">
      <c r="B680" s="19">
        <v>145</v>
      </c>
      <c r="C680" s="15"/>
      <c r="F680" s="19">
        <v>0</v>
      </c>
    </row>
    <row r="681" spans="2:6" x14ac:dyDescent="0.3">
      <c r="B681" s="19">
        <v>167</v>
      </c>
      <c r="C681" s="15"/>
      <c r="F681" s="19">
        <v>3</v>
      </c>
    </row>
    <row r="682" spans="2:6" x14ac:dyDescent="0.3">
      <c r="B682" s="19">
        <v>235</v>
      </c>
      <c r="C682" s="15"/>
      <c r="F682" s="19">
        <v>10</v>
      </c>
    </row>
    <row r="683" spans="2:6" x14ac:dyDescent="0.3">
      <c r="B683" s="19">
        <v>452</v>
      </c>
      <c r="C683" s="15"/>
      <c r="F683" s="19">
        <v>7</v>
      </c>
    </row>
    <row r="684" spans="2:6" x14ac:dyDescent="0.3">
      <c r="B684" s="19">
        <v>241</v>
      </c>
      <c r="C684" s="15"/>
      <c r="F684" s="19">
        <v>3</v>
      </c>
    </row>
    <row r="685" spans="2:6" x14ac:dyDescent="0.3">
      <c r="B685" s="19">
        <v>28</v>
      </c>
      <c r="C685" s="15"/>
      <c r="F685" s="19">
        <v>0</v>
      </c>
    </row>
    <row r="686" spans="2:6" x14ac:dyDescent="0.3">
      <c r="B686" s="19">
        <v>140</v>
      </c>
      <c r="C686" s="15"/>
      <c r="F686" s="19">
        <v>1</v>
      </c>
    </row>
    <row r="687" spans="2:6" x14ac:dyDescent="0.3">
      <c r="B687" s="19">
        <v>280</v>
      </c>
      <c r="C687" s="15"/>
      <c r="F687" s="19">
        <v>0</v>
      </c>
    </row>
    <row r="688" spans="2:6" x14ac:dyDescent="0.3">
      <c r="B688" s="19">
        <v>70</v>
      </c>
      <c r="C688" s="15"/>
      <c r="F688" s="19">
        <v>9</v>
      </c>
    </row>
    <row r="689" spans="2:6" x14ac:dyDescent="0.3">
      <c r="B689" s="19">
        <v>160</v>
      </c>
      <c r="C689" s="15"/>
      <c r="F689" s="19">
        <v>2</v>
      </c>
    </row>
    <row r="690" spans="2:6" x14ac:dyDescent="0.3">
      <c r="B690" s="19">
        <v>141</v>
      </c>
      <c r="C690" s="15"/>
      <c r="F690" s="19">
        <v>1</v>
      </c>
    </row>
    <row r="691" spans="2:6" x14ac:dyDescent="0.3">
      <c r="B691" s="19">
        <v>874</v>
      </c>
      <c r="C691" s="15"/>
      <c r="F691" s="19">
        <v>2</v>
      </c>
    </row>
    <row r="692" spans="2:6" x14ac:dyDescent="0.3">
      <c r="B692" s="19">
        <v>73</v>
      </c>
      <c r="C692" s="15"/>
      <c r="F692" s="19">
        <v>11</v>
      </c>
    </row>
    <row r="693" spans="2:6" x14ac:dyDescent="0.3">
      <c r="B693" s="19">
        <v>294</v>
      </c>
      <c r="C693" s="15"/>
      <c r="F693" s="19">
        <v>0</v>
      </c>
    </row>
    <row r="694" spans="2:6" x14ac:dyDescent="0.3">
      <c r="B694" s="19">
        <v>740</v>
      </c>
      <c r="C694" s="15"/>
      <c r="F694" s="19">
        <v>0</v>
      </c>
    </row>
    <row r="695" spans="2:6" x14ac:dyDescent="0.3">
      <c r="B695" s="19">
        <v>369</v>
      </c>
      <c r="C695" s="15"/>
      <c r="F695" s="19">
        <v>9</v>
      </c>
    </row>
    <row r="696" spans="2:6" x14ac:dyDescent="0.3">
      <c r="B696" s="19">
        <v>110</v>
      </c>
      <c r="C696" s="15"/>
      <c r="F696" s="19">
        <v>0</v>
      </c>
    </row>
    <row r="697" spans="2:6" x14ac:dyDescent="0.3">
      <c r="B697" s="19">
        <v>455</v>
      </c>
      <c r="C697" s="15"/>
      <c r="F697" s="19">
        <v>4</v>
      </c>
    </row>
    <row r="698" spans="2:6" x14ac:dyDescent="0.3">
      <c r="B698" s="19">
        <v>224</v>
      </c>
      <c r="C698" s="15"/>
      <c r="F698" s="19">
        <v>1</v>
      </c>
    </row>
    <row r="699" spans="2:6" x14ac:dyDescent="0.3">
      <c r="B699" s="19">
        <v>46</v>
      </c>
      <c r="C699" s="15"/>
      <c r="F699" s="19">
        <v>2</v>
      </c>
    </row>
    <row r="700" spans="2:6" x14ac:dyDescent="0.3">
      <c r="B700" s="19">
        <v>284</v>
      </c>
      <c r="C700" s="15"/>
      <c r="F700" s="19">
        <v>0</v>
      </c>
    </row>
    <row r="701" spans="2:6" x14ac:dyDescent="0.3">
      <c r="B701" s="19">
        <v>98</v>
      </c>
      <c r="C701" s="15"/>
      <c r="F701" s="19">
        <v>1</v>
      </c>
    </row>
    <row r="702" spans="2:6" x14ac:dyDescent="0.3">
      <c r="B702" s="19">
        <v>56</v>
      </c>
      <c r="C702" s="15"/>
      <c r="F702" s="19">
        <v>17</v>
      </c>
    </row>
    <row r="703" spans="2:6" x14ac:dyDescent="0.3">
      <c r="B703" s="19">
        <v>32</v>
      </c>
      <c r="C703" s="15"/>
      <c r="F703" s="19">
        <v>2</v>
      </c>
    </row>
    <row r="704" spans="2:6" x14ac:dyDescent="0.3">
      <c r="B704" s="19">
        <v>30</v>
      </c>
      <c r="C704" s="15"/>
      <c r="F704" s="19">
        <v>3</v>
      </c>
    </row>
    <row r="705" spans="2:6" x14ac:dyDescent="0.3">
      <c r="B705" s="19">
        <v>70</v>
      </c>
      <c r="C705" s="15"/>
      <c r="F705" s="19">
        <v>41</v>
      </c>
    </row>
    <row r="706" spans="2:6" x14ac:dyDescent="0.3">
      <c r="B706" s="19">
        <v>44</v>
      </c>
      <c r="C706" s="15"/>
      <c r="F706" s="19">
        <v>2</v>
      </c>
    </row>
    <row r="707" spans="2:6" x14ac:dyDescent="0.3">
      <c r="B707" s="19">
        <v>92</v>
      </c>
      <c r="C707" s="15"/>
      <c r="F707" s="19">
        <v>3</v>
      </c>
    </row>
    <row r="708" spans="2:6" x14ac:dyDescent="0.3">
      <c r="B708" s="19">
        <v>205</v>
      </c>
      <c r="C708" s="15"/>
      <c r="F708" s="19">
        <v>8</v>
      </c>
    </row>
    <row r="709" spans="2:6" x14ac:dyDescent="0.3">
      <c r="B709" s="19">
        <v>23</v>
      </c>
      <c r="C709" s="15"/>
      <c r="F709" s="19">
        <v>0</v>
      </c>
    </row>
    <row r="710" spans="2:6" x14ac:dyDescent="0.3">
      <c r="B710" s="19">
        <v>4</v>
      </c>
      <c r="C710" s="15"/>
      <c r="F710" s="19">
        <v>1</v>
      </c>
    </row>
    <row r="711" spans="2:6" x14ac:dyDescent="0.3">
      <c r="B711" s="19">
        <v>112</v>
      </c>
      <c r="C711" s="15"/>
      <c r="F711" s="19">
        <v>3</v>
      </c>
    </row>
    <row r="712" spans="2:6" x14ac:dyDescent="0.3">
      <c r="B712" s="19">
        <v>27</v>
      </c>
      <c r="C712" s="15"/>
      <c r="F712" s="19">
        <v>4</v>
      </c>
    </row>
    <row r="713" spans="2:6" x14ac:dyDescent="0.3">
      <c r="B713" s="19">
        <v>11</v>
      </c>
      <c r="C713" s="15"/>
      <c r="F713" s="19">
        <v>9</v>
      </c>
    </row>
    <row r="714" spans="2:6" x14ac:dyDescent="0.3">
      <c r="B714" s="19">
        <v>26</v>
      </c>
      <c r="C714" s="15"/>
      <c r="F714" s="19">
        <v>16</v>
      </c>
    </row>
    <row r="715" spans="2:6" x14ac:dyDescent="0.3">
      <c r="B715" s="19">
        <v>77</v>
      </c>
      <c r="C715" s="15"/>
      <c r="F715" s="19">
        <v>1</v>
      </c>
    </row>
    <row r="716" spans="2:6" x14ac:dyDescent="0.3">
      <c r="B716" s="19">
        <v>136</v>
      </c>
      <c r="C716" s="15"/>
      <c r="F716" s="19">
        <v>7</v>
      </c>
    </row>
    <row r="717" spans="2:6" x14ac:dyDescent="0.3">
      <c r="B717" s="19">
        <v>157</v>
      </c>
      <c r="C717" s="15"/>
      <c r="F717" s="19">
        <v>0</v>
      </c>
    </row>
    <row r="718" spans="2:6" x14ac:dyDescent="0.3">
      <c r="B718" s="19">
        <v>158</v>
      </c>
      <c r="C718" s="15"/>
      <c r="F718" s="19">
        <v>0</v>
      </c>
    </row>
    <row r="719" spans="2:6" x14ac:dyDescent="0.3">
      <c r="B719" s="19">
        <v>27</v>
      </c>
      <c r="C719" s="15"/>
      <c r="F719" s="19">
        <v>0</v>
      </c>
    </row>
    <row r="720" spans="2:6" x14ac:dyDescent="0.3">
      <c r="B720" s="19">
        <v>23</v>
      </c>
      <c r="C720" s="15"/>
      <c r="F720" s="19">
        <v>0</v>
      </c>
    </row>
    <row r="721" spans="2:6" x14ac:dyDescent="0.3">
      <c r="B721" s="19">
        <v>17</v>
      </c>
      <c r="C721" s="15"/>
      <c r="F721" s="19">
        <v>0</v>
      </c>
    </row>
    <row r="722" spans="2:6" x14ac:dyDescent="0.3">
      <c r="B722" s="19">
        <v>37</v>
      </c>
      <c r="C722" s="15"/>
      <c r="F722" s="19">
        <v>1</v>
      </c>
    </row>
    <row r="723" spans="2:6" x14ac:dyDescent="0.3">
      <c r="B723" s="19">
        <v>65</v>
      </c>
      <c r="C723" s="15"/>
      <c r="F723" s="19">
        <v>2</v>
      </c>
    </row>
    <row r="724" spans="2:6" x14ac:dyDescent="0.3">
      <c r="B724" s="19">
        <v>18</v>
      </c>
      <c r="C724" s="15"/>
      <c r="F724" s="19">
        <v>1</v>
      </c>
    </row>
    <row r="725" spans="2:6" x14ac:dyDescent="0.3">
      <c r="B725" s="19">
        <v>25</v>
      </c>
      <c r="C725" s="15"/>
      <c r="F725" s="19">
        <v>15</v>
      </c>
    </row>
    <row r="726" spans="2:6" x14ac:dyDescent="0.3">
      <c r="B726" s="19">
        <v>104</v>
      </c>
      <c r="C726" s="15"/>
      <c r="F726" s="19">
        <v>1</v>
      </c>
    </row>
    <row r="727" spans="2:6" x14ac:dyDescent="0.3">
      <c r="B727" s="19">
        <v>108</v>
      </c>
      <c r="C727" s="15"/>
      <c r="F727" s="19">
        <v>1</v>
      </c>
    </row>
    <row r="728" spans="2:6" x14ac:dyDescent="0.3">
      <c r="B728" s="19">
        <v>38</v>
      </c>
      <c r="C728" s="15"/>
      <c r="F728" s="19">
        <v>0</v>
      </c>
    </row>
    <row r="729" spans="2:6" x14ac:dyDescent="0.3">
      <c r="B729" s="19">
        <v>88</v>
      </c>
      <c r="C729" s="15"/>
      <c r="F729" s="19">
        <v>39</v>
      </c>
    </row>
    <row r="730" spans="2:6" x14ac:dyDescent="0.3">
      <c r="B730" s="19">
        <v>82</v>
      </c>
      <c r="C730" s="15"/>
      <c r="F730" s="19">
        <v>103</v>
      </c>
    </row>
    <row r="731" spans="2:6" x14ac:dyDescent="0.3">
      <c r="B731" s="19">
        <v>126</v>
      </c>
      <c r="C731" s="15"/>
      <c r="F731" s="19">
        <v>0</v>
      </c>
    </row>
    <row r="732" spans="2:6" x14ac:dyDescent="0.3">
      <c r="B732" s="19">
        <v>133</v>
      </c>
      <c r="C732" s="15"/>
      <c r="F732" s="19">
        <v>39</v>
      </c>
    </row>
    <row r="733" spans="2:6" x14ac:dyDescent="0.3">
      <c r="B733" s="19">
        <v>47</v>
      </c>
      <c r="C733" s="15"/>
      <c r="F733" s="19">
        <v>15</v>
      </c>
    </row>
    <row r="734" spans="2:6" x14ac:dyDescent="0.3">
      <c r="B734" s="19">
        <v>58</v>
      </c>
      <c r="C734" s="15"/>
      <c r="F734" s="19">
        <v>22</v>
      </c>
    </row>
    <row r="735" spans="2:6" x14ac:dyDescent="0.3">
      <c r="B735" s="19">
        <v>32</v>
      </c>
      <c r="C735" s="15"/>
      <c r="F735" s="19">
        <v>92</v>
      </c>
    </row>
    <row r="736" spans="2:6" x14ac:dyDescent="0.3">
      <c r="B736" s="19">
        <v>37</v>
      </c>
      <c r="C736" s="15"/>
      <c r="F736" s="19">
        <v>25</v>
      </c>
    </row>
    <row r="737" spans="2:6" x14ac:dyDescent="0.3">
      <c r="B737" s="19">
        <v>87</v>
      </c>
      <c r="C737" s="15"/>
      <c r="F737" s="19">
        <v>19</v>
      </c>
    </row>
    <row r="738" spans="2:6" x14ac:dyDescent="0.3">
      <c r="B738" s="19">
        <v>15</v>
      </c>
      <c r="C738" s="15"/>
      <c r="F738" s="19">
        <v>19</v>
      </c>
    </row>
    <row r="739" spans="2:6" x14ac:dyDescent="0.3">
      <c r="B739" s="19">
        <v>27</v>
      </c>
      <c r="C739" s="15"/>
      <c r="F739" s="19">
        <v>13</v>
      </c>
    </row>
    <row r="740" spans="2:6" x14ac:dyDescent="0.3">
      <c r="B740" s="19">
        <v>19</v>
      </c>
      <c r="C740" s="15"/>
      <c r="F740" s="19">
        <v>124</v>
      </c>
    </row>
    <row r="741" spans="2:6" x14ac:dyDescent="0.3">
      <c r="B741" s="19">
        <v>17</v>
      </c>
      <c r="C741" s="15"/>
      <c r="F741" s="19">
        <v>4</v>
      </c>
    </row>
    <row r="742" spans="2:6" x14ac:dyDescent="0.3">
      <c r="B742" s="19">
        <v>26</v>
      </c>
      <c r="C742" s="15"/>
      <c r="F742" s="19">
        <v>10</v>
      </c>
    </row>
    <row r="743" spans="2:6" x14ac:dyDescent="0.3">
      <c r="B743" s="19">
        <v>28</v>
      </c>
      <c r="C743" s="15"/>
      <c r="F743" s="19">
        <v>15</v>
      </c>
    </row>
    <row r="744" spans="2:6" x14ac:dyDescent="0.3">
      <c r="B744" s="19">
        <v>37</v>
      </c>
      <c r="C744" s="15"/>
      <c r="F744" s="19">
        <v>38</v>
      </c>
    </row>
    <row r="745" spans="2:6" x14ac:dyDescent="0.3">
      <c r="B745" s="19">
        <v>128</v>
      </c>
      <c r="C745" s="15"/>
      <c r="F745" s="19">
        <v>152</v>
      </c>
    </row>
    <row r="746" spans="2:6" x14ac:dyDescent="0.3">
      <c r="B746" s="19">
        <v>10</v>
      </c>
      <c r="C746" s="15"/>
      <c r="F746" s="19">
        <v>24</v>
      </c>
    </row>
    <row r="747" spans="2:6" x14ac:dyDescent="0.3">
      <c r="B747" s="19">
        <v>83</v>
      </c>
      <c r="C747" s="15"/>
      <c r="F747" s="19">
        <v>76</v>
      </c>
    </row>
    <row r="748" spans="2:6" x14ac:dyDescent="0.3">
      <c r="B748" s="19">
        <v>46</v>
      </c>
      <c r="C748" s="15"/>
      <c r="F748" s="19">
        <v>185</v>
      </c>
    </row>
    <row r="749" spans="2:6" x14ac:dyDescent="0.3">
      <c r="B749" s="19">
        <v>90</v>
      </c>
      <c r="C749" s="15"/>
      <c r="F749" s="19">
        <v>33</v>
      </c>
    </row>
    <row r="750" spans="2:6" x14ac:dyDescent="0.3">
      <c r="B750" s="19">
        <v>81</v>
      </c>
      <c r="C750" s="15"/>
      <c r="F750" s="19">
        <v>108</v>
      </c>
    </row>
    <row r="751" spans="2:6" x14ac:dyDescent="0.3">
      <c r="B751" s="19">
        <v>32</v>
      </c>
      <c r="C751" s="15"/>
      <c r="F751" s="19">
        <v>29</v>
      </c>
    </row>
    <row r="752" spans="2:6" x14ac:dyDescent="0.3">
      <c r="B752" s="19">
        <v>20</v>
      </c>
      <c r="C752" s="15"/>
      <c r="F752" s="19">
        <v>24</v>
      </c>
    </row>
    <row r="753" spans="2:6" x14ac:dyDescent="0.3">
      <c r="B753" s="19">
        <v>70</v>
      </c>
      <c r="C753" s="15"/>
      <c r="F753" s="19">
        <v>4</v>
      </c>
    </row>
    <row r="754" spans="2:6" x14ac:dyDescent="0.3">
      <c r="B754" s="19">
        <v>168</v>
      </c>
      <c r="C754" s="15"/>
      <c r="F754" s="19">
        <v>4</v>
      </c>
    </row>
    <row r="755" spans="2:6" x14ac:dyDescent="0.3">
      <c r="B755" s="19">
        <v>34</v>
      </c>
      <c r="C755" s="15"/>
      <c r="F755" s="19">
        <v>15</v>
      </c>
    </row>
    <row r="756" spans="2:6" x14ac:dyDescent="0.3">
      <c r="B756" s="19">
        <v>48</v>
      </c>
      <c r="C756" s="15"/>
      <c r="F756" s="19">
        <v>4</v>
      </c>
    </row>
    <row r="757" spans="2:6" x14ac:dyDescent="0.3">
      <c r="B757" s="19">
        <v>48</v>
      </c>
      <c r="C757" s="15"/>
      <c r="F757" s="19">
        <v>139</v>
      </c>
    </row>
    <row r="758" spans="2:6" x14ac:dyDescent="0.3">
      <c r="B758" s="19">
        <v>221</v>
      </c>
      <c r="C758" s="15"/>
      <c r="F758" s="19">
        <v>2</v>
      </c>
    </row>
    <row r="759" spans="2:6" x14ac:dyDescent="0.3">
      <c r="B759" s="19">
        <v>107</v>
      </c>
      <c r="C759" s="15"/>
      <c r="F759" s="19">
        <v>18</v>
      </c>
    </row>
    <row r="760" spans="2:6" x14ac:dyDescent="0.3">
      <c r="B760" s="19">
        <v>45</v>
      </c>
      <c r="C760" s="15"/>
      <c r="F760" s="19">
        <v>81</v>
      </c>
    </row>
    <row r="761" spans="2:6" x14ac:dyDescent="0.3">
      <c r="B761" s="19">
        <v>36</v>
      </c>
      <c r="C761" s="15"/>
      <c r="F761" s="19">
        <v>86</v>
      </c>
    </row>
    <row r="762" spans="2:6" x14ac:dyDescent="0.3">
      <c r="B762" s="19">
        <v>101</v>
      </c>
      <c r="C762" s="15"/>
      <c r="F762" s="19">
        <v>140</v>
      </c>
    </row>
    <row r="763" spans="2:6" x14ac:dyDescent="0.3">
      <c r="B763" s="19">
        <v>62</v>
      </c>
      <c r="C763" s="15"/>
      <c r="F763" s="19">
        <v>37</v>
      </c>
    </row>
    <row r="764" spans="2:6" x14ac:dyDescent="0.3">
      <c r="B764" s="19">
        <v>32</v>
      </c>
      <c r="C764" s="15"/>
      <c r="F764" s="19">
        <v>6</v>
      </c>
    </row>
    <row r="765" spans="2:6" x14ac:dyDescent="0.3">
      <c r="B765" s="19">
        <v>89</v>
      </c>
      <c r="C765" s="15"/>
      <c r="F765" s="19">
        <v>113</v>
      </c>
    </row>
    <row r="766" spans="2:6" x14ac:dyDescent="0.3">
      <c r="B766" s="19">
        <v>93</v>
      </c>
      <c r="C766" s="15"/>
      <c r="F766" s="19">
        <v>37</v>
      </c>
    </row>
    <row r="767" spans="2:6" x14ac:dyDescent="0.3">
      <c r="B767" s="19">
        <v>98</v>
      </c>
      <c r="C767" s="15"/>
      <c r="F767" s="19">
        <v>18</v>
      </c>
    </row>
    <row r="768" spans="2:6" x14ac:dyDescent="0.3">
      <c r="B768" s="19">
        <v>82</v>
      </c>
      <c r="C768" s="15"/>
      <c r="F768" s="19">
        <v>75</v>
      </c>
    </row>
    <row r="769" spans="2:6" x14ac:dyDescent="0.3">
      <c r="B769" s="19">
        <v>116</v>
      </c>
      <c r="C769" s="15"/>
      <c r="F769" s="19">
        <v>52</v>
      </c>
    </row>
    <row r="770" spans="2:6" x14ac:dyDescent="0.3">
      <c r="B770" s="19">
        <v>52</v>
      </c>
      <c r="C770" s="15"/>
      <c r="F770" s="19">
        <v>122</v>
      </c>
    </row>
    <row r="771" spans="2:6" x14ac:dyDescent="0.3">
      <c r="B771" s="19">
        <v>23</v>
      </c>
      <c r="C771" s="15"/>
      <c r="F771" s="19">
        <v>8</v>
      </c>
    </row>
    <row r="772" spans="2:6" x14ac:dyDescent="0.3">
      <c r="B772" s="19">
        <v>77</v>
      </c>
      <c r="C772" s="15"/>
      <c r="F772" s="19">
        <v>8</v>
      </c>
    </row>
    <row r="773" spans="2:6" x14ac:dyDescent="0.3">
      <c r="B773" s="19">
        <v>49</v>
      </c>
      <c r="C773" s="15"/>
      <c r="F773" s="19">
        <v>96</v>
      </c>
    </row>
    <row r="774" spans="2:6" x14ac:dyDescent="0.3">
      <c r="B774" s="19">
        <v>59</v>
      </c>
      <c r="C774" s="15"/>
      <c r="F774" s="19">
        <v>9</v>
      </c>
    </row>
    <row r="775" spans="2:6" x14ac:dyDescent="0.3">
      <c r="B775" s="19">
        <v>113</v>
      </c>
      <c r="C775" s="15"/>
      <c r="F775" s="19">
        <v>2</v>
      </c>
    </row>
    <row r="776" spans="2:6" x14ac:dyDescent="0.3">
      <c r="B776" s="19">
        <v>34</v>
      </c>
      <c r="C776" s="15"/>
      <c r="F776" s="19">
        <v>26</v>
      </c>
    </row>
    <row r="777" spans="2:6" x14ac:dyDescent="0.3">
      <c r="B777" s="19">
        <v>42</v>
      </c>
      <c r="C777" s="15"/>
      <c r="F777" s="19">
        <v>23</v>
      </c>
    </row>
    <row r="778" spans="2:6" x14ac:dyDescent="0.3">
      <c r="B778" s="19">
        <v>42</v>
      </c>
      <c r="C778" s="15"/>
      <c r="F778" s="19">
        <v>0</v>
      </c>
    </row>
    <row r="779" spans="2:6" x14ac:dyDescent="0.3">
      <c r="B779" s="19">
        <v>49</v>
      </c>
      <c r="C779" s="15"/>
      <c r="F779" s="19">
        <v>140</v>
      </c>
    </row>
    <row r="780" spans="2:6" x14ac:dyDescent="0.3">
      <c r="B780" s="19">
        <v>56</v>
      </c>
      <c r="C780" s="15"/>
      <c r="F780" s="19">
        <v>0</v>
      </c>
    </row>
    <row r="781" spans="2:6" x14ac:dyDescent="0.3">
      <c r="B781" s="19">
        <v>25</v>
      </c>
      <c r="C781" s="15"/>
      <c r="F781" s="19">
        <v>6</v>
      </c>
    </row>
    <row r="782" spans="2:6" x14ac:dyDescent="0.3">
      <c r="B782" s="19">
        <v>52</v>
      </c>
      <c r="C782" s="15"/>
      <c r="F782" s="19">
        <v>100</v>
      </c>
    </row>
    <row r="783" spans="2:6" x14ac:dyDescent="0.3">
      <c r="B783" s="19">
        <v>34</v>
      </c>
      <c r="C783" s="15"/>
      <c r="F783" s="19">
        <v>0</v>
      </c>
    </row>
    <row r="784" spans="2:6" x14ac:dyDescent="0.3">
      <c r="B784" s="19">
        <v>67</v>
      </c>
      <c r="C784" s="15"/>
      <c r="F784" s="19">
        <v>4</v>
      </c>
    </row>
    <row r="785" spans="2:6" x14ac:dyDescent="0.3">
      <c r="B785" s="19">
        <v>70</v>
      </c>
      <c r="C785" s="15"/>
      <c r="F785" s="19">
        <v>8</v>
      </c>
    </row>
    <row r="786" spans="2:6" x14ac:dyDescent="0.3">
      <c r="B786" s="19">
        <v>89</v>
      </c>
      <c r="C786" s="15"/>
      <c r="F786" s="19">
        <v>0</v>
      </c>
    </row>
    <row r="787" spans="2:6" x14ac:dyDescent="0.3">
      <c r="B787" s="19">
        <v>107</v>
      </c>
      <c r="C787" s="15"/>
      <c r="F787" s="19">
        <v>16</v>
      </c>
    </row>
    <row r="788" spans="2:6" x14ac:dyDescent="0.3">
      <c r="B788" s="19">
        <v>159</v>
      </c>
      <c r="C788" s="15"/>
      <c r="F788" s="19">
        <v>2</v>
      </c>
    </row>
    <row r="789" spans="2:6" x14ac:dyDescent="0.3">
      <c r="B789" s="19">
        <v>181</v>
      </c>
      <c r="C789" s="15"/>
      <c r="F789" s="19">
        <v>48</v>
      </c>
    </row>
    <row r="790" spans="2:6" x14ac:dyDescent="0.3">
      <c r="B790" s="19">
        <v>131</v>
      </c>
      <c r="C790" s="15"/>
      <c r="F790" s="19">
        <v>2</v>
      </c>
    </row>
    <row r="791" spans="2:6" x14ac:dyDescent="0.3">
      <c r="B791" s="19">
        <v>125</v>
      </c>
      <c r="C791" s="15"/>
      <c r="F791" s="19">
        <v>2</v>
      </c>
    </row>
    <row r="792" spans="2:6" x14ac:dyDescent="0.3">
      <c r="B792" s="19">
        <v>61</v>
      </c>
      <c r="C792" s="15"/>
      <c r="F792" s="19">
        <v>1</v>
      </c>
    </row>
    <row r="793" spans="2:6" x14ac:dyDescent="0.3">
      <c r="B793" s="19">
        <v>90</v>
      </c>
      <c r="C793" s="15"/>
      <c r="F793" s="19">
        <v>17</v>
      </c>
    </row>
    <row r="794" spans="2:6" x14ac:dyDescent="0.3">
      <c r="B794" s="19">
        <v>35</v>
      </c>
      <c r="C794" s="15"/>
      <c r="F794" s="19">
        <v>0</v>
      </c>
    </row>
    <row r="795" spans="2:6" x14ac:dyDescent="0.3">
      <c r="B795" s="19">
        <v>90</v>
      </c>
      <c r="C795" s="15"/>
      <c r="F795" s="19">
        <v>11</v>
      </c>
    </row>
    <row r="796" spans="2:6" x14ac:dyDescent="0.3">
      <c r="B796" s="19">
        <v>4</v>
      </c>
      <c r="C796" s="15"/>
      <c r="F796" s="19">
        <v>95</v>
      </c>
    </row>
    <row r="797" spans="2:6" x14ac:dyDescent="0.3">
      <c r="B797" s="19">
        <v>120</v>
      </c>
      <c r="C797" s="15"/>
      <c r="F797" s="19">
        <v>13</v>
      </c>
    </row>
    <row r="798" spans="2:6" x14ac:dyDescent="0.3">
      <c r="B798" s="19">
        <v>14</v>
      </c>
      <c r="C798" s="15"/>
      <c r="F798" s="19">
        <v>2</v>
      </c>
    </row>
    <row r="799" spans="2:6" x14ac:dyDescent="0.3">
      <c r="B799" s="19">
        <v>27</v>
      </c>
      <c r="C799" s="15"/>
      <c r="F799" s="19">
        <v>2</v>
      </c>
    </row>
    <row r="800" spans="2:6" x14ac:dyDescent="0.3">
      <c r="B800" s="19">
        <v>49</v>
      </c>
      <c r="C800" s="15"/>
      <c r="F800" s="19">
        <v>3</v>
      </c>
    </row>
    <row r="801" spans="2:6" x14ac:dyDescent="0.3">
      <c r="B801" s="19">
        <v>102</v>
      </c>
      <c r="C801" s="15"/>
      <c r="F801" s="19">
        <v>0</v>
      </c>
    </row>
    <row r="802" spans="2:6" x14ac:dyDescent="0.3">
      <c r="B802" s="19">
        <v>3</v>
      </c>
      <c r="C802" s="15"/>
      <c r="F802" s="19">
        <v>0</v>
      </c>
    </row>
    <row r="803" spans="2:6" x14ac:dyDescent="0.3">
      <c r="B803" s="19">
        <v>25</v>
      </c>
      <c r="C803" s="15"/>
      <c r="F803" s="19">
        <v>0</v>
      </c>
    </row>
    <row r="804" spans="2:6" x14ac:dyDescent="0.3">
      <c r="B804" s="19">
        <v>118</v>
      </c>
      <c r="C804" s="15"/>
      <c r="F804" s="19">
        <v>2</v>
      </c>
    </row>
    <row r="805" spans="2:6" x14ac:dyDescent="0.3">
      <c r="B805" s="19">
        <v>57</v>
      </c>
      <c r="C805" s="15"/>
      <c r="F805" s="19">
        <v>24</v>
      </c>
    </row>
    <row r="806" spans="2:6" x14ac:dyDescent="0.3">
      <c r="B806" s="19">
        <v>11</v>
      </c>
      <c r="C806" s="15"/>
      <c r="F806" s="19">
        <v>25</v>
      </c>
    </row>
    <row r="807" spans="2:6" x14ac:dyDescent="0.3">
      <c r="B807" s="19">
        <v>33</v>
      </c>
      <c r="C807" s="15"/>
      <c r="F807" s="19">
        <v>3</v>
      </c>
    </row>
    <row r="808" spans="2:6" x14ac:dyDescent="0.3">
      <c r="B808" s="19">
        <v>40</v>
      </c>
      <c r="C808" s="15"/>
      <c r="F808" s="19">
        <v>41</v>
      </c>
    </row>
    <row r="809" spans="2:6" x14ac:dyDescent="0.3">
      <c r="B809" s="19">
        <v>50</v>
      </c>
      <c r="C809" s="15"/>
      <c r="F809" s="19">
        <v>2</v>
      </c>
    </row>
    <row r="810" spans="2:6" x14ac:dyDescent="0.3">
      <c r="B810" s="19">
        <v>38</v>
      </c>
      <c r="C810" s="15"/>
      <c r="F810" s="19">
        <v>4</v>
      </c>
    </row>
    <row r="811" spans="2:6" x14ac:dyDescent="0.3">
      <c r="B811" s="19">
        <v>96</v>
      </c>
      <c r="C811" s="15"/>
      <c r="F811" s="19">
        <v>99</v>
      </c>
    </row>
    <row r="812" spans="2:6" x14ac:dyDescent="0.3">
      <c r="B812" s="19">
        <v>48</v>
      </c>
      <c r="C812" s="15"/>
      <c r="F812" s="19">
        <v>4</v>
      </c>
    </row>
    <row r="813" spans="2:6" x14ac:dyDescent="0.3">
      <c r="B813" s="19">
        <v>33</v>
      </c>
      <c r="C813" s="15"/>
      <c r="F813" s="19">
        <v>4</v>
      </c>
    </row>
    <row r="814" spans="2:6" x14ac:dyDescent="0.3">
      <c r="B814" s="19">
        <v>226</v>
      </c>
      <c r="C814" s="15"/>
      <c r="F814" s="19">
        <v>38</v>
      </c>
    </row>
    <row r="815" spans="2:6" x14ac:dyDescent="0.3">
      <c r="B815" s="19">
        <v>14</v>
      </c>
      <c r="C815" s="15"/>
      <c r="F815" s="19">
        <v>285</v>
      </c>
    </row>
    <row r="816" spans="2:6" x14ac:dyDescent="0.3">
      <c r="B816" s="19">
        <v>20</v>
      </c>
      <c r="C816" s="15"/>
      <c r="F816" s="19">
        <v>1</v>
      </c>
    </row>
    <row r="817" spans="2:6" x14ac:dyDescent="0.3">
      <c r="B817" s="19">
        <v>25</v>
      </c>
      <c r="C817" s="15"/>
      <c r="F817" s="19">
        <v>42</v>
      </c>
    </row>
    <row r="818" spans="2:6" x14ac:dyDescent="0.3">
      <c r="B818" s="19">
        <v>90</v>
      </c>
      <c r="C818" s="15"/>
      <c r="F818" s="19">
        <v>26</v>
      </c>
    </row>
    <row r="819" spans="2:6" x14ac:dyDescent="0.3">
      <c r="B819" s="19">
        <v>11</v>
      </c>
      <c r="C819" s="15"/>
      <c r="F819" s="19">
        <v>2</v>
      </c>
    </row>
    <row r="820" spans="2:6" x14ac:dyDescent="0.3">
      <c r="B820" s="19">
        <v>55</v>
      </c>
      <c r="C820" s="15"/>
      <c r="F820" s="19">
        <v>4</v>
      </c>
    </row>
    <row r="821" spans="2:6" x14ac:dyDescent="0.3">
      <c r="B821" s="19">
        <v>30</v>
      </c>
      <c r="C821" s="15"/>
      <c r="F821" s="19">
        <v>6</v>
      </c>
    </row>
    <row r="822" spans="2:6" x14ac:dyDescent="0.3">
      <c r="B822" s="19">
        <v>28</v>
      </c>
      <c r="C822" s="15"/>
      <c r="F822" s="19">
        <v>70</v>
      </c>
    </row>
    <row r="823" spans="2:6" x14ac:dyDescent="0.3">
      <c r="B823" s="19">
        <v>45</v>
      </c>
      <c r="C823" s="15"/>
      <c r="F823" s="19">
        <v>9</v>
      </c>
    </row>
    <row r="824" spans="2:6" x14ac:dyDescent="0.3">
      <c r="B824" s="19">
        <v>13</v>
      </c>
      <c r="C824" s="15"/>
      <c r="F824" s="19">
        <v>8</v>
      </c>
    </row>
    <row r="825" spans="2:6" x14ac:dyDescent="0.3">
      <c r="B825" s="19">
        <v>40</v>
      </c>
      <c r="C825" s="15"/>
      <c r="F825" s="19">
        <v>105</v>
      </c>
    </row>
    <row r="826" spans="2:6" x14ac:dyDescent="0.3">
      <c r="B826" s="19">
        <v>21</v>
      </c>
      <c r="C826" s="15"/>
      <c r="F826" s="19">
        <v>12</v>
      </c>
    </row>
    <row r="827" spans="2:6" x14ac:dyDescent="0.3">
      <c r="B827" s="19">
        <v>134</v>
      </c>
      <c r="C827" s="15"/>
      <c r="F827" s="19">
        <v>0</v>
      </c>
    </row>
    <row r="828" spans="2:6" x14ac:dyDescent="0.3">
      <c r="B828" s="19">
        <v>20</v>
      </c>
      <c r="C828" s="15"/>
      <c r="F828" s="19">
        <v>16</v>
      </c>
    </row>
    <row r="829" spans="2:6" x14ac:dyDescent="0.3">
      <c r="B829" s="19">
        <v>19</v>
      </c>
      <c r="C829" s="15"/>
      <c r="F829" s="19">
        <v>7</v>
      </c>
    </row>
    <row r="830" spans="2:6" x14ac:dyDescent="0.3">
      <c r="B830" s="19">
        <v>209</v>
      </c>
      <c r="C830" s="15"/>
      <c r="F830" s="19">
        <v>4</v>
      </c>
    </row>
    <row r="831" spans="2:6" x14ac:dyDescent="0.3">
      <c r="B831" s="19">
        <v>38</v>
      </c>
      <c r="C831" s="15"/>
      <c r="F831" s="19">
        <v>1</v>
      </c>
    </row>
    <row r="832" spans="2:6" x14ac:dyDescent="0.3">
      <c r="B832" s="19">
        <v>24</v>
      </c>
      <c r="C832" s="15"/>
      <c r="F832" s="19">
        <v>28</v>
      </c>
    </row>
    <row r="833" spans="2:6" x14ac:dyDescent="0.3">
      <c r="B833" s="19">
        <v>8</v>
      </c>
      <c r="C833" s="15"/>
      <c r="F833" s="19">
        <v>1</v>
      </c>
    </row>
    <row r="834" spans="2:6" x14ac:dyDescent="0.3">
      <c r="B834" s="19">
        <v>179</v>
      </c>
      <c r="C834" s="15"/>
      <c r="F834" s="19">
        <v>1</v>
      </c>
    </row>
    <row r="835" spans="2:6" x14ac:dyDescent="0.3">
      <c r="B835" s="19">
        <v>26</v>
      </c>
      <c r="C835" s="15"/>
      <c r="F835" s="19">
        <v>5</v>
      </c>
    </row>
    <row r="836" spans="2:6" x14ac:dyDescent="0.3">
      <c r="B836" s="19">
        <v>131</v>
      </c>
      <c r="C836" s="15"/>
      <c r="F836" s="19">
        <v>3</v>
      </c>
    </row>
    <row r="837" spans="2:6" x14ac:dyDescent="0.3">
      <c r="B837" s="19">
        <v>14</v>
      </c>
      <c r="C837" s="15"/>
      <c r="F837" s="19">
        <v>2</v>
      </c>
    </row>
    <row r="838" spans="2:6" x14ac:dyDescent="0.3">
      <c r="B838" s="19">
        <v>174</v>
      </c>
      <c r="C838" s="15"/>
      <c r="F838" s="19">
        <v>0</v>
      </c>
    </row>
    <row r="839" spans="2:6" x14ac:dyDescent="0.3">
      <c r="B839" s="19">
        <v>191</v>
      </c>
      <c r="C839" s="15"/>
      <c r="F839" s="19">
        <v>0</v>
      </c>
    </row>
    <row r="840" spans="2:6" x14ac:dyDescent="0.3">
      <c r="B840" s="19">
        <v>38</v>
      </c>
      <c r="C840" s="15"/>
      <c r="F840" s="19">
        <v>3</v>
      </c>
    </row>
    <row r="841" spans="2:6" x14ac:dyDescent="0.3">
      <c r="B841" s="19">
        <v>22</v>
      </c>
      <c r="C841" s="15"/>
      <c r="F841" s="19">
        <v>0</v>
      </c>
    </row>
    <row r="842" spans="2:6" x14ac:dyDescent="0.3">
      <c r="B842" s="19">
        <v>149</v>
      </c>
      <c r="C842" s="15"/>
      <c r="F842" s="19">
        <v>0</v>
      </c>
    </row>
    <row r="843" spans="2:6" x14ac:dyDescent="0.3">
      <c r="B843" s="19">
        <v>56</v>
      </c>
      <c r="C843" s="15"/>
      <c r="F843" s="19">
        <v>3</v>
      </c>
    </row>
    <row r="844" spans="2:6" x14ac:dyDescent="0.3">
      <c r="B844" s="19">
        <v>19</v>
      </c>
      <c r="C844" s="15"/>
      <c r="F844" s="19">
        <v>7</v>
      </c>
    </row>
    <row r="845" spans="2:6" x14ac:dyDescent="0.3">
      <c r="B845" s="19">
        <v>70</v>
      </c>
      <c r="C845" s="15"/>
      <c r="F845" s="19">
        <v>25</v>
      </c>
    </row>
    <row r="846" spans="2:6" x14ac:dyDescent="0.3">
      <c r="B846" s="19">
        <v>81</v>
      </c>
      <c r="C846" s="15"/>
      <c r="F846" s="19">
        <v>10</v>
      </c>
    </row>
    <row r="847" spans="2:6" x14ac:dyDescent="0.3">
      <c r="B847" s="19">
        <v>32</v>
      </c>
      <c r="C847" s="15"/>
      <c r="F847" s="19">
        <v>3</v>
      </c>
    </row>
    <row r="848" spans="2:6" x14ac:dyDescent="0.3">
      <c r="B848" s="19">
        <v>26</v>
      </c>
      <c r="C848" s="15"/>
      <c r="F848" s="19">
        <v>5</v>
      </c>
    </row>
    <row r="849" spans="2:6" x14ac:dyDescent="0.3">
      <c r="B849" s="19">
        <v>105</v>
      </c>
      <c r="C849" s="15"/>
      <c r="F849" s="19">
        <v>5</v>
      </c>
    </row>
    <row r="850" spans="2:6" x14ac:dyDescent="0.3">
      <c r="B850" s="19">
        <v>29</v>
      </c>
      <c r="C850" s="15"/>
      <c r="F850" s="19">
        <v>27</v>
      </c>
    </row>
    <row r="851" spans="2:6" x14ac:dyDescent="0.3">
      <c r="B851" s="19">
        <v>8</v>
      </c>
      <c r="C851" s="15"/>
      <c r="F851" s="19">
        <v>2</v>
      </c>
    </row>
    <row r="852" spans="2:6" x14ac:dyDescent="0.3">
      <c r="B852" s="19">
        <v>89</v>
      </c>
      <c r="C852" s="15"/>
      <c r="F852" s="19">
        <v>236</v>
      </c>
    </row>
    <row r="853" spans="2:6" x14ac:dyDescent="0.3">
      <c r="B853" s="19">
        <v>44</v>
      </c>
      <c r="C853" s="15"/>
      <c r="F853" s="19">
        <v>1</v>
      </c>
    </row>
    <row r="854" spans="2:6" x14ac:dyDescent="0.3">
      <c r="B854" s="19">
        <v>246</v>
      </c>
      <c r="C854" s="15"/>
      <c r="F854" s="19">
        <v>12</v>
      </c>
    </row>
    <row r="855" spans="2:6" x14ac:dyDescent="0.3">
      <c r="B855" s="19">
        <v>120</v>
      </c>
      <c r="C855" s="15"/>
      <c r="F855" s="19">
        <v>4</v>
      </c>
    </row>
    <row r="856" spans="2:6" x14ac:dyDescent="0.3">
      <c r="B856" s="19">
        <v>26</v>
      </c>
      <c r="C856" s="15"/>
      <c r="F856" s="19">
        <v>3</v>
      </c>
    </row>
    <row r="857" spans="2:6" x14ac:dyDescent="0.3">
      <c r="B857" s="19">
        <v>45</v>
      </c>
      <c r="C857" s="15"/>
      <c r="F857" s="19">
        <v>99</v>
      </c>
    </row>
    <row r="858" spans="2:6" x14ac:dyDescent="0.3">
      <c r="B858" s="19">
        <v>20</v>
      </c>
      <c r="C858" s="15"/>
      <c r="F858" s="19">
        <v>3</v>
      </c>
    </row>
    <row r="859" spans="2:6" x14ac:dyDescent="0.3">
      <c r="B859" s="19">
        <v>47</v>
      </c>
      <c r="C859" s="15"/>
      <c r="F859" s="19">
        <v>3</v>
      </c>
    </row>
    <row r="860" spans="2:6" x14ac:dyDescent="0.3">
      <c r="B860" s="19">
        <v>13</v>
      </c>
      <c r="C860" s="15"/>
      <c r="F860" s="19">
        <v>22</v>
      </c>
    </row>
    <row r="861" spans="2:6" x14ac:dyDescent="0.3">
      <c r="B861" s="19">
        <v>183</v>
      </c>
      <c r="C861" s="15"/>
      <c r="F861" s="19">
        <v>4</v>
      </c>
    </row>
    <row r="862" spans="2:6" x14ac:dyDescent="0.3">
      <c r="B862" s="19">
        <v>21</v>
      </c>
      <c r="C862" s="15"/>
      <c r="F862" s="19">
        <v>534</v>
      </c>
    </row>
    <row r="863" spans="2:6" x14ac:dyDescent="0.3">
      <c r="B863" s="19">
        <v>42</v>
      </c>
      <c r="C863" s="15"/>
      <c r="F863" s="19">
        <v>12</v>
      </c>
    </row>
    <row r="864" spans="2:6" x14ac:dyDescent="0.3">
      <c r="B864" s="19">
        <v>54</v>
      </c>
      <c r="C864" s="15"/>
      <c r="F864" s="19">
        <v>56</v>
      </c>
    </row>
    <row r="865" spans="2:6" x14ac:dyDescent="0.3">
      <c r="B865" s="19">
        <v>38</v>
      </c>
      <c r="C865" s="15"/>
      <c r="F865" s="19">
        <v>11</v>
      </c>
    </row>
    <row r="866" spans="2:6" x14ac:dyDescent="0.3">
      <c r="B866" s="19">
        <v>64</v>
      </c>
      <c r="C866" s="15"/>
      <c r="F866" s="19">
        <v>0</v>
      </c>
    </row>
    <row r="867" spans="2:6" x14ac:dyDescent="0.3">
      <c r="B867" s="19">
        <v>13</v>
      </c>
      <c r="C867" s="15"/>
      <c r="F867" s="19">
        <v>12</v>
      </c>
    </row>
    <row r="868" spans="2:6" x14ac:dyDescent="0.3">
      <c r="B868" s="19">
        <v>33</v>
      </c>
      <c r="C868" s="15"/>
      <c r="F868" s="19">
        <v>5</v>
      </c>
    </row>
    <row r="869" spans="2:6" x14ac:dyDescent="0.3">
      <c r="B869" s="19">
        <v>52</v>
      </c>
      <c r="C869" s="15"/>
      <c r="F869" s="19">
        <v>24</v>
      </c>
    </row>
    <row r="870" spans="2:6" x14ac:dyDescent="0.3">
      <c r="B870" s="19">
        <v>107</v>
      </c>
      <c r="C870" s="15"/>
      <c r="F870" s="19">
        <v>89</v>
      </c>
    </row>
    <row r="871" spans="2:6" x14ac:dyDescent="0.3">
      <c r="B871" s="19">
        <v>11</v>
      </c>
      <c r="C871" s="15"/>
      <c r="F871" s="19">
        <v>1</v>
      </c>
    </row>
    <row r="872" spans="2:6" x14ac:dyDescent="0.3">
      <c r="B872" s="19">
        <v>34</v>
      </c>
      <c r="C872" s="15"/>
      <c r="F872" s="19">
        <v>55</v>
      </c>
    </row>
    <row r="873" spans="2:6" x14ac:dyDescent="0.3">
      <c r="B873" s="19">
        <v>75</v>
      </c>
      <c r="C873" s="15"/>
      <c r="F873" s="19">
        <v>2</v>
      </c>
    </row>
    <row r="874" spans="2:6" x14ac:dyDescent="0.3">
      <c r="B874" s="19">
        <v>26</v>
      </c>
      <c r="C874" s="15"/>
      <c r="F874" s="19">
        <v>0</v>
      </c>
    </row>
    <row r="875" spans="2:6" x14ac:dyDescent="0.3">
      <c r="B875" s="19">
        <v>50</v>
      </c>
      <c r="C875" s="15"/>
      <c r="F875" s="19">
        <v>4</v>
      </c>
    </row>
    <row r="876" spans="2:6" x14ac:dyDescent="0.3">
      <c r="B876" s="19">
        <v>80</v>
      </c>
      <c r="C876" s="15"/>
      <c r="F876" s="19">
        <v>6</v>
      </c>
    </row>
    <row r="877" spans="2:6" x14ac:dyDescent="0.3">
      <c r="B877" s="19">
        <v>110</v>
      </c>
      <c r="C877" s="15"/>
      <c r="F877" s="19">
        <v>4</v>
      </c>
    </row>
    <row r="878" spans="2:6" x14ac:dyDescent="0.3">
      <c r="B878" s="19">
        <v>77</v>
      </c>
      <c r="C878" s="15"/>
      <c r="F878" s="19">
        <v>4</v>
      </c>
    </row>
    <row r="879" spans="2:6" x14ac:dyDescent="0.3">
      <c r="B879" s="19">
        <v>50</v>
      </c>
      <c r="C879" s="15"/>
      <c r="F879" s="19">
        <v>2</v>
      </c>
    </row>
    <row r="880" spans="2:6" x14ac:dyDescent="0.3">
      <c r="B880" s="19">
        <v>145</v>
      </c>
      <c r="C880" s="15"/>
      <c r="F880" s="19">
        <v>5</v>
      </c>
    </row>
    <row r="881" spans="2:6" x14ac:dyDescent="0.3">
      <c r="B881" s="19">
        <v>29</v>
      </c>
      <c r="C881" s="15"/>
      <c r="F881" s="19">
        <v>83</v>
      </c>
    </row>
    <row r="882" spans="2:6" x14ac:dyDescent="0.3">
      <c r="B882" s="19">
        <v>114</v>
      </c>
      <c r="C882" s="15"/>
      <c r="F882" s="19">
        <v>57</v>
      </c>
    </row>
    <row r="883" spans="2:6" x14ac:dyDescent="0.3">
      <c r="B883" s="19">
        <v>96</v>
      </c>
      <c r="C883" s="15"/>
      <c r="F883" s="19">
        <v>311</v>
      </c>
    </row>
    <row r="884" spans="2:6" x14ac:dyDescent="0.3">
      <c r="B884" s="19">
        <v>31</v>
      </c>
      <c r="C884" s="15"/>
      <c r="F884" s="19">
        <v>2</v>
      </c>
    </row>
    <row r="885" spans="2:6" x14ac:dyDescent="0.3">
      <c r="B885" s="19">
        <v>4883</v>
      </c>
      <c r="C885" s="15"/>
      <c r="F885" s="19">
        <v>16</v>
      </c>
    </row>
    <row r="886" spans="2:6" x14ac:dyDescent="0.3">
      <c r="B886" s="19">
        <v>95</v>
      </c>
      <c r="C886" s="15"/>
      <c r="F886" s="19">
        <v>9</v>
      </c>
    </row>
    <row r="887" spans="2:6" x14ac:dyDescent="0.3">
      <c r="B887" s="19">
        <v>2478</v>
      </c>
      <c r="C887" s="15"/>
      <c r="F887" s="19">
        <v>1</v>
      </c>
    </row>
    <row r="888" spans="2:6" x14ac:dyDescent="0.3">
      <c r="B888" s="19">
        <v>1789</v>
      </c>
      <c r="C888" s="15"/>
      <c r="F888" s="19">
        <v>12</v>
      </c>
    </row>
    <row r="889" spans="2:6" x14ac:dyDescent="0.3">
      <c r="B889" s="19">
        <v>680</v>
      </c>
      <c r="C889" s="15"/>
      <c r="F889" s="19">
        <v>0</v>
      </c>
    </row>
    <row r="890" spans="2:6" x14ac:dyDescent="0.3">
      <c r="B890" s="19">
        <v>70</v>
      </c>
      <c r="C890" s="15"/>
      <c r="F890" s="19">
        <v>20</v>
      </c>
    </row>
    <row r="891" spans="2:6" x14ac:dyDescent="0.3">
      <c r="B891" s="19">
        <v>23</v>
      </c>
      <c r="C891" s="15"/>
      <c r="F891" s="19">
        <v>16</v>
      </c>
    </row>
    <row r="892" spans="2:6" x14ac:dyDescent="0.3">
      <c r="B892" s="19">
        <v>4245</v>
      </c>
      <c r="C892" s="15"/>
      <c r="F892" s="19">
        <v>33</v>
      </c>
    </row>
    <row r="893" spans="2:6" x14ac:dyDescent="0.3">
      <c r="B893" s="19">
        <v>943</v>
      </c>
      <c r="C893" s="15"/>
      <c r="F893" s="19">
        <v>2</v>
      </c>
    </row>
    <row r="894" spans="2:6" x14ac:dyDescent="0.3">
      <c r="B894" s="19">
        <v>1876</v>
      </c>
      <c r="C894" s="15"/>
      <c r="F894" s="19">
        <v>6</v>
      </c>
    </row>
    <row r="895" spans="2:6" x14ac:dyDescent="0.3">
      <c r="B895" s="19">
        <v>834</v>
      </c>
      <c r="C895" s="15"/>
      <c r="F895" s="19">
        <v>0</v>
      </c>
    </row>
    <row r="896" spans="2:6" x14ac:dyDescent="0.3">
      <c r="B896" s="19">
        <v>682</v>
      </c>
      <c r="C896" s="15"/>
      <c r="F896" s="19">
        <v>3</v>
      </c>
    </row>
    <row r="897" spans="2:6" x14ac:dyDescent="0.3">
      <c r="B897" s="19">
        <v>147</v>
      </c>
      <c r="C897" s="15"/>
      <c r="F897" s="19">
        <v>0</v>
      </c>
    </row>
    <row r="898" spans="2:6" x14ac:dyDescent="0.3">
      <c r="B898" s="19">
        <v>415</v>
      </c>
      <c r="C898" s="15"/>
      <c r="F898" s="19">
        <v>3</v>
      </c>
    </row>
    <row r="899" spans="2:6" x14ac:dyDescent="0.3">
      <c r="B899" s="19">
        <v>290</v>
      </c>
      <c r="C899" s="15"/>
      <c r="F899" s="19">
        <v>13</v>
      </c>
    </row>
    <row r="900" spans="2:6" x14ac:dyDescent="0.3">
      <c r="B900" s="19">
        <v>365</v>
      </c>
      <c r="C900" s="15"/>
      <c r="F900" s="19">
        <v>6</v>
      </c>
    </row>
    <row r="901" spans="2:6" x14ac:dyDescent="0.3">
      <c r="B901" s="19">
        <v>660</v>
      </c>
      <c r="C901" s="15"/>
      <c r="F901" s="19">
        <v>1</v>
      </c>
    </row>
    <row r="902" spans="2:6" x14ac:dyDescent="0.3">
      <c r="B902" s="19">
        <v>1356</v>
      </c>
      <c r="C902" s="15"/>
      <c r="F902" s="19">
        <v>0</v>
      </c>
    </row>
    <row r="903" spans="2:6" x14ac:dyDescent="0.3">
      <c r="B903" s="19">
        <v>424</v>
      </c>
      <c r="C903" s="15"/>
      <c r="F903" s="19">
        <v>5</v>
      </c>
    </row>
    <row r="904" spans="2:6" x14ac:dyDescent="0.3">
      <c r="B904" s="19">
        <v>33</v>
      </c>
      <c r="C904" s="15"/>
      <c r="F904" s="19">
        <v>0</v>
      </c>
    </row>
    <row r="905" spans="2:6" x14ac:dyDescent="0.3">
      <c r="B905" s="19">
        <v>1633</v>
      </c>
      <c r="C905" s="15"/>
      <c r="F905" s="19">
        <v>36</v>
      </c>
    </row>
    <row r="906" spans="2:6" x14ac:dyDescent="0.3">
      <c r="B906" s="19">
        <v>306</v>
      </c>
      <c r="C906" s="15"/>
      <c r="F906" s="19">
        <v>1</v>
      </c>
    </row>
    <row r="907" spans="2:6" x14ac:dyDescent="0.3">
      <c r="B907" s="19">
        <v>205</v>
      </c>
      <c r="C907" s="15"/>
      <c r="F907" s="19">
        <v>1</v>
      </c>
    </row>
    <row r="908" spans="2:6" x14ac:dyDescent="0.3">
      <c r="B908" s="19">
        <v>1281</v>
      </c>
      <c r="C908" s="15"/>
      <c r="F908" s="19">
        <v>1</v>
      </c>
    </row>
    <row r="909" spans="2:6" x14ac:dyDescent="0.3">
      <c r="B909" s="19">
        <v>103</v>
      </c>
      <c r="C909" s="15"/>
      <c r="F909" s="19">
        <v>9</v>
      </c>
    </row>
    <row r="910" spans="2:6" x14ac:dyDescent="0.3">
      <c r="B910" s="19">
        <v>1513</v>
      </c>
      <c r="C910" s="15"/>
      <c r="F910" s="19">
        <v>1</v>
      </c>
    </row>
    <row r="911" spans="2:6" x14ac:dyDescent="0.3">
      <c r="B911" s="19">
        <v>405</v>
      </c>
      <c r="C911" s="15"/>
      <c r="F911" s="19">
        <v>0</v>
      </c>
    </row>
    <row r="912" spans="2:6" x14ac:dyDescent="0.3">
      <c r="B912" s="19">
        <v>510</v>
      </c>
      <c r="C912" s="15"/>
      <c r="F912" s="19">
        <v>1</v>
      </c>
    </row>
    <row r="913" spans="2:6" x14ac:dyDescent="0.3">
      <c r="B913" s="19">
        <v>1887</v>
      </c>
      <c r="C913" s="15"/>
      <c r="F913" s="19">
        <v>1</v>
      </c>
    </row>
    <row r="914" spans="2:6" x14ac:dyDescent="0.3">
      <c r="B914" s="19">
        <v>701</v>
      </c>
      <c r="C914" s="15"/>
      <c r="F914" s="19">
        <v>4</v>
      </c>
    </row>
    <row r="915" spans="2:6" x14ac:dyDescent="0.3">
      <c r="B915" s="19">
        <v>3863</v>
      </c>
      <c r="C915" s="15"/>
      <c r="F915" s="19">
        <v>2</v>
      </c>
    </row>
    <row r="916" spans="2:6" x14ac:dyDescent="0.3">
      <c r="B916" s="19">
        <v>238</v>
      </c>
      <c r="C916" s="15"/>
      <c r="F916" s="19">
        <v>2</v>
      </c>
    </row>
    <row r="917" spans="2:6" x14ac:dyDescent="0.3">
      <c r="B917" s="19">
        <v>2051</v>
      </c>
      <c r="C917" s="15"/>
      <c r="F917" s="19">
        <v>2</v>
      </c>
    </row>
    <row r="918" spans="2:6" x14ac:dyDescent="0.3">
      <c r="B918" s="19">
        <v>402</v>
      </c>
      <c r="C918" s="15"/>
      <c r="F918" s="19">
        <v>0</v>
      </c>
    </row>
    <row r="919" spans="2:6" x14ac:dyDescent="0.3">
      <c r="B919" s="19">
        <v>253</v>
      </c>
      <c r="C919" s="15"/>
      <c r="F919" s="19">
        <v>2</v>
      </c>
    </row>
    <row r="920" spans="2:6" x14ac:dyDescent="0.3">
      <c r="B920" s="19">
        <v>473</v>
      </c>
      <c r="C920" s="15"/>
      <c r="F920" s="19">
        <v>4</v>
      </c>
    </row>
    <row r="921" spans="2:6" x14ac:dyDescent="0.3">
      <c r="B921" s="19">
        <v>821</v>
      </c>
      <c r="C921" s="15"/>
      <c r="F921" s="19">
        <v>2</v>
      </c>
    </row>
    <row r="922" spans="2:6" x14ac:dyDescent="0.3">
      <c r="B922" s="19">
        <v>388</v>
      </c>
      <c r="C922" s="15"/>
      <c r="F922" s="19">
        <v>0</v>
      </c>
    </row>
    <row r="923" spans="2:6" x14ac:dyDescent="0.3">
      <c r="B923" s="19">
        <v>813</v>
      </c>
      <c r="C923" s="15"/>
      <c r="F923" s="19">
        <v>1</v>
      </c>
    </row>
    <row r="924" spans="2:6" x14ac:dyDescent="0.3">
      <c r="B924" s="19">
        <v>1945</v>
      </c>
      <c r="C924" s="15"/>
      <c r="F924" s="19">
        <v>0</v>
      </c>
    </row>
    <row r="925" spans="2:6" x14ac:dyDescent="0.3">
      <c r="B925" s="19">
        <v>1637</v>
      </c>
      <c r="C925" s="15"/>
      <c r="F925" s="19">
        <v>2</v>
      </c>
    </row>
    <row r="926" spans="2:6" x14ac:dyDescent="0.3">
      <c r="B926" s="19">
        <v>1375</v>
      </c>
      <c r="C926" s="15"/>
      <c r="F926" s="19">
        <v>7</v>
      </c>
    </row>
    <row r="927" spans="2:6" x14ac:dyDescent="0.3">
      <c r="B927" s="19">
        <v>17</v>
      </c>
      <c r="C927" s="15"/>
      <c r="F927" s="19">
        <v>5</v>
      </c>
    </row>
    <row r="928" spans="2:6" x14ac:dyDescent="0.3">
      <c r="B928" s="19">
        <v>354</v>
      </c>
      <c r="C928" s="15"/>
      <c r="F928" s="19">
        <v>0</v>
      </c>
    </row>
    <row r="929" spans="2:6" x14ac:dyDescent="0.3">
      <c r="B929" s="19">
        <v>191</v>
      </c>
      <c r="C929" s="15"/>
      <c r="F929" s="19">
        <v>0</v>
      </c>
    </row>
    <row r="930" spans="2:6" x14ac:dyDescent="0.3">
      <c r="B930" s="19">
        <v>303</v>
      </c>
      <c r="C930" s="15"/>
      <c r="F930" s="19">
        <v>0</v>
      </c>
    </row>
    <row r="931" spans="2:6" x14ac:dyDescent="0.3">
      <c r="B931" s="19">
        <v>137</v>
      </c>
      <c r="C931" s="15"/>
      <c r="F931" s="19">
        <v>2</v>
      </c>
    </row>
    <row r="932" spans="2:6" x14ac:dyDescent="0.3">
      <c r="B932" s="19">
        <v>41</v>
      </c>
      <c r="C932" s="15"/>
      <c r="F932" s="19">
        <v>0</v>
      </c>
    </row>
    <row r="933" spans="2:6" x14ac:dyDescent="0.3">
      <c r="B933" s="19">
        <v>398</v>
      </c>
      <c r="C933" s="15"/>
      <c r="F933" s="19">
        <v>0</v>
      </c>
    </row>
    <row r="934" spans="2:6" x14ac:dyDescent="0.3">
      <c r="B934" s="19">
        <v>1737</v>
      </c>
      <c r="C934" s="15"/>
      <c r="F934" s="19">
        <v>28</v>
      </c>
    </row>
    <row r="935" spans="2:6" x14ac:dyDescent="0.3">
      <c r="B935" s="19">
        <v>971</v>
      </c>
      <c r="C935" s="15"/>
      <c r="F935" s="19">
        <v>2</v>
      </c>
    </row>
    <row r="936" spans="2:6" x14ac:dyDescent="0.3">
      <c r="B936" s="19">
        <v>183</v>
      </c>
      <c r="C936" s="15"/>
      <c r="F936" s="19">
        <v>0</v>
      </c>
    </row>
    <row r="937" spans="2:6" x14ac:dyDescent="0.3">
      <c r="B937" s="19">
        <v>4562</v>
      </c>
      <c r="C937" s="15"/>
      <c r="F937" s="19">
        <v>0</v>
      </c>
    </row>
    <row r="938" spans="2:6" x14ac:dyDescent="0.3">
      <c r="B938" s="19">
        <v>26457</v>
      </c>
      <c r="C938" s="15"/>
      <c r="F938" s="19">
        <v>0</v>
      </c>
    </row>
    <row r="939" spans="2:6" x14ac:dyDescent="0.3">
      <c r="B939" s="19">
        <v>162</v>
      </c>
      <c r="C939" s="15"/>
      <c r="F939" s="19">
        <v>4</v>
      </c>
    </row>
    <row r="940" spans="2:6" x14ac:dyDescent="0.3">
      <c r="B940" s="19">
        <v>479</v>
      </c>
      <c r="C940" s="15"/>
      <c r="F940" s="19">
        <v>12</v>
      </c>
    </row>
    <row r="941" spans="2:6" x14ac:dyDescent="0.3">
      <c r="B941" s="19">
        <v>426</v>
      </c>
      <c r="C941" s="15"/>
      <c r="F941" s="19">
        <v>0</v>
      </c>
    </row>
    <row r="942" spans="2:6" x14ac:dyDescent="0.3">
      <c r="B942" s="19">
        <v>450</v>
      </c>
      <c r="C942" s="15"/>
      <c r="F942" s="19">
        <v>33</v>
      </c>
    </row>
    <row r="943" spans="2:6" x14ac:dyDescent="0.3">
      <c r="B943" s="19">
        <v>1780</v>
      </c>
      <c r="C943" s="15"/>
      <c r="F943" s="19">
        <v>0</v>
      </c>
    </row>
    <row r="944" spans="2:6" x14ac:dyDescent="0.3">
      <c r="B944" s="19">
        <v>122</v>
      </c>
      <c r="C944" s="15"/>
      <c r="F944" s="19">
        <v>4</v>
      </c>
    </row>
    <row r="945" spans="2:6" x14ac:dyDescent="0.3">
      <c r="B945" s="19">
        <v>95</v>
      </c>
      <c r="C945" s="15"/>
      <c r="F945" s="19">
        <v>0</v>
      </c>
    </row>
    <row r="946" spans="2:6" x14ac:dyDescent="0.3">
      <c r="B946" s="19">
        <v>325</v>
      </c>
      <c r="C946" s="15"/>
      <c r="F946" s="19">
        <v>11</v>
      </c>
    </row>
    <row r="947" spans="2:6" x14ac:dyDescent="0.3">
      <c r="B947" s="19">
        <v>353</v>
      </c>
      <c r="C947" s="15"/>
      <c r="F947" s="19">
        <v>1</v>
      </c>
    </row>
    <row r="948" spans="2:6" x14ac:dyDescent="0.3">
      <c r="B948" s="19">
        <v>105</v>
      </c>
      <c r="C948" s="15"/>
      <c r="F948" s="19">
        <v>5</v>
      </c>
    </row>
    <row r="949" spans="2:6" x14ac:dyDescent="0.3">
      <c r="B949" s="19">
        <v>729</v>
      </c>
      <c r="C949" s="15"/>
      <c r="F949" s="19">
        <v>0</v>
      </c>
    </row>
    <row r="950" spans="2:6" x14ac:dyDescent="0.3">
      <c r="B950" s="19">
        <v>454</v>
      </c>
      <c r="C950" s="15"/>
      <c r="F950" s="19">
        <v>1</v>
      </c>
    </row>
    <row r="951" spans="2:6" x14ac:dyDescent="0.3">
      <c r="B951" s="19">
        <v>539</v>
      </c>
      <c r="C951" s="15"/>
      <c r="F951" s="19">
        <v>1</v>
      </c>
    </row>
    <row r="952" spans="2:6" x14ac:dyDescent="0.3">
      <c r="B952" s="19">
        <v>79</v>
      </c>
      <c r="C952" s="15"/>
      <c r="F952" s="19">
        <v>6</v>
      </c>
    </row>
    <row r="953" spans="2:6" x14ac:dyDescent="0.3">
      <c r="B953" s="19">
        <v>94</v>
      </c>
      <c r="C953" s="15"/>
      <c r="F953" s="19">
        <v>8</v>
      </c>
    </row>
    <row r="954" spans="2:6" x14ac:dyDescent="0.3">
      <c r="B954" s="19">
        <v>625</v>
      </c>
      <c r="C954" s="15"/>
      <c r="F954" s="19">
        <v>1</v>
      </c>
    </row>
    <row r="955" spans="2:6" x14ac:dyDescent="0.3">
      <c r="B955" s="19">
        <v>508</v>
      </c>
      <c r="C955" s="15"/>
      <c r="F955" s="19">
        <v>0</v>
      </c>
    </row>
    <row r="956" spans="2:6" x14ac:dyDescent="0.3">
      <c r="B956" s="19">
        <v>531</v>
      </c>
      <c r="C956" s="15"/>
      <c r="F956" s="19">
        <v>2</v>
      </c>
    </row>
    <row r="957" spans="2:6" x14ac:dyDescent="0.3">
      <c r="B957" s="19">
        <v>158</v>
      </c>
      <c r="C957" s="15"/>
      <c r="F957" s="19">
        <v>1</v>
      </c>
    </row>
    <row r="958" spans="2:6" x14ac:dyDescent="0.3">
      <c r="B958" s="19">
        <v>508</v>
      </c>
      <c r="C958" s="15"/>
      <c r="F958" s="19">
        <v>0</v>
      </c>
    </row>
    <row r="959" spans="2:6" x14ac:dyDescent="0.3">
      <c r="B959" s="19">
        <v>644</v>
      </c>
      <c r="C959" s="15"/>
      <c r="F959" s="19">
        <v>1</v>
      </c>
    </row>
    <row r="960" spans="2:6" x14ac:dyDescent="0.3">
      <c r="B960" s="19">
        <v>848</v>
      </c>
      <c r="C960" s="15"/>
      <c r="F960" s="19">
        <v>19</v>
      </c>
    </row>
    <row r="961" spans="2:6" x14ac:dyDescent="0.3">
      <c r="B961" s="19">
        <v>429</v>
      </c>
      <c r="C961" s="15"/>
      <c r="F961" s="19">
        <v>27</v>
      </c>
    </row>
    <row r="962" spans="2:6" x14ac:dyDescent="0.3">
      <c r="B962" s="19">
        <v>204</v>
      </c>
      <c r="C962" s="15"/>
      <c r="F962" s="19">
        <v>7</v>
      </c>
    </row>
    <row r="963" spans="2:6" x14ac:dyDescent="0.3">
      <c r="B963" s="19">
        <v>379</v>
      </c>
      <c r="C963" s="15"/>
      <c r="F963" s="19">
        <v>14</v>
      </c>
    </row>
    <row r="964" spans="2:6" x14ac:dyDescent="0.3">
      <c r="B964" s="19">
        <v>271</v>
      </c>
      <c r="C964" s="15"/>
      <c r="F964" s="19">
        <v>5</v>
      </c>
    </row>
    <row r="965" spans="2:6" x14ac:dyDescent="0.3">
      <c r="B965" s="19">
        <v>120</v>
      </c>
      <c r="C965" s="15"/>
      <c r="F965" s="19">
        <v>30</v>
      </c>
    </row>
    <row r="966" spans="2:6" x14ac:dyDescent="0.3">
      <c r="B966" s="19">
        <v>140</v>
      </c>
      <c r="C966" s="15"/>
      <c r="F966" s="19">
        <v>1</v>
      </c>
    </row>
    <row r="967" spans="2:6" x14ac:dyDescent="0.3">
      <c r="B967" s="19">
        <v>193</v>
      </c>
      <c r="C967" s="15"/>
      <c r="F967" s="19">
        <v>0</v>
      </c>
    </row>
    <row r="968" spans="2:6" x14ac:dyDescent="0.3">
      <c r="B968" s="19">
        <v>180</v>
      </c>
      <c r="C968" s="15"/>
      <c r="F968" s="19">
        <v>60</v>
      </c>
    </row>
    <row r="969" spans="2:6" x14ac:dyDescent="0.3">
      <c r="B969" s="19">
        <v>263</v>
      </c>
      <c r="C969" s="15"/>
      <c r="F969" s="19">
        <v>84</v>
      </c>
    </row>
    <row r="970" spans="2:6" x14ac:dyDescent="0.3">
      <c r="B970" s="19">
        <v>217</v>
      </c>
      <c r="C970" s="15"/>
      <c r="F970" s="19">
        <v>47</v>
      </c>
    </row>
    <row r="971" spans="2:6" x14ac:dyDescent="0.3">
      <c r="B971" s="19">
        <v>443</v>
      </c>
      <c r="C971" s="15"/>
      <c r="F971" s="19">
        <v>66</v>
      </c>
    </row>
    <row r="972" spans="2:6" x14ac:dyDescent="0.3">
      <c r="B972" s="19">
        <v>1373</v>
      </c>
      <c r="C972" s="15"/>
      <c r="F972" s="19">
        <v>171</v>
      </c>
    </row>
    <row r="973" spans="2:6" x14ac:dyDescent="0.3">
      <c r="B973" s="19">
        <v>742</v>
      </c>
      <c r="C973" s="15"/>
      <c r="F973" s="19">
        <v>29</v>
      </c>
    </row>
    <row r="974" spans="2:6" x14ac:dyDescent="0.3">
      <c r="B974" s="19">
        <v>170</v>
      </c>
      <c r="C974" s="15"/>
      <c r="F974" s="19">
        <v>9</v>
      </c>
    </row>
    <row r="975" spans="2:6" x14ac:dyDescent="0.3">
      <c r="B975" s="19">
        <v>242</v>
      </c>
      <c r="C975" s="15"/>
      <c r="F975" s="19">
        <v>27</v>
      </c>
    </row>
    <row r="976" spans="2:6" x14ac:dyDescent="0.3">
      <c r="B976" s="19">
        <v>541</v>
      </c>
      <c r="C976" s="15"/>
      <c r="F976" s="19">
        <v>2</v>
      </c>
    </row>
    <row r="977" spans="2:6" x14ac:dyDescent="0.3">
      <c r="B977" s="19">
        <v>121</v>
      </c>
      <c r="C977" s="15"/>
      <c r="F977" s="19">
        <v>3</v>
      </c>
    </row>
    <row r="978" spans="2:6" x14ac:dyDescent="0.3">
      <c r="B978" s="19">
        <v>621</v>
      </c>
      <c r="C978" s="15"/>
      <c r="F978" s="19">
        <v>4</v>
      </c>
    </row>
    <row r="979" spans="2:6" x14ac:dyDescent="0.3">
      <c r="B979" s="19">
        <v>101</v>
      </c>
      <c r="C979" s="15"/>
      <c r="F979" s="19">
        <v>2</v>
      </c>
    </row>
    <row r="980" spans="2:6" x14ac:dyDescent="0.3">
      <c r="B980" s="19">
        <v>554</v>
      </c>
      <c r="C980" s="15"/>
      <c r="F980" s="19">
        <v>20</v>
      </c>
    </row>
    <row r="981" spans="2:6" x14ac:dyDescent="0.3">
      <c r="B981" s="19">
        <v>666</v>
      </c>
      <c r="C981" s="15"/>
      <c r="F981" s="19">
        <v>3</v>
      </c>
    </row>
    <row r="982" spans="2:6" x14ac:dyDescent="0.3">
      <c r="B982" s="19">
        <v>410</v>
      </c>
      <c r="C982" s="15"/>
      <c r="F982" s="19">
        <v>4</v>
      </c>
    </row>
    <row r="983" spans="2:6" x14ac:dyDescent="0.3">
      <c r="B983" s="19">
        <v>375</v>
      </c>
      <c r="C983" s="15"/>
      <c r="F983" s="19">
        <v>1</v>
      </c>
    </row>
    <row r="984" spans="2:6" x14ac:dyDescent="0.3">
      <c r="B984" s="19">
        <v>1364</v>
      </c>
      <c r="C984" s="15"/>
      <c r="F984" s="19">
        <v>0</v>
      </c>
    </row>
    <row r="985" spans="2:6" x14ac:dyDescent="0.3">
      <c r="B985" s="19">
        <v>35</v>
      </c>
      <c r="C985" s="15"/>
      <c r="F985" s="19">
        <v>0</v>
      </c>
    </row>
    <row r="986" spans="2:6" x14ac:dyDescent="0.3">
      <c r="B986" s="19">
        <v>203</v>
      </c>
      <c r="C986" s="15"/>
      <c r="F986" s="19">
        <v>14</v>
      </c>
    </row>
    <row r="987" spans="2:6" x14ac:dyDescent="0.3">
      <c r="B987" s="19">
        <v>49</v>
      </c>
      <c r="C987" s="15"/>
      <c r="F987" s="19">
        <v>1</v>
      </c>
    </row>
    <row r="988" spans="2:6" x14ac:dyDescent="0.3">
      <c r="B988" s="19">
        <v>5812</v>
      </c>
      <c r="C988" s="15"/>
      <c r="F988" s="19">
        <v>118</v>
      </c>
    </row>
    <row r="989" spans="2:6" x14ac:dyDescent="0.3">
      <c r="B989" s="19">
        <v>1556</v>
      </c>
      <c r="C989" s="15"/>
      <c r="F989" s="19">
        <v>2</v>
      </c>
    </row>
    <row r="990" spans="2:6" x14ac:dyDescent="0.3">
      <c r="B990" s="19">
        <v>65</v>
      </c>
      <c r="C990" s="15"/>
      <c r="F990" s="19">
        <v>1</v>
      </c>
    </row>
    <row r="991" spans="2:6" x14ac:dyDescent="0.3">
      <c r="B991" s="19">
        <v>10</v>
      </c>
      <c r="C991" s="15"/>
      <c r="F991" s="19">
        <v>3</v>
      </c>
    </row>
    <row r="992" spans="2:6" x14ac:dyDescent="0.3">
      <c r="B992" s="19">
        <v>76</v>
      </c>
      <c r="C992" s="15"/>
      <c r="F992" s="19">
        <v>1</v>
      </c>
    </row>
    <row r="993" spans="2:6" x14ac:dyDescent="0.3">
      <c r="B993" s="19">
        <v>263</v>
      </c>
      <c r="C993" s="15"/>
      <c r="F993" s="19">
        <v>3</v>
      </c>
    </row>
    <row r="994" spans="2:6" x14ac:dyDescent="0.3">
      <c r="B994" s="19">
        <v>1530</v>
      </c>
      <c r="C994" s="15"/>
      <c r="F994" s="19">
        <v>38</v>
      </c>
    </row>
    <row r="995" spans="2:6" x14ac:dyDescent="0.3">
      <c r="B995" s="19">
        <v>278</v>
      </c>
      <c r="C995" s="15"/>
      <c r="F995" s="19">
        <v>52</v>
      </c>
    </row>
    <row r="996" spans="2:6" x14ac:dyDescent="0.3">
      <c r="B996" s="19">
        <v>350</v>
      </c>
      <c r="C996" s="15"/>
      <c r="F996" s="19">
        <v>2</v>
      </c>
    </row>
    <row r="997" spans="2:6" x14ac:dyDescent="0.3">
      <c r="B997" s="19">
        <v>470</v>
      </c>
      <c r="C997" s="15"/>
      <c r="F997" s="19">
        <v>0</v>
      </c>
    </row>
    <row r="998" spans="2:6" x14ac:dyDescent="0.3">
      <c r="B998" s="19">
        <v>3</v>
      </c>
      <c r="C998" s="15"/>
      <c r="F998" s="19">
        <v>4</v>
      </c>
    </row>
    <row r="999" spans="2:6" x14ac:dyDescent="0.3">
      <c r="B999" s="19">
        <v>8200</v>
      </c>
      <c r="C999" s="15"/>
      <c r="F999" s="19">
        <v>4</v>
      </c>
    </row>
    <row r="1000" spans="2:6" x14ac:dyDescent="0.3">
      <c r="B1000" s="19">
        <v>8359</v>
      </c>
      <c r="C1000" s="15"/>
      <c r="F1000" s="19">
        <v>18</v>
      </c>
    </row>
    <row r="1001" spans="2:6" x14ac:dyDescent="0.3">
      <c r="B1001" s="19">
        <v>188</v>
      </c>
      <c r="C1001" s="15"/>
      <c r="F1001" s="19">
        <v>0</v>
      </c>
    </row>
    <row r="1002" spans="2:6" x14ac:dyDescent="0.3">
      <c r="B1002" s="19">
        <v>48</v>
      </c>
      <c r="C1002" s="15"/>
      <c r="F1002" s="19">
        <v>22</v>
      </c>
    </row>
    <row r="1003" spans="2:6" x14ac:dyDescent="0.3">
      <c r="B1003" s="19">
        <v>607</v>
      </c>
      <c r="C1003" s="15"/>
      <c r="F1003" s="19">
        <v>49</v>
      </c>
    </row>
    <row r="1004" spans="2:6" x14ac:dyDescent="0.3">
      <c r="B1004" s="19">
        <v>50</v>
      </c>
      <c r="C1004" s="15"/>
      <c r="F1004" s="19">
        <v>19</v>
      </c>
    </row>
    <row r="1005" spans="2:6" x14ac:dyDescent="0.3">
      <c r="B1005" s="19">
        <v>55</v>
      </c>
      <c r="C1005" s="15"/>
      <c r="F1005" s="19">
        <v>4</v>
      </c>
    </row>
    <row r="1006" spans="2:6" x14ac:dyDescent="0.3">
      <c r="B1006" s="19">
        <v>38</v>
      </c>
      <c r="C1006" s="15"/>
      <c r="F1006" s="19">
        <v>4</v>
      </c>
    </row>
    <row r="1007" spans="2:6" x14ac:dyDescent="0.3">
      <c r="B1007" s="19">
        <v>25</v>
      </c>
      <c r="C1007" s="15"/>
      <c r="F1007" s="19">
        <v>2</v>
      </c>
    </row>
    <row r="1008" spans="2:6" x14ac:dyDescent="0.3">
      <c r="B1008" s="19">
        <v>46</v>
      </c>
      <c r="C1008" s="15"/>
      <c r="F1008" s="19">
        <v>0</v>
      </c>
    </row>
    <row r="1009" spans="2:6" x14ac:dyDescent="0.3">
      <c r="B1009" s="19">
        <v>83</v>
      </c>
      <c r="C1009" s="15"/>
      <c r="F1009" s="19">
        <v>0</v>
      </c>
    </row>
    <row r="1010" spans="2:6" x14ac:dyDescent="0.3">
      <c r="B1010" s="19">
        <v>35</v>
      </c>
      <c r="C1010" s="15"/>
      <c r="F1010" s="19">
        <v>14</v>
      </c>
    </row>
    <row r="1011" spans="2:6" x14ac:dyDescent="0.3">
      <c r="B1011" s="19">
        <v>25</v>
      </c>
      <c r="C1011" s="15"/>
      <c r="F1011" s="19">
        <v>8</v>
      </c>
    </row>
    <row r="1012" spans="2:6" x14ac:dyDescent="0.3">
      <c r="B1012" s="19">
        <v>75</v>
      </c>
      <c r="C1012" s="15"/>
      <c r="F1012" s="19">
        <v>0</v>
      </c>
    </row>
    <row r="1013" spans="2:6" x14ac:dyDescent="0.3">
      <c r="B1013" s="19">
        <v>62</v>
      </c>
      <c r="C1013" s="15"/>
      <c r="F1013" s="19">
        <v>15</v>
      </c>
    </row>
    <row r="1014" spans="2:6" x14ac:dyDescent="0.3">
      <c r="B1014" s="19">
        <v>160</v>
      </c>
      <c r="C1014" s="15"/>
      <c r="F1014" s="19">
        <v>33</v>
      </c>
    </row>
    <row r="1015" spans="2:6" x14ac:dyDescent="0.3">
      <c r="B1015" s="19">
        <v>246</v>
      </c>
      <c r="C1015" s="15"/>
      <c r="F1015" s="19">
        <v>2</v>
      </c>
    </row>
    <row r="1016" spans="2:6" x14ac:dyDescent="0.3">
      <c r="B1016" s="19">
        <v>55</v>
      </c>
      <c r="C1016" s="15"/>
      <c r="F1016" s="19">
        <v>6</v>
      </c>
    </row>
    <row r="1017" spans="2:6" x14ac:dyDescent="0.3">
      <c r="B1017" s="19">
        <v>23</v>
      </c>
      <c r="C1017" s="15"/>
      <c r="F1017" s="19">
        <v>2</v>
      </c>
    </row>
    <row r="1018" spans="2:6" x14ac:dyDescent="0.3">
      <c r="B1018" s="19">
        <v>72</v>
      </c>
      <c r="C1018" s="15"/>
      <c r="F1018" s="19">
        <v>0</v>
      </c>
    </row>
    <row r="1019" spans="2:6" x14ac:dyDescent="0.3">
      <c r="B1019" s="19">
        <v>22</v>
      </c>
      <c r="C1019" s="15"/>
      <c r="F1019" s="19">
        <v>4</v>
      </c>
    </row>
    <row r="1020" spans="2:6" x14ac:dyDescent="0.3">
      <c r="B1020" s="19">
        <v>14</v>
      </c>
      <c r="C1020" s="15"/>
      <c r="F1020" s="19">
        <v>1</v>
      </c>
    </row>
    <row r="1021" spans="2:6" x14ac:dyDescent="0.3">
      <c r="B1021" s="19">
        <v>38</v>
      </c>
      <c r="C1021" s="15"/>
      <c r="F1021" s="19">
        <v>3</v>
      </c>
    </row>
    <row r="1022" spans="2:6" x14ac:dyDescent="0.3">
      <c r="B1022" s="19">
        <v>32</v>
      </c>
      <c r="C1022" s="15"/>
      <c r="F1022" s="19">
        <v>4</v>
      </c>
    </row>
    <row r="1023" spans="2:6" x14ac:dyDescent="0.3">
      <c r="B1023" s="19">
        <v>63</v>
      </c>
      <c r="C1023" s="15"/>
      <c r="F1023" s="19">
        <v>0</v>
      </c>
    </row>
    <row r="1024" spans="2:6" x14ac:dyDescent="0.3">
      <c r="B1024" s="19">
        <v>27</v>
      </c>
      <c r="C1024" s="15"/>
      <c r="F1024" s="19">
        <v>4</v>
      </c>
    </row>
    <row r="1025" spans="2:6" x14ac:dyDescent="0.3">
      <c r="B1025" s="19">
        <v>44</v>
      </c>
      <c r="C1025" s="15"/>
      <c r="F1025" s="19">
        <v>3</v>
      </c>
    </row>
    <row r="1026" spans="2:6" x14ac:dyDescent="0.3">
      <c r="B1026" s="19">
        <v>38</v>
      </c>
      <c r="C1026" s="15"/>
      <c r="F1026" s="19">
        <v>34</v>
      </c>
    </row>
    <row r="1027" spans="2:6" x14ac:dyDescent="0.3">
      <c r="B1027" s="19">
        <v>115</v>
      </c>
      <c r="C1027" s="15"/>
      <c r="F1027" s="19">
        <v>2</v>
      </c>
    </row>
    <row r="1028" spans="2:6" x14ac:dyDescent="0.3">
      <c r="B1028" s="19">
        <v>37</v>
      </c>
      <c r="C1028" s="15"/>
      <c r="F1028" s="19">
        <v>33</v>
      </c>
    </row>
    <row r="1029" spans="2:6" x14ac:dyDescent="0.3">
      <c r="B1029" s="19">
        <v>99</v>
      </c>
      <c r="C1029" s="15"/>
      <c r="F1029" s="19">
        <v>0</v>
      </c>
    </row>
    <row r="1030" spans="2:6" x14ac:dyDescent="0.3">
      <c r="B1030" s="19">
        <v>44</v>
      </c>
      <c r="C1030" s="15"/>
      <c r="F1030" s="19">
        <v>0</v>
      </c>
    </row>
    <row r="1031" spans="2:6" x14ac:dyDescent="0.3">
      <c r="B1031" s="19">
        <v>58</v>
      </c>
      <c r="C1031" s="15"/>
      <c r="F1031" s="19">
        <v>1</v>
      </c>
    </row>
    <row r="1032" spans="2:6" x14ac:dyDescent="0.3">
      <c r="B1032" s="19">
        <v>191</v>
      </c>
      <c r="C1032" s="15"/>
      <c r="F1032" s="19">
        <v>13</v>
      </c>
    </row>
    <row r="1033" spans="2:6" x14ac:dyDescent="0.3">
      <c r="B1033" s="19">
        <v>40</v>
      </c>
      <c r="C1033" s="15"/>
      <c r="F1033" s="19">
        <v>2</v>
      </c>
    </row>
    <row r="1034" spans="2:6" x14ac:dyDescent="0.3">
      <c r="B1034" s="19">
        <v>38</v>
      </c>
      <c r="C1034" s="15"/>
      <c r="F1034" s="19">
        <v>36</v>
      </c>
    </row>
    <row r="1035" spans="2:6" x14ac:dyDescent="0.3">
      <c r="B1035" s="19">
        <v>39</v>
      </c>
      <c r="C1035" s="15"/>
      <c r="F1035" s="19">
        <v>1</v>
      </c>
    </row>
    <row r="1036" spans="2:6" x14ac:dyDescent="0.3">
      <c r="B1036" s="19">
        <v>11</v>
      </c>
      <c r="C1036" s="15"/>
      <c r="F1036" s="19">
        <v>15</v>
      </c>
    </row>
    <row r="1037" spans="2:6" x14ac:dyDescent="0.3">
      <c r="B1037" s="19">
        <v>107</v>
      </c>
      <c r="C1037" s="15"/>
      <c r="F1037" s="19">
        <v>1</v>
      </c>
    </row>
    <row r="1038" spans="2:6" x14ac:dyDescent="0.3">
      <c r="B1038" s="19">
        <v>147</v>
      </c>
      <c r="C1038" s="15"/>
      <c r="F1038" s="19">
        <v>0</v>
      </c>
    </row>
    <row r="1039" spans="2:6" x14ac:dyDescent="0.3">
      <c r="B1039" s="19">
        <v>36</v>
      </c>
      <c r="C1039" s="15"/>
      <c r="F1039" s="19">
        <v>1</v>
      </c>
    </row>
    <row r="1040" spans="2:6" x14ac:dyDescent="0.3">
      <c r="B1040" s="19">
        <v>92</v>
      </c>
      <c r="C1040" s="15"/>
      <c r="F1040" s="19">
        <v>0</v>
      </c>
    </row>
    <row r="1041" spans="2:6" x14ac:dyDescent="0.3">
      <c r="B1041" s="19">
        <v>35</v>
      </c>
      <c r="C1041" s="15"/>
      <c r="F1041" s="19">
        <v>0</v>
      </c>
    </row>
    <row r="1042" spans="2:6" x14ac:dyDescent="0.3">
      <c r="B1042" s="19">
        <v>17</v>
      </c>
      <c r="C1042" s="15"/>
      <c r="F1042" s="19">
        <v>1</v>
      </c>
    </row>
    <row r="1043" spans="2:6" x14ac:dyDescent="0.3">
      <c r="B1043" s="19">
        <v>22</v>
      </c>
      <c r="C1043" s="15"/>
      <c r="F1043" s="19">
        <v>39</v>
      </c>
    </row>
    <row r="1044" spans="2:6" x14ac:dyDescent="0.3">
      <c r="B1044" s="19">
        <v>69</v>
      </c>
      <c r="C1044" s="15"/>
      <c r="F1044" s="19">
        <v>0</v>
      </c>
    </row>
    <row r="1045" spans="2:6" x14ac:dyDescent="0.3">
      <c r="B1045" s="19">
        <v>13</v>
      </c>
      <c r="C1045" s="15"/>
      <c r="F1045" s="19">
        <v>0</v>
      </c>
    </row>
    <row r="1046" spans="2:6" x14ac:dyDescent="0.3">
      <c r="B1046" s="19">
        <v>58</v>
      </c>
      <c r="C1046" s="15"/>
      <c r="F1046" s="19">
        <v>3</v>
      </c>
    </row>
    <row r="1047" spans="2:6" x14ac:dyDescent="0.3">
      <c r="B1047" s="19">
        <v>44</v>
      </c>
      <c r="C1047" s="15"/>
      <c r="F1047" s="19">
        <v>1</v>
      </c>
    </row>
    <row r="1048" spans="2:6" x14ac:dyDescent="0.3">
      <c r="B1048" s="19">
        <v>83</v>
      </c>
      <c r="C1048" s="15"/>
      <c r="F1048" s="19">
        <v>13</v>
      </c>
    </row>
    <row r="1049" spans="2:6" x14ac:dyDescent="0.3">
      <c r="B1049" s="19">
        <v>117</v>
      </c>
      <c r="C1049" s="15"/>
      <c r="F1049" s="19">
        <v>0</v>
      </c>
    </row>
    <row r="1050" spans="2:6" x14ac:dyDescent="0.3">
      <c r="B1050" s="19">
        <v>32</v>
      </c>
      <c r="C1050" s="15"/>
      <c r="F1050" s="19">
        <v>6</v>
      </c>
    </row>
    <row r="1051" spans="2:6" x14ac:dyDescent="0.3">
      <c r="B1051" s="19">
        <v>8</v>
      </c>
      <c r="C1051" s="15"/>
      <c r="F1051" s="19">
        <v>0</v>
      </c>
    </row>
    <row r="1052" spans="2:6" x14ac:dyDescent="0.3">
      <c r="B1052" s="19">
        <v>340</v>
      </c>
      <c r="C1052" s="15"/>
      <c r="F1052" s="19">
        <v>14</v>
      </c>
    </row>
    <row r="1053" spans="2:6" x14ac:dyDescent="0.3">
      <c r="B1053" s="19">
        <v>7</v>
      </c>
      <c r="C1053" s="15"/>
      <c r="F1053" s="19">
        <v>5</v>
      </c>
    </row>
    <row r="1054" spans="2:6" x14ac:dyDescent="0.3">
      <c r="B1054" s="19">
        <v>19</v>
      </c>
      <c r="C1054" s="15"/>
      <c r="F1054" s="19">
        <v>6</v>
      </c>
    </row>
    <row r="1055" spans="2:6" x14ac:dyDescent="0.3">
      <c r="B1055" s="19">
        <v>47</v>
      </c>
      <c r="C1055" s="15"/>
      <c r="F1055" s="19">
        <v>15</v>
      </c>
    </row>
    <row r="1056" spans="2:6" x14ac:dyDescent="0.3">
      <c r="B1056" s="19">
        <v>13</v>
      </c>
      <c r="C1056" s="15"/>
      <c r="F1056" s="19">
        <v>0</v>
      </c>
    </row>
    <row r="1057" spans="2:6" x14ac:dyDescent="0.3">
      <c r="B1057" s="19">
        <v>90</v>
      </c>
      <c r="C1057" s="15"/>
      <c r="F1057" s="19">
        <v>1</v>
      </c>
    </row>
    <row r="1058" spans="2:6" x14ac:dyDescent="0.3">
      <c r="B1058" s="19">
        <v>63</v>
      </c>
      <c r="C1058" s="15"/>
      <c r="F1058" s="19">
        <v>9</v>
      </c>
    </row>
    <row r="1059" spans="2:6" x14ac:dyDescent="0.3">
      <c r="B1059" s="19">
        <v>26</v>
      </c>
      <c r="C1059" s="15"/>
      <c r="F1059" s="19">
        <v>3</v>
      </c>
    </row>
    <row r="1060" spans="2:6" x14ac:dyDescent="0.3">
      <c r="B1060" s="19">
        <v>71</v>
      </c>
      <c r="C1060" s="15"/>
      <c r="F1060" s="19">
        <v>3</v>
      </c>
    </row>
    <row r="1061" spans="2:6" x14ac:dyDescent="0.3">
      <c r="B1061" s="19">
        <v>38</v>
      </c>
      <c r="C1061" s="15"/>
      <c r="F1061" s="19">
        <v>1</v>
      </c>
    </row>
    <row r="1062" spans="2:6" x14ac:dyDescent="0.3">
      <c r="B1062" s="19">
        <v>859</v>
      </c>
      <c r="C1062" s="15"/>
      <c r="F1062" s="19">
        <v>3</v>
      </c>
    </row>
    <row r="1063" spans="2:6" x14ac:dyDescent="0.3">
      <c r="B1063" s="19">
        <v>21</v>
      </c>
      <c r="C1063" s="15"/>
      <c r="F1063" s="19">
        <v>0</v>
      </c>
    </row>
    <row r="1064" spans="2:6" x14ac:dyDescent="0.3">
      <c r="B1064" s="19">
        <v>78</v>
      </c>
      <c r="C1064" s="15"/>
      <c r="F1064" s="19">
        <v>2</v>
      </c>
    </row>
    <row r="1065" spans="2:6" x14ac:dyDescent="0.3">
      <c r="B1065" s="19">
        <v>53</v>
      </c>
      <c r="C1065" s="15"/>
      <c r="F1065" s="19">
        <v>10</v>
      </c>
    </row>
    <row r="1066" spans="2:6" x14ac:dyDescent="0.3">
      <c r="B1066" s="19">
        <v>356</v>
      </c>
      <c r="C1066" s="15"/>
      <c r="F1066" s="19">
        <v>60</v>
      </c>
    </row>
    <row r="1067" spans="2:6" x14ac:dyDescent="0.3">
      <c r="B1067" s="19">
        <v>279</v>
      </c>
      <c r="C1067" s="15"/>
      <c r="F1067" s="19">
        <v>5</v>
      </c>
    </row>
    <row r="1068" spans="2:6" x14ac:dyDescent="0.3">
      <c r="B1068" s="19">
        <v>266</v>
      </c>
      <c r="C1068" s="15"/>
      <c r="F1068" s="19">
        <v>9</v>
      </c>
    </row>
    <row r="1069" spans="2:6" x14ac:dyDescent="0.3">
      <c r="B1069" s="19">
        <v>623</v>
      </c>
      <c r="C1069" s="15"/>
      <c r="F1069" s="19">
        <v>13</v>
      </c>
    </row>
    <row r="1070" spans="2:6" x14ac:dyDescent="0.3">
      <c r="B1070" s="19">
        <v>392</v>
      </c>
      <c r="C1070" s="15"/>
      <c r="F1070" s="19">
        <v>0</v>
      </c>
    </row>
    <row r="1071" spans="2:6" x14ac:dyDescent="0.3">
      <c r="B1071" s="19">
        <v>3562</v>
      </c>
      <c r="C1071" s="15"/>
      <c r="F1071" s="19">
        <v>8</v>
      </c>
    </row>
    <row r="1072" spans="2:6" x14ac:dyDescent="0.3">
      <c r="B1072" s="19">
        <v>514</v>
      </c>
      <c r="C1072" s="15"/>
      <c r="F1072" s="19">
        <v>3</v>
      </c>
    </row>
    <row r="1073" spans="2:6" x14ac:dyDescent="0.3">
      <c r="B1073" s="19">
        <v>88</v>
      </c>
      <c r="C1073" s="15"/>
      <c r="F1073" s="19">
        <v>3</v>
      </c>
    </row>
    <row r="1074" spans="2:6" x14ac:dyDescent="0.3">
      <c r="B1074" s="19">
        <v>537</v>
      </c>
      <c r="C1074" s="15"/>
      <c r="F1074" s="19">
        <v>0</v>
      </c>
    </row>
    <row r="1075" spans="2:6" x14ac:dyDescent="0.3">
      <c r="B1075" s="19">
        <v>25</v>
      </c>
      <c r="C1075" s="15"/>
      <c r="F1075" s="19">
        <v>6</v>
      </c>
    </row>
    <row r="1076" spans="2:6" x14ac:dyDescent="0.3">
      <c r="B1076" s="19">
        <v>3238</v>
      </c>
      <c r="C1076" s="15"/>
      <c r="F1076" s="19">
        <v>4</v>
      </c>
    </row>
    <row r="1077" spans="2:6" x14ac:dyDescent="0.3">
      <c r="B1077" s="19">
        <v>897</v>
      </c>
      <c r="C1077" s="15"/>
      <c r="F1077" s="19">
        <v>1</v>
      </c>
    </row>
    <row r="1078" spans="2:6" x14ac:dyDescent="0.3">
      <c r="B1078" s="19">
        <v>878</v>
      </c>
      <c r="C1078" s="15"/>
      <c r="F1078" s="19">
        <v>29</v>
      </c>
    </row>
    <row r="1079" spans="2:6" x14ac:dyDescent="0.3">
      <c r="B1079" s="19">
        <v>115</v>
      </c>
      <c r="C1079" s="15"/>
      <c r="F1079" s="19">
        <v>0</v>
      </c>
    </row>
    <row r="1080" spans="2:6" x14ac:dyDescent="0.3">
      <c r="B1080" s="19">
        <v>234</v>
      </c>
      <c r="C1080" s="15"/>
      <c r="F1080" s="19">
        <v>4</v>
      </c>
    </row>
    <row r="1081" spans="2:6" x14ac:dyDescent="0.3">
      <c r="B1081" s="19">
        <v>4330</v>
      </c>
      <c r="C1081" s="15"/>
      <c r="F1081" s="19">
        <v>5</v>
      </c>
    </row>
    <row r="1082" spans="2:6" x14ac:dyDescent="0.3">
      <c r="B1082" s="19">
        <v>651</v>
      </c>
      <c r="C1082" s="15"/>
      <c r="F1082" s="19">
        <v>4</v>
      </c>
    </row>
    <row r="1083" spans="2:6" x14ac:dyDescent="0.3">
      <c r="B1083" s="19">
        <v>251</v>
      </c>
      <c r="C1083" s="15"/>
      <c r="F1083" s="19">
        <v>5</v>
      </c>
    </row>
    <row r="1084" spans="2:6" x14ac:dyDescent="0.3">
      <c r="B1084" s="19">
        <v>263</v>
      </c>
      <c r="C1084" s="15"/>
      <c r="F1084" s="19">
        <v>1</v>
      </c>
    </row>
    <row r="1085" spans="2:6" x14ac:dyDescent="0.3">
      <c r="B1085" s="19">
        <v>28</v>
      </c>
      <c r="C1085" s="15"/>
      <c r="F1085" s="19">
        <v>1</v>
      </c>
    </row>
    <row r="1086" spans="2:6" x14ac:dyDescent="0.3">
      <c r="B1086" s="19">
        <v>721</v>
      </c>
      <c r="C1086" s="15"/>
      <c r="F1086" s="19">
        <v>0</v>
      </c>
    </row>
    <row r="1087" spans="2:6" x14ac:dyDescent="0.3">
      <c r="B1087" s="19">
        <v>50</v>
      </c>
      <c r="C1087" s="15"/>
      <c r="F1087" s="19">
        <v>14</v>
      </c>
    </row>
    <row r="1088" spans="2:6" x14ac:dyDescent="0.3">
      <c r="B1088" s="19">
        <v>73</v>
      </c>
      <c r="C1088" s="15"/>
      <c r="F1088" s="19">
        <v>3</v>
      </c>
    </row>
    <row r="1089" spans="2:6" x14ac:dyDescent="0.3">
      <c r="B1089" s="19">
        <v>27</v>
      </c>
      <c r="C1089" s="15"/>
      <c r="F1089" s="19">
        <v>10</v>
      </c>
    </row>
    <row r="1090" spans="2:6" x14ac:dyDescent="0.3">
      <c r="B1090" s="19">
        <v>34</v>
      </c>
      <c r="C1090" s="15"/>
      <c r="F1090" s="19">
        <v>17</v>
      </c>
    </row>
    <row r="1091" spans="2:6" x14ac:dyDescent="0.3">
      <c r="B1091" s="19">
        <v>7</v>
      </c>
      <c r="C1091" s="15"/>
      <c r="F1091" s="19">
        <v>2</v>
      </c>
    </row>
    <row r="1092" spans="2:6" x14ac:dyDescent="0.3">
      <c r="B1092" s="19">
        <v>24</v>
      </c>
      <c r="C1092" s="15"/>
      <c r="F1092" s="19">
        <v>0</v>
      </c>
    </row>
    <row r="1093" spans="2:6" x14ac:dyDescent="0.3">
      <c r="B1093" s="19">
        <v>15</v>
      </c>
      <c r="C1093" s="15"/>
      <c r="F1093" s="19">
        <v>4</v>
      </c>
    </row>
    <row r="1094" spans="2:6" x14ac:dyDescent="0.3">
      <c r="B1094" s="19">
        <v>72</v>
      </c>
      <c r="C1094" s="15"/>
      <c r="F1094" s="19">
        <v>12</v>
      </c>
    </row>
    <row r="1095" spans="2:6" x14ac:dyDescent="0.3">
      <c r="B1095" s="19">
        <v>120</v>
      </c>
      <c r="C1095" s="15"/>
      <c r="F1095" s="19">
        <v>3</v>
      </c>
    </row>
    <row r="1096" spans="2:6" x14ac:dyDescent="0.3">
      <c r="B1096" s="19">
        <v>123</v>
      </c>
      <c r="C1096" s="15"/>
      <c r="F1096" s="19">
        <v>12</v>
      </c>
    </row>
    <row r="1097" spans="2:6" x14ac:dyDescent="0.3">
      <c r="B1097" s="19">
        <v>1</v>
      </c>
      <c r="C1097" s="15"/>
      <c r="F1097" s="19">
        <v>0</v>
      </c>
    </row>
    <row r="1098" spans="2:6" x14ac:dyDescent="0.3">
      <c r="B1098" s="19">
        <v>24</v>
      </c>
      <c r="C1098" s="15"/>
      <c r="F1098" s="19">
        <v>7</v>
      </c>
    </row>
    <row r="1099" spans="2:6" x14ac:dyDescent="0.3">
      <c r="B1099" s="19">
        <v>33</v>
      </c>
      <c r="C1099" s="15"/>
      <c r="F1099" s="19">
        <v>2</v>
      </c>
    </row>
    <row r="1100" spans="2:6" x14ac:dyDescent="0.3">
      <c r="B1100" s="19">
        <v>14</v>
      </c>
      <c r="C1100" s="15"/>
      <c r="F1100" s="19">
        <v>1</v>
      </c>
    </row>
    <row r="1101" spans="2:6" x14ac:dyDescent="0.3">
      <c r="B1101" s="19">
        <v>9</v>
      </c>
      <c r="C1101" s="15"/>
      <c r="F1101" s="19">
        <v>4</v>
      </c>
    </row>
    <row r="1102" spans="2:6" x14ac:dyDescent="0.3">
      <c r="B1102" s="19">
        <v>76</v>
      </c>
      <c r="C1102" s="15"/>
      <c r="F1102" s="19">
        <v>4</v>
      </c>
    </row>
    <row r="1103" spans="2:6" x14ac:dyDescent="0.3">
      <c r="B1103" s="19">
        <v>19</v>
      </c>
      <c r="C1103" s="15"/>
      <c r="F1103" s="19">
        <v>17</v>
      </c>
    </row>
    <row r="1104" spans="2:6" x14ac:dyDescent="0.3">
      <c r="B1104" s="19">
        <v>69</v>
      </c>
      <c r="C1104" s="15"/>
      <c r="F1104" s="19">
        <v>7</v>
      </c>
    </row>
    <row r="1105" spans="2:6" x14ac:dyDescent="0.3">
      <c r="B1105" s="19">
        <v>218</v>
      </c>
      <c r="C1105" s="15"/>
      <c r="F1105" s="19">
        <v>2</v>
      </c>
    </row>
    <row r="1106" spans="2:6" x14ac:dyDescent="0.3">
      <c r="B1106" s="19">
        <v>30</v>
      </c>
      <c r="C1106" s="15"/>
      <c r="F1106" s="19">
        <v>5</v>
      </c>
    </row>
    <row r="1107" spans="2:6" x14ac:dyDescent="0.3">
      <c r="B1107" s="19">
        <v>100</v>
      </c>
      <c r="C1107" s="15"/>
      <c r="F1107" s="19">
        <v>1</v>
      </c>
    </row>
    <row r="1108" spans="2:6" x14ac:dyDescent="0.3">
      <c r="B1108" s="19">
        <v>296</v>
      </c>
      <c r="C1108" s="15"/>
      <c r="F1108" s="19">
        <v>1</v>
      </c>
    </row>
    <row r="1109" spans="2:6" x14ac:dyDescent="0.3">
      <c r="B1109" s="19">
        <v>1204</v>
      </c>
      <c r="C1109" s="15"/>
      <c r="F1109" s="19">
        <v>14</v>
      </c>
    </row>
    <row r="1110" spans="2:6" x14ac:dyDescent="0.3">
      <c r="B1110" s="19">
        <v>321</v>
      </c>
      <c r="C1110" s="15"/>
      <c r="F1110" s="19">
        <v>26</v>
      </c>
    </row>
    <row r="1111" spans="2:6" x14ac:dyDescent="0.3">
      <c r="B1111" s="19">
        <v>301</v>
      </c>
      <c r="C1111" s="15"/>
      <c r="F1111" s="19">
        <v>2</v>
      </c>
    </row>
    <row r="1112" spans="2:6" x14ac:dyDescent="0.3">
      <c r="B1112" s="19">
        <v>144</v>
      </c>
      <c r="C1112" s="15"/>
      <c r="F1112" s="19">
        <v>1</v>
      </c>
    </row>
    <row r="1113" spans="2:6" x14ac:dyDescent="0.3">
      <c r="B1113" s="19">
        <v>539</v>
      </c>
      <c r="C1113" s="15"/>
      <c r="F1113" s="19">
        <v>3</v>
      </c>
    </row>
    <row r="1114" spans="2:6" x14ac:dyDescent="0.3">
      <c r="B1114" s="19">
        <v>498</v>
      </c>
      <c r="C1114" s="15"/>
      <c r="F1114" s="19">
        <v>7</v>
      </c>
    </row>
    <row r="1115" spans="2:6" x14ac:dyDescent="0.3">
      <c r="B1115" s="19">
        <v>1113</v>
      </c>
      <c r="C1115" s="15"/>
      <c r="F1115" s="19">
        <v>9</v>
      </c>
    </row>
    <row r="1116" spans="2:6" x14ac:dyDescent="0.3">
      <c r="B1116" s="19">
        <v>988</v>
      </c>
      <c r="C1116" s="15"/>
      <c r="F1116" s="19">
        <v>20</v>
      </c>
    </row>
    <row r="1117" spans="2:6" x14ac:dyDescent="0.3">
      <c r="B1117" s="19">
        <v>391</v>
      </c>
      <c r="C1117" s="15"/>
      <c r="F1117" s="19">
        <v>6</v>
      </c>
    </row>
    <row r="1118" spans="2:6" x14ac:dyDescent="0.3">
      <c r="B1118" s="19">
        <v>28</v>
      </c>
      <c r="C1118" s="15"/>
      <c r="F1118" s="19">
        <v>13</v>
      </c>
    </row>
    <row r="1119" spans="2:6" x14ac:dyDescent="0.3">
      <c r="B1119" s="19">
        <v>147</v>
      </c>
      <c r="C1119" s="15"/>
      <c r="F1119" s="19">
        <v>1</v>
      </c>
    </row>
    <row r="1120" spans="2:6" x14ac:dyDescent="0.3">
      <c r="B1120" s="19">
        <v>680</v>
      </c>
      <c r="C1120" s="15"/>
      <c r="F1120" s="19">
        <v>202</v>
      </c>
    </row>
    <row r="1121" spans="2:6" x14ac:dyDescent="0.3">
      <c r="B1121" s="19">
        <v>983</v>
      </c>
      <c r="C1121" s="15"/>
      <c r="F1121" s="19">
        <v>0</v>
      </c>
    </row>
    <row r="1122" spans="2:6" x14ac:dyDescent="0.3">
      <c r="B1122" s="19">
        <v>79</v>
      </c>
      <c r="C1122" s="15"/>
      <c r="F1122" s="19">
        <v>1</v>
      </c>
    </row>
    <row r="1123" spans="2:6" x14ac:dyDescent="0.3">
      <c r="B1123" s="19">
        <v>426</v>
      </c>
      <c r="C1123" s="15"/>
      <c r="F1123" s="19">
        <v>0</v>
      </c>
    </row>
    <row r="1124" spans="2:6" x14ac:dyDescent="0.3">
      <c r="B1124" s="19">
        <v>96</v>
      </c>
      <c r="C1124" s="15"/>
      <c r="F1124" s="19">
        <v>2</v>
      </c>
    </row>
    <row r="1125" spans="2:6" x14ac:dyDescent="0.3">
      <c r="B1125" s="19">
        <v>163</v>
      </c>
      <c r="C1125" s="15"/>
      <c r="F1125" s="19">
        <v>13</v>
      </c>
    </row>
    <row r="1126" spans="2:6" x14ac:dyDescent="0.3">
      <c r="B1126" s="19">
        <v>2525</v>
      </c>
      <c r="C1126" s="15"/>
      <c r="F1126" s="19">
        <v>9</v>
      </c>
    </row>
    <row r="1127" spans="2:6" x14ac:dyDescent="0.3">
      <c r="B1127" s="19">
        <v>2035</v>
      </c>
      <c r="C1127" s="15"/>
      <c r="F1127" s="19">
        <v>2</v>
      </c>
    </row>
    <row r="1128" spans="2:6" x14ac:dyDescent="0.3">
      <c r="B1128" s="19">
        <v>290</v>
      </c>
      <c r="C1128" s="15"/>
      <c r="F1128" s="19">
        <v>0</v>
      </c>
    </row>
    <row r="1129" spans="2:6" x14ac:dyDescent="0.3">
      <c r="B1129" s="19">
        <v>1980</v>
      </c>
      <c r="C1129" s="15"/>
      <c r="F1129" s="19">
        <v>35</v>
      </c>
    </row>
    <row r="1130" spans="2:6" x14ac:dyDescent="0.3">
      <c r="B1130" s="19">
        <v>57</v>
      </c>
      <c r="C1130" s="15"/>
      <c r="F1130" s="19">
        <v>2</v>
      </c>
    </row>
    <row r="1131" spans="2:6" x14ac:dyDescent="0.3">
      <c r="B1131" s="19">
        <v>380</v>
      </c>
      <c r="C1131" s="15"/>
      <c r="F1131" s="19">
        <v>3</v>
      </c>
    </row>
    <row r="1132" spans="2:6" x14ac:dyDescent="0.3">
      <c r="B1132" s="19">
        <v>128</v>
      </c>
      <c r="C1132" s="15"/>
      <c r="F1132" s="19">
        <v>0</v>
      </c>
    </row>
    <row r="1133" spans="2:6" x14ac:dyDescent="0.3">
      <c r="B1133" s="19">
        <v>180</v>
      </c>
      <c r="C1133" s="15"/>
      <c r="F1133" s="19">
        <v>1</v>
      </c>
    </row>
    <row r="1134" spans="2:6" x14ac:dyDescent="0.3">
      <c r="B1134" s="19">
        <v>571</v>
      </c>
      <c r="C1134" s="15"/>
      <c r="F1134" s="19">
        <v>0</v>
      </c>
    </row>
    <row r="1135" spans="2:6" x14ac:dyDescent="0.3">
      <c r="B1135" s="19">
        <v>480</v>
      </c>
      <c r="C1135" s="15"/>
      <c r="F1135" s="19">
        <v>0</v>
      </c>
    </row>
    <row r="1136" spans="2:6" x14ac:dyDescent="0.3">
      <c r="B1136" s="19">
        <v>249</v>
      </c>
      <c r="C1136" s="15"/>
      <c r="F1136" s="19">
        <v>3</v>
      </c>
    </row>
    <row r="1137" spans="2:6" x14ac:dyDescent="0.3">
      <c r="B1137" s="19">
        <v>84</v>
      </c>
      <c r="C1137" s="15"/>
      <c r="F1137" s="19">
        <v>11</v>
      </c>
    </row>
    <row r="1138" spans="2:6" x14ac:dyDescent="0.3">
      <c r="B1138" s="19">
        <v>197</v>
      </c>
      <c r="C1138" s="15"/>
      <c r="F1138" s="19">
        <v>6</v>
      </c>
    </row>
    <row r="1139" spans="2:6" x14ac:dyDescent="0.3">
      <c r="B1139" s="19">
        <v>271</v>
      </c>
      <c r="C1139" s="15"/>
      <c r="F1139" s="19">
        <v>0</v>
      </c>
    </row>
    <row r="1140" spans="2:6" x14ac:dyDescent="0.3">
      <c r="B1140" s="19">
        <v>50</v>
      </c>
      <c r="C1140" s="15"/>
      <c r="F1140" s="19">
        <v>67</v>
      </c>
    </row>
    <row r="1141" spans="2:6" x14ac:dyDescent="0.3">
      <c r="B1141" s="19">
        <v>169</v>
      </c>
      <c r="C1141" s="15"/>
      <c r="F1141" s="19">
        <v>23</v>
      </c>
    </row>
    <row r="1142" spans="2:6" x14ac:dyDescent="0.3">
      <c r="B1142" s="19">
        <v>205</v>
      </c>
      <c r="C1142" s="15"/>
      <c r="F1142" s="19">
        <v>72</v>
      </c>
    </row>
    <row r="1143" spans="2:6" x14ac:dyDescent="0.3">
      <c r="B1143" s="19">
        <v>206</v>
      </c>
      <c r="C1143" s="15"/>
      <c r="F1143" s="19">
        <v>2</v>
      </c>
    </row>
    <row r="1144" spans="2:6" x14ac:dyDescent="0.3">
      <c r="B1144" s="19">
        <v>84</v>
      </c>
      <c r="C1144" s="15"/>
      <c r="F1144" s="19">
        <v>15</v>
      </c>
    </row>
    <row r="1145" spans="2:6" x14ac:dyDescent="0.3">
      <c r="B1145" s="19">
        <v>210</v>
      </c>
      <c r="C1145" s="15"/>
      <c r="F1145" s="19">
        <v>1</v>
      </c>
    </row>
    <row r="1146" spans="2:6" x14ac:dyDescent="0.3">
      <c r="B1146" s="19">
        <v>181</v>
      </c>
      <c r="C1146" s="15"/>
      <c r="F1146" s="19">
        <v>2</v>
      </c>
    </row>
    <row r="1147" spans="2:6" x14ac:dyDescent="0.3">
      <c r="B1147" s="19">
        <v>60</v>
      </c>
      <c r="C1147" s="15"/>
      <c r="F1147" s="19">
        <v>7</v>
      </c>
    </row>
    <row r="1148" spans="2:6" x14ac:dyDescent="0.3">
      <c r="B1148" s="19">
        <v>445</v>
      </c>
      <c r="C1148" s="15"/>
      <c r="F1148" s="19">
        <v>16</v>
      </c>
    </row>
    <row r="1149" spans="2:6" x14ac:dyDescent="0.3">
      <c r="B1149" s="19">
        <v>17</v>
      </c>
      <c r="C1149" s="15"/>
      <c r="F1149" s="19">
        <v>117</v>
      </c>
    </row>
    <row r="1150" spans="2:6" x14ac:dyDescent="0.3">
      <c r="B1150" s="19">
        <v>194</v>
      </c>
      <c r="C1150" s="15"/>
      <c r="F1150" s="19">
        <v>2</v>
      </c>
    </row>
    <row r="1151" spans="2:6" x14ac:dyDescent="0.3">
      <c r="B1151" s="19">
        <v>404</v>
      </c>
      <c r="C1151" s="15"/>
      <c r="F1151" s="19">
        <v>7</v>
      </c>
    </row>
    <row r="1152" spans="2:6" x14ac:dyDescent="0.3">
      <c r="B1152" s="19">
        <v>194</v>
      </c>
      <c r="C1152" s="15"/>
      <c r="F1152" s="19">
        <v>3</v>
      </c>
    </row>
    <row r="1153" spans="2:6" x14ac:dyDescent="0.3">
      <c r="B1153" s="19">
        <v>902</v>
      </c>
      <c r="C1153" s="15"/>
      <c r="F1153" s="19">
        <v>20</v>
      </c>
    </row>
    <row r="1154" spans="2:6" x14ac:dyDescent="0.3">
      <c r="B1154" s="19">
        <v>1670</v>
      </c>
      <c r="C1154" s="15"/>
      <c r="F1154" s="19">
        <v>50</v>
      </c>
    </row>
    <row r="1155" spans="2:6" x14ac:dyDescent="0.3">
      <c r="B1155" s="19">
        <v>1328</v>
      </c>
      <c r="C1155" s="15"/>
      <c r="F1155" s="19">
        <v>2</v>
      </c>
    </row>
    <row r="1156" spans="2:6" x14ac:dyDescent="0.3">
      <c r="B1156" s="19">
        <v>944</v>
      </c>
      <c r="C1156" s="15"/>
      <c r="F1156" s="19">
        <v>3</v>
      </c>
    </row>
    <row r="1157" spans="2:6" x14ac:dyDescent="0.3">
      <c r="B1157" s="19">
        <v>147</v>
      </c>
      <c r="C1157" s="15"/>
      <c r="F1157" s="19">
        <v>27</v>
      </c>
    </row>
    <row r="1158" spans="2:6" x14ac:dyDescent="0.3">
      <c r="B1158" s="19">
        <v>99</v>
      </c>
      <c r="C1158" s="15"/>
      <c r="F1158" s="19">
        <v>7</v>
      </c>
    </row>
    <row r="1159" spans="2:6" x14ac:dyDescent="0.3">
      <c r="B1159" s="19">
        <v>79</v>
      </c>
      <c r="C1159" s="15"/>
      <c r="F1159" s="19">
        <v>5</v>
      </c>
    </row>
    <row r="1160" spans="2:6" x14ac:dyDescent="0.3">
      <c r="B1160" s="19">
        <v>75</v>
      </c>
      <c r="C1160" s="15"/>
      <c r="F1160" s="19">
        <v>0</v>
      </c>
    </row>
    <row r="1161" spans="2:6" x14ac:dyDescent="0.3">
      <c r="B1161" s="19">
        <v>207</v>
      </c>
      <c r="C1161" s="15"/>
      <c r="F1161" s="19">
        <v>3</v>
      </c>
    </row>
    <row r="1162" spans="2:6" x14ac:dyDescent="0.3">
      <c r="B1162" s="19">
        <v>102</v>
      </c>
      <c r="C1162" s="15"/>
      <c r="F1162" s="19">
        <v>6</v>
      </c>
    </row>
    <row r="1163" spans="2:6" x14ac:dyDescent="0.3">
      <c r="B1163" s="19">
        <v>32</v>
      </c>
      <c r="C1163" s="15"/>
      <c r="F1163" s="19">
        <v>9</v>
      </c>
    </row>
    <row r="1164" spans="2:6" x14ac:dyDescent="0.3">
      <c r="B1164" s="19">
        <v>480</v>
      </c>
      <c r="C1164" s="15"/>
      <c r="F1164" s="19">
        <v>3</v>
      </c>
    </row>
    <row r="1165" spans="2:6" x14ac:dyDescent="0.3">
      <c r="B1165" s="19">
        <v>11</v>
      </c>
      <c r="C1165" s="15"/>
      <c r="F1165" s="19">
        <v>2</v>
      </c>
    </row>
    <row r="1166" spans="2:6" x14ac:dyDescent="0.3">
      <c r="B1166" s="19">
        <v>12</v>
      </c>
      <c r="C1166" s="15"/>
      <c r="F1166" s="19">
        <v>3</v>
      </c>
    </row>
    <row r="1167" spans="2:6" x14ac:dyDescent="0.3">
      <c r="B1167" s="19">
        <v>48</v>
      </c>
      <c r="C1167" s="15"/>
      <c r="F1167" s="19">
        <v>45</v>
      </c>
    </row>
    <row r="1168" spans="2:6" x14ac:dyDescent="0.3">
      <c r="B1168" s="19">
        <v>59</v>
      </c>
      <c r="C1168" s="15"/>
      <c r="F1168" s="19">
        <v>9</v>
      </c>
    </row>
    <row r="1169" spans="2:6" x14ac:dyDescent="0.3">
      <c r="B1169" s="19">
        <v>79</v>
      </c>
      <c r="C1169" s="15"/>
      <c r="F1169" s="19">
        <v>9</v>
      </c>
    </row>
    <row r="1170" spans="2:6" x14ac:dyDescent="0.3">
      <c r="B1170" s="19">
        <v>14</v>
      </c>
      <c r="C1170" s="15"/>
      <c r="F1170" s="19">
        <v>21</v>
      </c>
    </row>
    <row r="1171" spans="2:6" x14ac:dyDescent="0.3">
      <c r="B1171" s="19">
        <v>106</v>
      </c>
      <c r="C1171" s="15"/>
      <c r="F1171" s="19">
        <v>17</v>
      </c>
    </row>
    <row r="1172" spans="2:6" x14ac:dyDescent="0.3">
      <c r="B1172" s="19">
        <v>25</v>
      </c>
      <c r="C1172" s="15"/>
      <c r="F1172" s="19">
        <v>1</v>
      </c>
    </row>
    <row r="1173" spans="2:6" x14ac:dyDescent="0.3">
      <c r="B1173" s="19">
        <v>25</v>
      </c>
      <c r="C1173" s="15"/>
      <c r="F1173" s="19">
        <v>1</v>
      </c>
    </row>
    <row r="1174" spans="2:6" x14ac:dyDescent="0.3">
      <c r="B1174" s="19">
        <v>29</v>
      </c>
      <c r="C1174" s="15"/>
      <c r="F1174" s="19">
        <v>14</v>
      </c>
    </row>
    <row r="1175" spans="2:6" x14ac:dyDescent="0.3">
      <c r="B1175" s="19">
        <v>43</v>
      </c>
      <c r="C1175" s="15"/>
      <c r="F1175" s="19">
        <v>42</v>
      </c>
    </row>
    <row r="1176" spans="2:6" x14ac:dyDescent="0.3">
      <c r="B1176" s="19">
        <v>46</v>
      </c>
      <c r="C1176" s="15"/>
      <c r="F1176" s="19">
        <v>27</v>
      </c>
    </row>
    <row r="1177" spans="2:6" x14ac:dyDescent="0.3">
      <c r="B1177" s="19">
        <v>27</v>
      </c>
      <c r="C1177" s="15"/>
      <c r="F1177" s="19">
        <v>5</v>
      </c>
    </row>
    <row r="1178" spans="2:6" x14ac:dyDescent="0.3">
      <c r="B1178" s="19">
        <v>112</v>
      </c>
      <c r="C1178" s="15"/>
      <c r="F1178" s="19">
        <v>13</v>
      </c>
    </row>
    <row r="1179" spans="2:6" x14ac:dyDescent="0.3">
      <c r="B1179" s="19">
        <v>34</v>
      </c>
      <c r="C1179" s="15"/>
      <c r="F1179" s="19">
        <v>12</v>
      </c>
    </row>
    <row r="1180" spans="2:6" x14ac:dyDescent="0.3">
      <c r="B1180" s="19">
        <v>145</v>
      </c>
      <c r="C1180" s="15"/>
      <c r="F1180" s="19">
        <v>90</v>
      </c>
    </row>
    <row r="1181" spans="2:6" x14ac:dyDescent="0.3">
      <c r="B1181" s="19">
        <v>19</v>
      </c>
      <c r="C1181" s="15"/>
      <c r="F1181" s="19">
        <v>2</v>
      </c>
    </row>
    <row r="1182" spans="2:6" x14ac:dyDescent="0.3">
      <c r="B1182" s="19">
        <v>288</v>
      </c>
      <c r="C1182" s="15"/>
      <c r="F1182" s="19">
        <v>5</v>
      </c>
    </row>
    <row r="1183" spans="2:6" x14ac:dyDescent="0.3">
      <c r="B1183" s="19">
        <v>14</v>
      </c>
      <c r="C1183" s="15"/>
      <c r="F1183" s="19">
        <v>31</v>
      </c>
    </row>
    <row r="1184" spans="2:6" x14ac:dyDescent="0.3">
      <c r="B1184" s="19">
        <v>7</v>
      </c>
      <c r="C1184" s="15"/>
      <c r="F1184" s="19">
        <v>4</v>
      </c>
    </row>
    <row r="1185" spans="2:6" x14ac:dyDescent="0.3">
      <c r="B1185" s="19">
        <v>211</v>
      </c>
      <c r="C1185" s="15"/>
      <c r="F1185" s="19">
        <v>29</v>
      </c>
    </row>
    <row r="1186" spans="2:6" x14ac:dyDescent="0.3">
      <c r="B1186" s="19">
        <v>85</v>
      </c>
      <c r="C1186" s="15"/>
      <c r="F1186" s="19">
        <v>2</v>
      </c>
    </row>
    <row r="1187" spans="2:6" x14ac:dyDescent="0.3">
      <c r="B1187" s="19">
        <v>103</v>
      </c>
      <c r="C1187" s="15"/>
      <c r="F1187" s="19">
        <v>114</v>
      </c>
    </row>
    <row r="1188" spans="2:6" x14ac:dyDescent="0.3">
      <c r="B1188" s="19">
        <v>113</v>
      </c>
      <c r="C1188" s="15"/>
      <c r="F1188" s="19">
        <v>1</v>
      </c>
    </row>
    <row r="1189" spans="2:6" x14ac:dyDescent="0.3">
      <c r="B1189" s="19">
        <v>167</v>
      </c>
      <c r="C1189" s="15"/>
      <c r="F1189" s="19">
        <v>76</v>
      </c>
    </row>
    <row r="1190" spans="2:6" x14ac:dyDescent="0.3">
      <c r="B1190" s="19">
        <v>73</v>
      </c>
      <c r="C1190" s="15"/>
      <c r="F1190" s="19">
        <v>9</v>
      </c>
    </row>
    <row r="1191" spans="2:6" x14ac:dyDescent="0.3">
      <c r="B1191" s="19">
        <v>75</v>
      </c>
      <c r="C1191" s="15"/>
      <c r="F1191" s="19">
        <v>37</v>
      </c>
    </row>
    <row r="1192" spans="2:6" x14ac:dyDescent="0.3">
      <c r="B1192" s="19">
        <v>614</v>
      </c>
      <c r="C1192" s="15"/>
      <c r="F1192" s="19">
        <v>0</v>
      </c>
    </row>
    <row r="1193" spans="2:6" x14ac:dyDescent="0.3">
      <c r="B1193" s="19">
        <v>107</v>
      </c>
      <c r="C1193" s="15"/>
      <c r="F1193" s="19">
        <v>1</v>
      </c>
    </row>
    <row r="1194" spans="2:6" x14ac:dyDescent="0.3">
      <c r="B1194" s="19">
        <v>1224</v>
      </c>
      <c r="C1194" s="15"/>
      <c r="F1194" s="19">
        <v>10</v>
      </c>
    </row>
    <row r="1195" spans="2:6" x14ac:dyDescent="0.3">
      <c r="B1195" s="19">
        <v>104</v>
      </c>
      <c r="C1195" s="15"/>
      <c r="F1195" s="19">
        <v>1</v>
      </c>
    </row>
    <row r="1196" spans="2:6" x14ac:dyDescent="0.3">
      <c r="B1196" s="19">
        <v>79</v>
      </c>
      <c r="C1196" s="15"/>
      <c r="F1196" s="19">
        <v>2</v>
      </c>
    </row>
    <row r="1197" spans="2:6" x14ac:dyDescent="0.3">
      <c r="B1197" s="19">
        <v>157</v>
      </c>
      <c r="C1197" s="15"/>
      <c r="F1197" s="19">
        <v>1</v>
      </c>
    </row>
    <row r="1198" spans="2:6" x14ac:dyDescent="0.3">
      <c r="B1198" s="19">
        <v>50</v>
      </c>
      <c r="C1198" s="15"/>
      <c r="F1198" s="19">
        <v>10</v>
      </c>
    </row>
    <row r="1199" spans="2:6" x14ac:dyDescent="0.3">
      <c r="B1199" s="19">
        <v>64</v>
      </c>
      <c r="C1199" s="15"/>
      <c r="F1199" s="19">
        <v>9</v>
      </c>
    </row>
    <row r="1200" spans="2:6" x14ac:dyDescent="0.3">
      <c r="B1200" s="19">
        <v>200</v>
      </c>
      <c r="C1200" s="15"/>
      <c r="F1200" s="19">
        <v>19</v>
      </c>
    </row>
    <row r="1201" spans="2:6" x14ac:dyDescent="0.3">
      <c r="B1201" s="19">
        <v>22</v>
      </c>
      <c r="C1201" s="15"/>
      <c r="F1201" s="19">
        <v>0</v>
      </c>
    </row>
    <row r="1202" spans="2:6" x14ac:dyDescent="0.3">
      <c r="B1202" s="19">
        <v>163</v>
      </c>
      <c r="C1202" s="15"/>
      <c r="F1202" s="19">
        <v>4</v>
      </c>
    </row>
    <row r="1203" spans="2:6" x14ac:dyDescent="0.3">
      <c r="B1203" s="19">
        <v>77</v>
      </c>
      <c r="C1203" s="15"/>
      <c r="F1203" s="19">
        <v>8</v>
      </c>
    </row>
    <row r="1204" spans="2:6" x14ac:dyDescent="0.3">
      <c r="B1204" s="19">
        <v>89</v>
      </c>
      <c r="C1204" s="15"/>
      <c r="F1204" s="19">
        <v>24</v>
      </c>
    </row>
    <row r="1205" spans="2:6" x14ac:dyDescent="0.3">
      <c r="B1205" s="19">
        <v>3355</v>
      </c>
      <c r="C1205" s="15"/>
      <c r="F1205" s="19">
        <v>0</v>
      </c>
    </row>
    <row r="1206" spans="2:6" x14ac:dyDescent="0.3">
      <c r="B1206" s="19">
        <v>537</v>
      </c>
      <c r="C1206" s="15"/>
      <c r="F1206" s="19">
        <v>39</v>
      </c>
    </row>
    <row r="1207" spans="2:6" x14ac:dyDescent="0.3">
      <c r="B1207" s="19">
        <v>125</v>
      </c>
      <c r="C1207" s="15"/>
      <c r="F1207" s="19">
        <v>6</v>
      </c>
    </row>
    <row r="1208" spans="2:6" x14ac:dyDescent="0.3">
      <c r="B1208" s="19">
        <v>163</v>
      </c>
      <c r="C1208" s="15"/>
      <c r="F1208" s="19">
        <v>4</v>
      </c>
    </row>
    <row r="1209" spans="2:6" x14ac:dyDescent="0.3">
      <c r="B1209" s="19">
        <v>283</v>
      </c>
      <c r="C1209" s="15"/>
      <c r="F1209" s="19">
        <v>3</v>
      </c>
    </row>
    <row r="1210" spans="2:6" x14ac:dyDescent="0.3">
      <c r="B1210" s="19">
        <v>352</v>
      </c>
      <c r="C1210" s="15"/>
      <c r="F1210" s="19">
        <v>53</v>
      </c>
    </row>
    <row r="1211" spans="2:6" x14ac:dyDescent="0.3">
      <c r="B1211" s="19">
        <v>94</v>
      </c>
      <c r="C1211" s="15"/>
      <c r="F1211" s="19">
        <v>1</v>
      </c>
    </row>
    <row r="1212" spans="2:6" x14ac:dyDescent="0.3">
      <c r="B1212" s="19">
        <v>67</v>
      </c>
      <c r="C1212" s="15"/>
      <c r="F1212" s="19">
        <v>2</v>
      </c>
    </row>
    <row r="1213" spans="2:6" x14ac:dyDescent="0.3">
      <c r="B1213" s="19">
        <v>221</v>
      </c>
      <c r="C1213" s="15"/>
      <c r="F1213" s="19">
        <v>25</v>
      </c>
    </row>
    <row r="1214" spans="2:6" x14ac:dyDescent="0.3">
      <c r="B1214" s="19">
        <v>2165</v>
      </c>
      <c r="C1214" s="15"/>
      <c r="F1214" s="19">
        <v>6</v>
      </c>
    </row>
    <row r="1215" spans="2:6" x14ac:dyDescent="0.3">
      <c r="B1215" s="19">
        <v>179</v>
      </c>
      <c r="C1215" s="15"/>
      <c r="F1215" s="19">
        <v>0</v>
      </c>
    </row>
    <row r="1216" spans="2:6" x14ac:dyDescent="0.3">
      <c r="B1216" s="19">
        <v>123</v>
      </c>
      <c r="C1216" s="15"/>
      <c r="F1216" s="19">
        <v>12</v>
      </c>
    </row>
    <row r="1217" spans="2:6" x14ac:dyDescent="0.3">
      <c r="B1217" s="19">
        <v>1104</v>
      </c>
      <c r="C1217" s="15"/>
      <c r="F1217" s="19">
        <v>0</v>
      </c>
    </row>
    <row r="1218" spans="2:6" x14ac:dyDescent="0.3">
      <c r="B1218" s="19">
        <v>403</v>
      </c>
      <c r="C1218" s="15"/>
      <c r="F1218" s="19">
        <v>36</v>
      </c>
    </row>
    <row r="1219" spans="2:6" x14ac:dyDescent="0.3">
      <c r="B1219" s="19">
        <v>109</v>
      </c>
      <c r="C1219" s="15"/>
      <c r="F1219" s="19">
        <v>0</v>
      </c>
    </row>
    <row r="1220" spans="2:6" x14ac:dyDescent="0.3">
      <c r="B1220" s="19">
        <v>372</v>
      </c>
      <c r="C1220" s="15"/>
      <c r="F1220" s="19">
        <v>2</v>
      </c>
    </row>
    <row r="1221" spans="2:6" x14ac:dyDescent="0.3">
      <c r="B1221" s="19">
        <v>311</v>
      </c>
      <c r="C1221" s="15"/>
      <c r="F1221" s="19">
        <v>1</v>
      </c>
    </row>
    <row r="1222" spans="2:6" x14ac:dyDescent="0.3">
      <c r="B1222" s="19">
        <v>61</v>
      </c>
      <c r="C1222" s="15"/>
      <c r="F1222" s="19">
        <v>59</v>
      </c>
    </row>
    <row r="1223" spans="2:6" x14ac:dyDescent="0.3">
      <c r="B1223" s="19">
        <v>115</v>
      </c>
      <c r="C1223" s="15"/>
      <c r="F1223" s="19">
        <v>1</v>
      </c>
    </row>
    <row r="1224" spans="2:6" x14ac:dyDescent="0.3">
      <c r="B1224" s="19">
        <v>111</v>
      </c>
      <c r="C1224" s="15"/>
      <c r="F1224" s="19">
        <v>31</v>
      </c>
    </row>
    <row r="1225" spans="2:6" x14ac:dyDescent="0.3">
      <c r="B1225" s="19">
        <v>337</v>
      </c>
      <c r="C1225" s="15"/>
      <c r="F1225" s="19">
        <v>18</v>
      </c>
    </row>
    <row r="1226" spans="2:6" x14ac:dyDescent="0.3">
      <c r="B1226" s="19">
        <v>9</v>
      </c>
      <c r="C1226" s="15"/>
      <c r="F1226" s="19">
        <v>10</v>
      </c>
    </row>
    <row r="1227" spans="2:6" x14ac:dyDescent="0.3">
      <c r="B1227" s="19">
        <v>120</v>
      </c>
      <c r="C1227" s="15"/>
      <c r="F1227" s="19">
        <v>0</v>
      </c>
    </row>
    <row r="1228" spans="2:6" x14ac:dyDescent="0.3">
      <c r="B1228" s="19">
        <v>102</v>
      </c>
      <c r="C1228" s="15"/>
      <c r="F1228" s="19">
        <v>14</v>
      </c>
    </row>
    <row r="1229" spans="2:6" x14ac:dyDescent="0.3">
      <c r="B1229" s="19">
        <v>186</v>
      </c>
      <c r="C1229" s="15"/>
      <c r="F1229" s="19">
        <v>2</v>
      </c>
    </row>
    <row r="1230" spans="2:6" x14ac:dyDescent="0.3">
      <c r="B1230" s="19">
        <v>15</v>
      </c>
      <c r="C1230" s="15"/>
      <c r="F1230" s="19">
        <v>1</v>
      </c>
    </row>
    <row r="1231" spans="2:6" x14ac:dyDescent="0.3">
      <c r="B1231" s="19">
        <v>67</v>
      </c>
      <c r="C1231" s="15"/>
      <c r="F1231" s="19">
        <v>3</v>
      </c>
    </row>
    <row r="1232" spans="2:6" x14ac:dyDescent="0.3">
      <c r="B1232" s="19">
        <v>130</v>
      </c>
      <c r="C1232" s="15"/>
      <c r="F1232" s="19">
        <v>0</v>
      </c>
    </row>
    <row r="1233" spans="2:6" x14ac:dyDescent="0.3">
      <c r="B1233" s="19">
        <v>16</v>
      </c>
      <c r="C1233" s="15"/>
      <c r="F1233" s="19">
        <v>2</v>
      </c>
    </row>
    <row r="1234" spans="2:6" x14ac:dyDescent="0.3">
      <c r="B1234" s="19">
        <v>67</v>
      </c>
      <c r="C1234" s="15"/>
      <c r="F1234" s="19">
        <v>0</v>
      </c>
    </row>
    <row r="1235" spans="2:6" x14ac:dyDescent="0.3">
      <c r="B1235" s="19">
        <v>124</v>
      </c>
      <c r="C1235" s="15"/>
      <c r="F1235" s="19">
        <v>12</v>
      </c>
    </row>
    <row r="1236" spans="2:6" x14ac:dyDescent="0.3">
      <c r="B1236" s="19">
        <v>80</v>
      </c>
      <c r="C1236" s="15"/>
      <c r="F1236" s="19">
        <v>1</v>
      </c>
    </row>
    <row r="1237" spans="2:6" x14ac:dyDescent="0.3">
      <c r="B1237" s="19">
        <v>282</v>
      </c>
      <c r="C1237" s="15"/>
      <c r="F1237" s="19">
        <v>8</v>
      </c>
    </row>
    <row r="1238" spans="2:6" x14ac:dyDescent="0.3">
      <c r="B1238" s="19">
        <v>68</v>
      </c>
      <c r="C1238" s="15"/>
      <c r="F1238" s="19">
        <v>2</v>
      </c>
    </row>
    <row r="1239" spans="2:6" x14ac:dyDescent="0.3">
      <c r="B1239" s="19">
        <v>86</v>
      </c>
      <c r="C1239" s="15"/>
      <c r="F1239" s="19">
        <v>31</v>
      </c>
    </row>
    <row r="1240" spans="2:6" x14ac:dyDescent="0.3">
      <c r="B1240" s="19">
        <v>115</v>
      </c>
      <c r="C1240" s="15"/>
      <c r="F1240" s="19">
        <v>5</v>
      </c>
    </row>
    <row r="1241" spans="2:6" x14ac:dyDescent="0.3">
      <c r="B1241" s="19">
        <v>75</v>
      </c>
      <c r="C1241" s="15"/>
      <c r="F1241" s="19">
        <v>1</v>
      </c>
    </row>
    <row r="1242" spans="2:6" x14ac:dyDescent="0.3">
      <c r="B1242" s="19">
        <v>43</v>
      </c>
      <c r="C1242" s="15"/>
      <c r="F1242" s="19">
        <v>12</v>
      </c>
    </row>
    <row r="1243" spans="2:6" x14ac:dyDescent="0.3">
      <c r="B1243" s="19">
        <v>48</v>
      </c>
      <c r="C1243" s="15"/>
      <c r="F1243" s="19">
        <v>4</v>
      </c>
    </row>
    <row r="1244" spans="2:6" x14ac:dyDescent="0.3">
      <c r="B1244" s="19">
        <v>52</v>
      </c>
      <c r="C1244" s="15"/>
      <c r="F1244" s="19">
        <v>0</v>
      </c>
    </row>
    <row r="1245" spans="2:6" x14ac:dyDescent="0.3">
      <c r="B1245" s="19">
        <v>43</v>
      </c>
      <c r="C1245" s="15"/>
      <c r="F1245" s="19">
        <v>7</v>
      </c>
    </row>
    <row r="1246" spans="2:6" x14ac:dyDescent="0.3">
      <c r="B1246" s="19">
        <v>58</v>
      </c>
      <c r="C1246" s="15"/>
      <c r="F1246" s="19">
        <v>2</v>
      </c>
    </row>
    <row r="1247" spans="2:6" x14ac:dyDescent="0.3">
      <c r="B1247" s="19">
        <v>47</v>
      </c>
      <c r="C1247" s="15"/>
      <c r="F1247" s="19">
        <v>1</v>
      </c>
    </row>
    <row r="1248" spans="2:6" x14ac:dyDescent="0.3">
      <c r="B1248" s="19">
        <v>36</v>
      </c>
      <c r="C1248" s="15"/>
      <c r="F1248" s="19">
        <v>4</v>
      </c>
    </row>
    <row r="1249" spans="2:6" x14ac:dyDescent="0.3">
      <c r="B1249" s="19">
        <v>17</v>
      </c>
      <c r="C1249" s="15"/>
      <c r="F1249" s="19">
        <v>6</v>
      </c>
    </row>
    <row r="1250" spans="2:6" x14ac:dyDescent="0.3">
      <c r="B1250" s="19">
        <v>104</v>
      </c>
      <c r="C1250" s="15"/>
      <c r="F1250" s="19">
        <v>8</v>
      </c>
    </row>
    <row r="1251" spans="2:6" x14ac:dyDescent="0.3">
      <c r="B1251" s="19">
        <v>47</v>
      </c>
      <c r="C1251" s="15"/>
      <c r="F1251" s="19">
        <v>14</v>
      </c>
    </row>
    <row r="1252" spans="2:6" x14ac:dyDescent="0.3">
      <c r="B1252" s="19">
        <v>38</v>
      </c>
      <c r="C1252" s="15"/>
      <c r="F1252" s="19">
        <v>0</v>
      </c>
    </row>
    <row r="1253" spans="2:6" x14ac:dyDescent="0.3">
      <c r="B1253" s="19">
        <v>81</v>
      </c>
      <c r="C1253" s="15"/>
      <c r="F1253" s="19">
        <v>4</v>
      </c>
    </row>
    <row r="1254" spans="2:6" x14ac:dyDescent="0.3">
      <c r="B1254" s="19">
        <v>55</v>
      </c>
      <c r="C1254" s="15"/>
      <c r="F1254" s="19">
        <v>0</v>
      </c>
    </row>
    <row r="1255" spans="2:6" x14ac:dyDescent="0.3">
      <c r="B1255" s="19">
        <v>41</v>
      </c>
      <c r="C1255" s="15"/>
      <c r="F1255" s="19">
        <v>0</v>
      </c>
    </row>
    <row r="1256" spans="2:6" x14ac:dyDescent="0.3">
      <c r="B1256" s="19">
        <v>79</v>
      </c>
      <c r="C1256" s="15"/>
      <c r="F1256" s="19">
        <v>1</v>
      </c>
    </row>
    <row r="1257" spans="2:6" x14ac:dyDescent="0.3">
      <c r="B1257" s="19">
        <v>16</v>
      </c>
      <c r="C1257" s="15"/>
      <c r="F1257" s="19">
        <v>1</v>
      </c>
    </row>
    <row r="1258" spans="2:6" x14ac:dyDescent="0.3">
      <c r="B1258" s="19">
        <v>8</v>
      </c>
      <c r="C1258" s="15"/>
      <c r="F1258" s="19">
        <v>1</v>
      </c>
    </row>
    <row r="1259" spans="2:6" x14ac:dyDescent="0.3">
      <c r="B1259" s="19">
        <v>95</v>
      </c>
      <c r="C1259" s="15"/>
      <c r="F1259" s="19">
        <v>1</v>
      </c>
    </row>
    <row r="1260" spans="2:6" x14ac:dyDescent="0.3">
      <c r="B1260" s="19">
        <v>25</v>
      </c>
      <c r="C1260" s="15"/>
      <c r="F1260" s="19">
        <v>4</v>
      </c>
    </row>
    <row r="1261" spans="2:6" x14ac:dyDescent="0.3">
      <c r="B1261" s="19">
        <v>19</v>
      </c>
      <c r="C1261" s="15"/>
      <c r="F1261" s="19">
        <v>0</v>
      </c>
    </row>
    <row r="1262" spans="2:6" x14ac:dyDescent="0.3">
      <c r="B1262" s="19">
        <v>90</v>
      </c>
      <c r="C1262" s="15"/>
      <c r="F1262" s="19">
        <v>0</v>
      </c>
    </row>
    <row r="1263" spans="2:6" x14ac:dyDescent="0.3">
      <c r="B1263" s="19">
        <v>41</v>
      </c>
      <c r="C1263" s="15"/>
      <c r="F1263" s="19">
        <v>2</v>
      </c>
    </row>
    <row r="1264" spans="2:6" x14ac:dyDescent="0.3">
      <c r="B1264" s="19">
        <v>30</v>
      </c>
      <c r="C1264" s="15"/>
      <c r="F1264" s="19">
        <v>24</v>
      </c>
    </row>
    <row r="1265" spans="2:6" x14ac:dyDescent="0.3">
      <c r="B1265" s="19">
        <v>38</v>
      </c>
      <c r="C1265" s="15"/>
      <c r="F1265" s="19">
        <v>1</v>
      </c>
    </row>
    <row r="1266" spans="2:6" x14ac:dyDescent="0.3">
      <c r="B1266" s="19">
        <v>65</v>
      </c>
      <c r="C1266" s="15"/>
      <c r="F1266" s="19">
        <v>2</v>
      </c>
    </row>
    <row r="1267" spans="2:6" x14ac:dyDescent="0.3">
      <c r="B1267" s="19">
        <v>75</v>
      </c>
      <c r="C1267" s="15"/>
      <c r="F1267" s="19">
        <v>1</v>
      </c>
    </row>
    <row r="1268" spans="2:6" x14ac:dyDescent="0.3">
      <c r="B1268" s="19">
        <v>16</v>
      </c>
      <c r="C1268" s="15"/>
      <c r="F1268" s="19">
        <v>37</v>
      </c>
    </row>
    <row r="1269" spans="2:6" x14ac:dyDescent="0.3">
      <c r="B1269" s="19">
        <v>10</v>
      </c>
      <c r="C1269" s="15"/>
      <c r="F1269" s="19">
        <v>5</v>
      </c>
    </row>
    <row r="1270" spans="2:6" x14ac:dyDescent="0.3">
      <c r="B1270" s="19">
        <v>27</v>
      </c>
      <c r="C1270" s="15"/>
      <c r="F1270" s="19">
        <v>4</v>
      </c>
    </row>
    <row r="1271" spans="2:6" x14ac:dyDescent="0.3">
      <c r="B1271" s="19">
        <v>259</v>
      </c>
      <c r="C1271" s="15"/>
      <c r="F1271" s="19">
        <v>16</v>
      </c>
    </row>
    <row r="1272" spans="2:6" x14ac:dyDescent="0.3">
      <c r="B1272" s="19">
        <v>39</v>
      </c>
      <c r="C1272" s="15"/>
      <c r="F1272" s="19">
        <v>9</v>
      </c>
    </row>
    <row r="1273" spans="2:6" x14ac:dyDescent="0.3">
      <c r="B1273" s="19">
        <v>42</v>
      </c>
      <c r="C1273" s="15"/>
      <c r="F1273" s="19">
        <v>0</v>
      </c>
    </row>
    <row r="1274" spans="2:6" x14ac:dyDescent="0.3">
      <c r="B1274" s="19">
        <v>10</v>
      </c>
      <c r="C1274" s="15"/>
      <c r="F1274" s="19">
        <v>40</v>
      </c>
    </row>
    <row r="1275" spans="2:6" x14ac:dyDescent="0.3">
      <c r="B1275" s="19">
        <v>56</v>
      </c>
      <c r="C1275" s="15"/>
      <c r="F1275" s="19">
        <v>0</v>
      </c>
    </row>
    <row r="1276" spans="2:6" x14ac:dyDescent="0.3">
      <c r="B1276" s="19">
        <v>20</v>
      </c>
      <c r="C1276" s="15"/>
      <c r="F1276" s="19">
        <v>2</v>
      </c>
    </row>
    <row r="1277" spans="2:6" x14ac:dyDescent="0.3">
      <c r="B1277" s="19">
        <v>170</v>
      </c>
      <c r="C1277" s="15"/>
      <c r="F1277" s="19">
        <v>1</v>
      </c>
    </row>
    <row r="1278" spans="2:6" x14ac:dyDescent="0.3">
      <c r="B1278" s="19">
        <v>29</v>
      </c>
      <c r="C1278" s="15"/>
      <c r="F1278" s="19">
        <v>9</v>
      </c>
    </row>
    <row r="1279" spans="2:6" x14ac:dyDescent="0.3">
      <c r="B1279" s="19">
        <v>132</v>
      </c>
      <c r="C1279" s="15"/>
      <c r="F1279" s="19">
        <v>34</v>
      </c>
    </row>
    <row r="1280" spans="2:6" x14ac:dyDescent="0.3">
      <c r="B1280" s="19">
        <v>27</v>
      </c>
      <c r="C1280" s="15"/>
      <c r="F1280" s="19">
        <v>23</v>
      </c>
    </row>
    <row r="1281" spans="2:6" x14ac:dyDescent="0.3">
      <c r="B1281" s="19">
        <v>26</v>
      </c>
      <c r="C1281" s="15"/>
      <c r="F1281" s="19">
        <v>19</v>
      </c>
    </row>
    <row r="1282" spans="2:6" x14ac:dyDescent="0.3">
      <c r="B1282" s="19">
        <v>43</v>
      </c>
      <c r="C1282" s="15"/>
      <c r="F1282" s="19">
        <v>50</v>
      </c>
    </row>
    <row r="1283" spans="2:6" x14ac:dyDescent="0.3">
      <c r="B1283" s="19">
        <v>80</v>
      </c>
      <c r="C1283" s="15"/>
      <c r="F1283" s="19">
        <v>12</v>
      </c>
    </row>
    <row r="1284" spans="2:6" x14ac:dyDescent="0.3">
      <c r="B1284" s="19">
        <v>33</v>
      </c>
      <c r="C1284" s="15"/>
      <c r="F1284" s="19">
        <v>8</v>
      </c>
    </row>
    <row r="1285" spans="2:6" x14ac:dyDescent="0.3">
      <c r="B1285" s="19">
        <v>71</v>
      </c>
      <c r="C1285" s="15"/>
      <c r="F1285" s="19">
        <v>9</v>
      </c>
    </row>
    <row r="1286" spans="2:6" x14ac:dyDescent="0.3">
      <c r="B1286" s="19">
        <v>81</v>
      </c>
      <c r="C1286" s="15"/>
      <c r="F1286" s="19">
        <v>43</v>
      </c>
    </row>
    <row r="1287" spans="2:6" x14ac:dyDescent="0.3">
      <c r="B1287" s="19">
        <v>76</v>
      </c>
      <c r="C1287" s="15"/>
      <c r="F1287" s="19">
        <v>28</v>
      </c>
    </row>
    <row r="1288" spans="2:6" x14ac:dyDescent="0.3">
      <c r="B1288" s="19">
        <v>48</v>
      </c>
      <c r="C1288" s="15"/>
      <c r="F1288" s="19">
        <v>4</v>
      </c>
    </row>
    <row r="1289" spans="2:6" x14ac:dyDescent="0.3">
      <c r="B1289" s="19">
        <v>61</v>
      </c>
      <c r="C1289" s="15"/>
      <c r="F1289" s="19">
        <v>24</v>
      </c>
    </row>
    <row r="1290" spans="2:6" x14ac:dyDescent="0.3">
      <c r="B1290" s="19">
        <v>60</v>
      </c>
      <c r="C1290" s="15"/>
      <c r="F1290" s="19">
        <v>2</v>
      </c>
    </row>
    <row r="1291" spans="2:6" x14ac:dyDescent="0.3">
      <c r="B1291" s="19">
        <v>136</v>
      </c>
      <c r="C1291" s="15"/>
      <c r="F1291" s="19">
        <v>2</v>
      </c>
    </row>
    <row r="1292" spans="2:6" x14ac:dyDescent="0.3">
      <c r="B1292" s="19">
        <v>14</v>
      </c>
      <c r="C1292" s="15"/>
      <c r="F1292" s="19">
        <v>20</v>
      </c>
    </row>
    <row r="1293" spans="2:6" x14ac:dyDescent="0.3">
      <c r="B1293" s="19">
        <v>78</v>
      </c>
      <c r="C1293" s="15"/>
      <c r="F1293" s="19">
        <v>1</v>
      </c>
    </row>
    <row r="1294" spans="2:6" x14ac:dyDescent="0.3">
      <c r="B1294" s="19">
        <v>4</v>
      </c>
      <c r="C1294" s="15"/>
      <c r="F1294" s="19">
        <v>1</v>
      </c>
    </row>
    <row r="1295" spans="2:6" x14ac:dyDescent="0.3">
      <c r="B1295" s="19">
        <v>11</v>
      </c>
      <c r="C1295" s="15"/>
      <c r="F1295" s="19">
        <v>4</v>
      </c>
    </row>
    <row r="1296" spans="2:6" x14ac:dyDescent="0.3">
      <c r="B1296" s="19">
        <v>185</v>
      </c>
      <c r="C1296" s="15"/>
      <c r="F1296" s="19">
        <v>1</v>
      </c>
    </row>
    <row r="1297" spans="2:6" x14ac:dyDescent="0.3">
      <c r="B1297" s="19">
        <v>59</v>
      </c>
      <c r="C1297" s="15"/>
      <c r="F1297" s="19">
        <v>1</v>
      </c>
    </row>
    <row r="1298" spans="2:6" x14ac:dyDescent="0.3">
      <c r="B1298" s="19">
        <v>27</v>
      </c>
      <c r="C1298" s="15"/>
      <c r="F1298" s="19">
        <v>13</v>
      </c>
    </row>
    <row r="1299" spans="2:6" x14ac:dyDescent="0.3">
      <c r="B1299" s="19">
        <v>63</v>
      </c>
      <c r="C1299" s="15"/>
      <c r="F1299" s="19">
        <v>1</v>
      </c>
    </row>
    <row r="1300" spans="2:6" x14ac:dyDescent="0.3">
      <c r="B1300" s="19">
        <v>13</v>
      </c>
      <c r="C1300" s="15"/>
      <c r="F1300" s="19">
        <v>1</v>
      </c>
    </row>
    <row r="1301" spans="2:6" x14ac:dyDescent="0.3">
      <c r="B1301" s="19">
        <v>13</v>
      </c>
      <c r="C1301" s="15"/>
      <c r="F1301" s="19">
        <v>0</v>
      </c>
    </row>
    <row r="1302" spans="2:6" x14ac:dyDescent="0.3">
      <c r="B1302" s="19">
        <v>57</v>
      </c>
      <c r="C1302" s="15"/>
      <c r="F1302" s="19">
        <v>3</v>
      </c>
    </row>
    <row r="1303" spans="2:6" x14ac:dyDescent="0.3">
      <c r="B1303" s="19">
        <v>61</v>
      </c>
      <c r="C1303" s="15"/>
      <c r="F1303" s="19">
        <v>14</v>
      </c>
    </row>
    <row r="1304" spans="2:6" x14ac:dyDescent="0.3">
      <c r="B1304" s="19">
        <v>65</v>
      </c>
      <c r="C1304" s="15"/>
      <c r="F1304" s="19">
        <v>2</v>
      </c>
    </row>
    <row r="1305" spans="2:6" x14ac:dyDescent="0.3">
      <c r="B1305" s="19">
        <v>134</v>
      </c>
      <c r="C1305" s="15"/>
      <c r="F1305" s="19">
        <v>5</v>
      </c>
    </row>
    <row r="1306" spans="2:6" x14ac:dyDescent="0.3">
      <c r="B1306" s="19">
        <v>37</v>
      </c>
      <c r="C1306" s="15"/>
      <c r="F1306" s="19">
        <v>14</v>
      </c>
    </row>
    <row r="1307" spans="2:6" x14ac:dyDescent="0.3">
      <c r="B1307" s="19">
        <v>37</v>
      </c>
      <c r="C1307" s="15"/>
      <c r="F1307" s="19">
        <v>9</v>
      </c>
    </row>
    <row r="1308" spans="2:6" x14ac:dyDescent="0.3">
      <c r="B1308" s="19">
        <v>150</v>
      </c>
      <c r="C1308" s="15"/>
      <c r="F1308" s="19">
        <v>8</v>
      </c>
    </row>
    <row r="1309" spans="2:6" x14ac:dyDescent="0.3">
      <c r="B1309" s="19">
        <v>56</v>
      </c>
      <c r="C1309" s="15"/>
      <c r="F1309" s="19">
        <v>7</v>
      </c>
    </row>
    <row r="1310" spans="2:6" x14ac:dyDescent="0.3">
      <c r="B1310" s="19">
        <v>18</v>
      </c>
      <c r="C1310" s="15"/>
      <c r="F1310" s="19">
        <v>0</v>
      </c>
    </row>
    <row r="1311" spans="2:6" x14ac:dyDescent="0.3">
      <c r="B1311" s="19">
        <v>60</v>
      </c>
      <c r="C1311" s="15"/>
      <c r="F1311" s="19">
        <v>84</v>
      </c>
    </row>
    <row r="1312" spans="2:6" x14ac:dyDescent="0.3">
      <c r="B1312" s="19">
        <v>67</v>
      </c>
      <c r="C1312" s="15"/>
      <c r="F1312" s="19">
        <v>11</v>
      </c>
    </row>
    <row r="1313" spans="2:6" x14ac:dyDescent="0.3">
      <c r="B1313" s="19">
        <v>35</v>
      </c>
      <c r="C1313" s="15"/>
      <c r="F1313" s="19">
        <v>1</v>
      </c>
    </row>
    <row r="1314" spans="2:6" x14ac:dyDescent="0.3">
      <c r="B1314" s="19">
        <v>34</v>
      </c>
      <c r="C1314" s="15"/>
      <c r="F1314" s="19">
        <v>4</v>
      </c>
    </row>
    <row r="1315" spans="2:6" x14ac:dyDescent="0.3">
      <c r="B1315" s="19">
        <v>36</v>
      </c>
      <c r="C1315" s="15"/>
      <c r="F1315" s="19">
        <v>10</v>
      </c>
    </row>
    <row r="1316" spans="2:6" x14ac:dyDescent="0.3">
      <c r="B1316" s="19">
        <v>18</v>
      </c>
      <c r="C1316" s="15"/>
      <c r="F1316" s="19">
        <v>16</v>
      </c>
    </row>
    <row r="1317" spans="2:6" x14ac:dyDescent="0.3">
      <c r="B1317" s="19">
        <v>25</v>
      </c>
      <c r="C1317" s="15"/>
      <c r="F1317" s="19">
        <v>2</v>
      </c>
    </row>
    <row r="1318" spans="2:6" x14ac:dyDescent="0.3">
      <c r="B1318" s="19">
        <v>21</v>
      </c>
      <c r="C1318" s="15"/>
      <c r="F1318" s="19">
        <v>5</v>
      </c>
    </row>
    <row r="1319" spans="2:6" x14ac:dyDescent="0.3">
      <c r="B1319" s="19">
        <v>151</v>
      </c>
      <c r="C1319" s="15"/>
      <c r="F1319" s="19">
        <v>1</v>
      </c>
    </row>
    <row r="1320" spans="2:6" x14ac:dyDescent="0.3">
      <c r="B1320" s="19">
        <v>489</v>
      </c>
      <c r="C1320" s="15"/>
      <c r="F1320" s="19">
        <v>31</v>
      </c>
    </row>
    <row r="1321" spans="2:6" x14ac:dyDescent="0.3">
      <c r="B1321" s="19">
        <v>50</v>
      </c>
      <c r="C1321" s="15"/>
      <c r="F1321" s="19">
        <v>0</v>
      </c>
    </row>
    <row r="1322" spans="2:6" x14ac:dyDescent="0.3">
      <c r="B1322" s="19">
        <v>321</v>
      </c>
      <c r="C1322" s="15"/>
      <c r="F1322" s="19">
        <v>2</v>
      </c>
    </row>
    <row r="1323" spans="2:6" x14ac:dyDescent="0.3">
      <c r="B1323" s="19">
        <v>1762</v>
      </c>
      <c r="C1323" s="15"/>
      <c r="F1323" s="19">
        <v>7</v>
      </c>
    </row>
    <row r="1324" spans="2:6" x14ac:dyDescent="0.3">
      <c r="B1324" s="19">
        <v>385</v>
      </c>
      <c r="C1324" s="15"/>
      <c r="F1324" s="19">
        <v>16</v>
      </c>
    </row>
    <row r="1325" spans="2:6" x14ac:dyDescent="0.3">
      <c r="B1325" s="19">
        <v>398</v>
      </c>
      <c r="C1325" s="15"/>
      <c r="F1325" s="19">
        <v>4</v>
      </c>
    </row>
    <row r="1326" spans="2:6" x14ac:dyDescent="0.3">
      <c r="B1326" s="19">
        <v>304</v>
      </c>
      <c r="C1326" s="15"/>
      <c r="F1326" s="19">
        <v>4</v>
      </c>
    </row>
    <row r="1327" spans="2:6" x14ac:dyDescent="0.3">
      <c r="B1327" s="19">
        <v>676</v>
      </c>
      <c r="C1327" s="15"/>
      <c r="F1327" s="19">
        <v>4</v>
      </c>
    </row>
    <row r="1328" spans="2:6" x14ac:dyDescent="0.3">
      <c r="B1328" s="19">
        <v>577</v>
      </c>
      <c r="C1328" s="15"/>
      <c r="F1328" s="19">
        <v>3</v>
      </c>
    </row>
    <row r="1329" spans="2:6" x14ac:dyDescent="0.3">
      <c r="B1329" s="19">
        <v>3663</v>
      </c>
      <c r="C1329" s="15"/>
      <c r="F1329" s="19">
        <v>36</v>
      </c>
    </row>
    <row r="1330" spans="2:6" x14ac:dyDescent="0.3">
      <c r="B1330" s="19">
        <v>294</v>
      </c>
      <c r="C1330" s="15"/>
      <c r="F1330" s="19">
        <v>1</v>
      </c>
    </row>
    <row r="1331" spans="2:6" x14ac:dyDescent="0.3">
      <c r="B1331" s="19">
        <v>28</v>
      </c>
      <c r="C1331" s="15"/>
      <c r="F1331" s="19">
        <v>7</v>
      </c>
    </row>
    <row r="1332" spans="2:6" x14ac:dyDescent="0.3">
      <c r="B1332" s="19">
        <v>100</v>
      </c>
      <c r="C1332" s="15"/>
      <c r="F1332" s="19">
        <v>27</v>
      </c>
    </row>
    <row r="1333" spans="2:6" x14ac:dyDescent="0.3">
      <c r="B1333" s="19">
        <v>72</v>
      </c>
      <c r="C1333" s="15"/>
      <c r="F1333" s="19">
        <v>1</v>
      </c>
    </row>
    <row r="1334" spans="2:6" x14ac:dyDescent="0.3">
      <c r="B1334" s="19">
        <v>238</v>
      </c>
      <c r="C1334" s="15"/>
      <c r="F1334" s="19">
        <v>0</v>
      </c>
    </row>
    <row r="1335" spans="2:6" x14ac:dyDescent="0.3">
      <c r="B1335" s="19">
        <v>159</v>
      </c>
      <c r="C1335" s="15"/>
      <c r="F1335" s="19">
        <v>1</v>
      </c>
    </row>
    <row r="1336" spans="2:6" x14ac:dyDescent="0.3">
      <c r="B1336" s="19">
        <v>77</v>
      </c>
      <c r="C1336" s="15"/>
      <c r="F1336" s="19">
        <v>3</v>
      </c>
    </row>
    <row r="1337" spans="2:6" x14ac:dyDescent="0.3">
      <c r="B1337" s="19">
        <v>53</v>
      </c>
      <c r="C1337" s="15"/>
      <c r="F1337" s="19">
        <v>3</v>
      </c>
    </row>
    <row r="1338" spans="2:6" x14ac:dyDescent="0.3">
      <c r="B1338" s="19">
        <v>1251</v>
      </c>
      <c r="C1338" s="15"/>
      <c r="F1338" s="19">
        <v>3</v>
      </c>
    </row>
    <row r="1339" spans="2:6" x14ac:dyDescent="0.3">
      <c r="B1339" s="19">
        <v>465</v>
      </c>
      <c r="C1339" s="15"/>
      <c r="F1339" s="19">
        <v>0</v>
      </c>
    </row>
    <row r="1340" spans="2:6" x14ac:dyDescent="0.3">
      <c r="B1340" s="19">
        <v>74</v>
      </c>
      <c r="C1340" s="15"/>
      <c r="F1340" s="19">
        <v>6</v>
      </c>
    </row>
    <row r="1341" spans="2:6" x14ac:dyDescent="0.3">
      <c r="B1341" s="19">
        <v>62</v>
      </c>
      <c r="C1341" s="15"/>
      <c r="F1341" s="19">
        <v>17</v>
      </c>
    </row>
    <row r="1342" spans="2:6" x14ac:dyDescent="0.3">
      <c r="B1342" s="19">
        <v>3468</v>
      </c>
      <c r="C1342" s="15"/>
      <c r="F1342" s="19">
        <v>40</v>
      </c>
    </row>
    <row r="1343" spans="2:6" x14ac:dyDescent="0.3">
      <c r="B1343" s="19">
        <v>52</v>
      </c>
      <c r="C1343" s="15"/>
      <c r="F1343" s="19">
        <v>3</v>
      </c>
    </row>
    <row r="1344" spans="2:6" x14ac:dyDescent="0.3">
      <c r="B1344" s="19">
        <v>50</v>
      </c>
      <c r="C1344" s="15"/>
      <c r="F1344" s="19">
        <v>1</v>
      </c>
    </row>
    <row r="1345" spans="2:6" x14ac:dyDescent="0.3">
      <c r="B1345" s="19">
        <v>45</v>
      </c>
      <c r="C1345" s="15"/>
      <c r="F1345" s="19">
        <v>2</v>
      </c>
    </row>
    <row r="1346" spans="2:6" x14ac:dyDescent="0.3">
      <c r="B1346" s="19">
        <v>21</v>
      </c>
      <c r="C1346" s="15"/>
      <c r="F1346" s="19">
        <v>7</v>
      </c>
    </row>
    <row r="1347" spans="2:6" x14ac:dyDescent="0.3">
      <c r="B1347" s="19">
        <v>100</v>
      </c>
      <c r="C1347" s="15"/>
      <c r="F1347" s="19">
        <v>14</v>
      </c>
    </row>
    <row r="1348" spans="2:6" x14ac:dyDescent="0.3">
      <c r="B1348" s="19">
        <v>81</v>
      </c>
      <c r="C1348" s="15"/>
      <c r="F1348" s="19">
        <v>0</v>
      </c>
    </row>
    <row r="1349" spans="2:6" x14ac:dyDescent="0.3">
      <c r="B1349" s="19">
        <v>286</v>
      </c>
      <c r="C1349" s="15"/>
      <c r="F1349" s="19">
        <v>0</v>
      </c>
    </row>
    <row r="1350" spans="2:6" x14ac:dyDescent="0.3">
      <c r="B1350" s="19">
        <v>42</v>
      </c>
      <c r="C1350" s="15"/>
      <c r="F1350" s="19">
        <v>1</v>
      </c>
    </row>
    <row r="1351" spans="2:6" x14ac:dyDescent="0.3">
      <c r="B1351" s="19">
        <v>199</v>
      </c>
      <c r="C1351" s="15"/>
      <c r="F1351" s="19">
        <v>12</v>
      </c>
    </row>
    <row r="1352" spans="2:6" x14ac:dyDescent="0.3">
      <c r="B1352" s="19">
        <v>25</v>
      </c>
      <c r="C1352" s="15"/>
      <c r="F1352" s="19">
        <v>12</v>
      </c>
    </row>
    <row r="1353" spans="2:6" x14ac:dyDescent="0.3">
      <c r="B1353" s="19">
        <v>84</v>
      </c>
      <c r="C1353" s="15"/>
      <c r="F1353" s="19">
        <v>23</v>
      </c>
    </row>
    <row r="1354" spans="2:6" x14ac:dyDescent="0.3">
      <c r="B1354" s="19">
        <v>50</v>
      </c>
      <c r="C1354" s="15"/>
      <c r="F1354" s="19">
        <v>0</v>
      </c>
    </row>
    <row r="1355" spans="2:6" x14ac:dyDescent="0.3">
      <c r="B1355" s="19">
        <v>26</v>
      </c>
      <c r="C1355" s="15"/>
      <c r="F1355" s="19">
        <v>10</v>
      </c>
    </row>
    <row r="1356" spans="2:6" x14ac:dyDescent="0.3">
      <c r="B1356" s="19">
        <v>14</v>
      </c>
      <c r="C1356" s="15"/>
      <c r="F1356" s="19">
        <v>5</v>
      </c>
    </row>
    <row r="1357" spans="2:6" x14ac:dyDescent="0.3">
      <c r="B1357" s="19">
        <v>49</v>
      </c>
      <c r="C1357" s="15"/>
      <c r="F1357" s="19">
        <v>1</v>
      </c>
    </row>
    <row r="1358" spans="2:6" x14ac:dyDescent="0.3">
      <c r="B1358" s="19">
        <v>69</v>
      </c>
      <c r="C1358" s="15"/>
      <c r="F1358" s="19">
        <v>2</v>
      </c>
    </row>
    <row r="1359" spans="2:6" x14ac:dyDescent="0.3">
      <c r="B1359" s="19">
        <v>60</v>
      </c>
      <c r="C1359" s="15"/>
      <c r="F1359" s="19">
        <v>2</v>
      </c>
    </row>
    <row r="1360" spans="2:6" x14ac:dyDescent="0.3">
      <c r="B1360" s="19">
        <v>80</v>
      </c>
      <c r="C1360" s="15"/>
      <c r="F1360" s="19">
        <v>0</v>
      </c>
    </row>
    <row r="1361" spans="2:6" x14ac:dyDescent="0.3">
      <c r="B1361" s="19">
        <v>56</v>
      </c>
      <c r="C1361" s="15"/>
      <c r="F1361" s="19">
        <v>13</v>
      </c>
    </row>
    <row r="1362" spans="2:6" x14ac:dyDescent="0.3">
      <c r="B1362" s="19">
        <v>104</v>
      </c>
      <c r="C1362" s="15"/>
      <c r="F1362" s="19">
        <v>0</v>
      </c>
    </row>
    <row r="1363" spans="2:6" x14ac:dyDescent="0.3">
      <c r="B1363" s="19">
        <v>46</v>
      </c>
      <c r="C1363" s="15"/>
      <c r="F1363" s="19">
        <v>1</v>
      </c>
    </row>
    <row r="1364" spans="2:6" x14ac:dyDescent="0.3">
      <c r="B1364" s="19">
        <v>206</v>
      </c>
      <c r="C1364" s="15"/>
      <c r="F1364" s="19">
        <v>5</v>
      </c>
    </row>
    <row r="1365" spans="2:6" x14ac:dyDescent="0.3">
      <c r="B1365" s="19">
        <v>18</v>
      </c>
      <c r="C1365" s="15"/>
      <c r="F1365" s="19">
        <v>2</v>
      </c>
    </row>
    <row r="1366" spans="2:6" x14ac:dyDescent="0.3">
      <c r="B1366" s="19">
        <v>28</v>
      </c>
      <c r="C1366" s="15"/>
      <c r="F1366" s="19">
        <v>0</v>
      </c>
    </row>
    <row r="1367" spans="2:6" x14ac:dyDescent="0.3">
      <c r="B1367" s="19">
        <v>11</v>
      </c>
      <c r="C1367" s="15"/>
      <c r="F1367" s="19">
        <v>32</v>
      </c>
    </row>
    <row r="1368" spans="2:6" x14ac:dyDescent="0.3">
      <c r="B1368" s="19">
        <v>263</v>
      </c>
      <c r="C1368" s="15"/>
      <c r="F1368" s="19">
        <v>1</v>
      </c>
    </row>
    <row r="1369" spans="2:6" x14ac:dyDescent="0.3">
      <c r="B1369" s="19">
        <v>394</v>
      </c>
      <c r="C1369" s="15"/>
      <c r="F1369" s="19">
        <v>1</v>
      </c>
    </row>
    <row r="1370" spans="2:6" x14ac:dyDescent="0.3">
      <c r="B1370" s="19">
        <v>1049</v>
      </c>
      <c r="C1370" s="15"/>
      <c r="F1370" s="19">
        <v>1</v>
      </c>
    </row>
    <row r="1371" spans="2:6" x14ac:dyDescent="0.3">
      <c r="B1371" s="19">
        <v>308</v>
      </c>
      <c r="C1371" s="15"/>
      <c r="F1371" s="19">
        <v>0</v>
      </c>
    </row>
    <row r="1372" spans="2:6" x14ac:dyDescent="0.3">
      <c r="B1372" s="19">
        <v>1088</v>
      </c>
      <c r="C1372" s="15"/>
      <c r="F1372" s="19">
        <v>0</v>
      </c>
    </row>
    <row r="1373" spans="2:6" x14ac:dyDescent="0.3">
      <c r="B1373" s="19">
        <v>73</v>
      </c>
      <c r="C1373" s="15"/>
      <c r="F1373" s="19">
        <v>8</v>
      </c>
    </row>
    <row r="1374" spans="2:6" x14ac:dyDescent="0.3">
      <c r="B1374" s="19">
        <v>143</v>
      </c>
      <c r="C1374" s="15"/>
      <c r="F1374" s="19">
        <v>0</v>
      </c>
    </row>
    <row r="1375" spans="2:6" x14ac:dyDescent="0.3">
      <c r="B1375" s="19">
        <v>1420</v>
      </c>
      <c r="C1375" s="15"/>
      <c r="F1375" s="19">
        <v>1</v>
      </c>
    </row>
    <row r="1376" spans="2:6" x14ac:dyDescent="0.3">
      <c r="B1376" s="19">
        <v>305</v>
      </c>
      <c r="C1376" s="15"/>
      <c r="F1376" s="19">
        <v>16</v>
      </c>
    </row>
    <row r="1377" spans="2:6" x14ac:dyDescent="0.3">
      <c r="B1377" s="19">
        <v>551</v>
      </c>
      <c r="C1377" s="15"/>
      <c r="F1377" s="19">
        <v>12</v>
      </c>
    </row>
    <row r="1378" spans="2:6" x14ac:dyDescent="0.3">
      <c r="B1378" s="19">
        <v>187</v>
      </c>
      <c r="C1378" s="15"/>
      <c r="F1378" s="19">
        <v>4</v>
      </c>
    </row>
    <row r="1379" spans="2:6" x14ac:dyDescent="0.3">
      <c r="B1379" s="19">
        <v>325</v>
      </c>
      <c r="C1379" s="15"/>
      <c r="F1379" s="19">
        <v>2</v>
      </c>
    </row>
    <row r="1380" spans="2:6" x14ac:dyDescent="0.3">
      <c r="B1380" s="19">
        <v>148</v>
      </c>
      <c r="C1380" s="15"/>
      <c r="F1380" s="19">
        <v>3</v>
      </c>
    </row>
    <row r="1381" spans="2:6" x14ac:dyDescent="0.3">
      <c r="B1381" s="19">
        <v>69</v>
      </c>
      <c r="C1381" s="15"/>
      <c r="F1381" s="19">
        <v>0</v>
      </c>
    </row>
    <row r="1382" spans="2:6" x14ac:dyDescent="0.3">
      <c r="B1382" s="19">
        <v>173</v>
      </c>
      <c r="C1382" s="15"/>
      <c r="F1382" s="19">
        <v>3</v>
      </c>
    </row>
    <row r="1383" spans="2:6" x14ac:dyDescent="0.3">
      <c r="B1383" s="19">
        <v>269</v>
      </c>
      <c r="C1383" s="15"/>
      <c r="F1383" s="19">
        <v>4</v>
      </c>
    </row>
    <row r="1384" spans="2:6" x14ac:dyDescent="0.3">
      <c r="B1384" s="19">
        <v>185</v>
      </c>
      <c r="C1384" s="15"/>
      <c r="F1384" s="19">
        <v>2</v>
      </c>
    </row>
    <row r="1385" spans="2:6" x14ac:dyDescent="0.3">
      <c r="B1385" s="19">
        <v>176</v>
      </c>
      <c r="C1385" s="15"/>
      <c r="F1385" s="19">
        <v>10</v>
      </c>
    </row>
    <row r="1386" spans="2:6" x14ac:dyDescent="0.3">
      <c r="B1386" s="19">
        <v>1019</v>
      </c>
      <c r="C1386" s="15"/>
      <c r="F1386" s="19">
        <v>11</v>
      </c>
    </row>
    <row r="1387" spans="2:6" x14ac:dyDescent="0.3">
      <c r="B1387" s="19">
        <v>113</v>
      </c>
      <c r="C1387" s="15"/>
      <c r="F1387" s="19">
        <v>6</v>
      </c>
    </row>
    <row r="1388" spans="2:6" x14ac:dyDescent="0.3">
      <c r="B1388" s="19">
        <v>404</v>
      </c>
      <c r="C1388" s="15"/>
      <c r="F1388" s="19">
        <v>2</v>
      </c>
    </row>
    <row r="1389" spans="2:6" x14ac:dyDescent="0.3">
      <c r="B1389" s="19">
        <v>707</v>
      </c>
      <c r="C1389" s="15"/>
      <c r="F1389" s="19">
        <v>6</v>
      </c>
    </row>
    <row r="1390" spans="2:6" x14ac:dyDescent="0.3">
      <c r="B1390" s="19">
        <v>392</v>
      </c>
      <c r="C1390" s="15"/>
      <c r="F1390" s="19">
        <v>8</v>
      </c>
    </row>
    <row r="1391" spans="2:6" x14ac:dyDescent="0.3">
      <c r="B1391" s="19">
        <v>23</v>
      </c>
      <c r="C1391" s="15"/>
      <c r="F1391" s="19">
        <v>37</v>
      </c>
    </row>
    <row r="1392" spans="2:6" x14ac:dyDescent="0.3">
      <c r="B1392" s="19">
        <v>682</v>
      </c>
      <c r="C1392" s="15"/>
      <c r="F1392" s="19">
        <v>11</v>
      </c>
    </row>
    <row r="1393" spans="2:6" x14ac:dyDescent="0.3">
      <c r="B1393" s="19">
        <v>37</v>
      </c>
      <c r="C1393" s="15"/>
      <c r="F1393" s="19">
        <v>0</v>
      </c>
    </row>
    <row r="1394" spans="2:6" x14ac:dyDescent="0.3">
      <c r="B1394" s="19">
        <v>146</v>
      </c>
      <c r="C1394" s="15"/>
      <c r="F1394" s="19">
        <v>10</v>
      </c>
    </row>
    <row r="1395" spans="2:6" x14ac:dyDescent="0.3">
      <c r="B1395" s="19">
        <v>119</v>
      </c>
      <c r="C1395" s="15"/>
      <c r="F1395" s="19">
        <v>6</v>
      </c>
    </row>
    <row r="1396" spans="2:6" x14ac:dyDescent="0.3">
      <c r="B1396" s="19">
        <v>163</v>
      </c>
      <c r="C1396" s="15"/>
      <c r="F1396" s="19">
        <v>8</v>
      </c>
    </row>
    <row r="1397" spans="2:6" x14ac:dyDescent="0.3">
      <c r="B1397" s="19">
        <v>339</v>
      </c>
      <c r="C1397" s="15"/>
      <c r="F1397" s="19">
        <v>6</v>
      </c>
    </row>
    <row r="1398" spans="2:6" x14ac:dyDescent="0.3">
      <c r="B1398" s="19">
        <v>58</v>
      </c>
      <c r="C1398" s="15"/>
      <c r="F1398" s="19">
        <v>7</v>
      </c>
    </row>
    <row r="1399" spans="2:6" x14ac:dyDescent="0.3">
      <c r="B1399" s="19">
        <v>456</v>
      </c>
      <c r="C1399" s="15"/>
      <c r="F1399" s="19">
        <v>7</v>
      </c>
    </row>
    <row r="1400" spans="2:6" x14ac:dyDescent="0.3">
      <c r="B1400" s="19">
        <v>15</v>
      </c>
      <c r="C1400" s="15"/>
      <c r="F1400" s="19">
        <v>5</v>
      </c>
    </row>
    <row r="1401" spans="2:6" x14ac:dyDescent="0.3">
      <c r="B1401" s="19">
        <v>191</v>
      </c>
      <c r="C1401" s="15"/>
      <c r="F1401" s="19">
        <v>46</v>
      </c>
    </row>
    <row r="1402" spans="2:6" x14ac:dyDescent="0.3">
      <c r="B1402" s="19">
        <v>17</v>
      </c>
      <c r="C1402" s="15"/>
      <c r="F1402" s="19">
        <v>10</v>
      </c>
    </row>
    <row r="1403" spans="2:6" x14ac:dyDescent="0.3">
      <c r="B1403" s="19">
        <v>28</v>
      </c>
      <c r="C1403" s="15"/>
      <c r="F1403" s="19">
        <v>19</v>
      </c>
    </row>
    <row r="1404" spans="2:6" x14ac:dyDescent="0.3">
      <c r="B1404" s="19">
        <v>18</v>
      </c>
      <c r="C1404" s="15"/>
      <c r="F1404" s="19">
        <v>13</v>
      </c>
    </row>
    <row r="1405" spans="2:6" x14ac:dyDescent="0.3">
      <c r="B1405" s="19">
        <v>61</v>
      </c>
      <c r="C1405" s="15"/>
      <c r="F1405" s="19">
        <v>13</v>
      </c>
    </row>
    <row r="1406" spans="2:6" x14ac:dyDescent="0.3">
      <c r="B1406" s="19">
        <v>108</v>
      </c>
      <c r="C1406" s="15"/>
      <c r="F1406" s="19">
        <v>4</v>
      </c>
    </row>
    <row r="1407" spans="2:6" x14ac:dyDescent="0.3">
      <c r="B1407" s="19">
        <v>142</v>
      </c>
      <c r="C1407" s="15"/>
      <c r="F1407" s="19">
        <v>0</v>
      </c>
    </row>
    <row r="1408" spans="2:6" x14ac:dyDescent="0.3">
      <c r="B1408" s="19">
        <v>74</v>
      </c>
      <c r="C1408" s="15"/>
      <c r="F1408" s="19">
        <v>3</v>
      </c>
    </row>
    <row r="1409" spans="2:6" x14ac:dyDescent="0.3">
      <c r="B1409" s="19">
        <v>38</v>
      </c>
      <c r="C1409" s="15"/>
      <c r="F1409" s="19">
        <v>1</v>
      </c>
    </row>
    <row r="1410" spans="2:6" x14ac:dyDescent="0.3">
      <c r="B1410" s="19">
        <v>20</v>
      </c>
      <c r="C1410" s="15"/>
      <c r="F1410" s="19">
        <v>9</v>
      </c>
    </row>
    <row r="1411" spans="2:6" x14ac:dyDescent="0.3">
      <c r="B1411" s="19">
        <v>24</v>
      </c>
      <c r="C1411" s="15"/>
      <c r="F1411" s="19">
        <v>1</v>
      </c>
    </row>
    <row r="1412" spans="2:6" x14ac:dyDescent="0.3">
      <c r="B1412" s="19">
        <v>66</v>
      </c>
      <c r="C1412" s="15"/>
      <c r="F1412" s="19">
        <v>1</v>
      </c>
    </row>
    <row r="1413" spans="2:6" x14ac:dyDescent="0.3">
      <c r="B1413" s="19">
        <v>28</v>
      </c>
      <c r="C1413" s="15"/>
      <c r="F1413" s="19">
        <v>4</v>
      </c>
    </row>
    <row r="1414" spans="2:6" x14ac:dyDescent="0.3">
      <c r="B1414" s="19">
        <v>24</v>
      </c>
      <c r="C1414" s="15"/>
      <c r="F1414" s="19">
        <v>17</v>
      </c>
    </row>
    <row r="1415" spans="2:6" x14ac:dyDescent="0.3">
      <c r="B1415" s="19">
        <v>73</v>
      </c>
      <c r="C1415" s="15"/>
      <c r="F1415" s="19">
        <v>0</v>
      </c>
    </row>
    <row r="1416" spans="2:6" x14ac:dyDescent="0.3">
      <c r="B1416" s="19">
        <v>3</v>
      </c>
      <c r="C1416" s="15"/>
      <c r="F1416" s="19">
        <v>12</v>
      </c>
    </row>
    <row r="1417" spans="2:6" x14ac:dyDescent="0.3">
      <c r="B1417" s="19">
        <v>20</v>
      </c>
      <c r="C1417" s="15"/>
      <c r="F1417" s="19">
        <v>14</v>
      </c>
    </row>
    <row r="1418" spans="2:6" x14ac:dyDescent="0.3">
      <c r="B1418" s="19">
        <v>21</v>
      </c>
      <c r="C1418" s="15"/>
      <c r="F1418" s="19">
        <v>1</v>
      </c>
    </row>
    <row r="1419" spans="2:6" x14ac:dyDescent="0.3">
      <c r="B1419" s="19">
        <v>94</v>
      </c>
      <c r="C1419" s="15"/>
      <c r="F1419" s="19">
        <v>14</v>
      </c>
    </row>
    <row r="1420" spans="2:6" x14ac:dyDescent="0.3">
      <c r="B1420" s="19">
        <v>139</v>
      </c>
      <c r="C1420" s="15"/>
      <c r="F1420" s="19">
        <v>4</v>
      </c>
    </row>
    <row r="1421" spans="2:6" x14ac:dyDescent="0.3">
      <c r="B1421" s="19">
        <v>130</v>
      </c>
      <c r="C1421" s="15"/>
      <c r="F1421" s="19">
        <v>2</v>
      </c>
    </row>
    <row r="1422" spans="2:6" x14ac:dyDescent="0.3">
      <c r="B1422" s="19">
        <v>31</v>
      </c>
      <c r="C1422" s="15"/>
      <c r="F1422" s="19">
        <v>1</v>
      </c>
    </row>
    <row r="1423" spans="2:6" x14ac:dyDescent="0.3">
      <c r="B1423" s="19">
        <v>13</v>
      </c>
      <c r="C1423" s="15"/>
      <c r="F1423" s="19">
        <v>2</v>
      </c>
    </row>
    <row r="1424" spans="2:6" x14ac:dyDescent="0.3">
      <c r="B1424" s="19">
        <v>90</v>
      </c>
      <c r="C1424" s="15"/>
      <c r="F1424" s="19">
        <v>1</v>
      </c>
    </row>
    <row r="1425" spans="2:6" x14ac:dyDescent="0.3">
      <c r="B1425" s="19">
        <v>141</v>
      </c>
      <c r="C1425" s="15"/>
      <c r="F1425" s="19">
        <v>1</v>
      </c>
    </row>
    <row r="1426" spans="2:6" x14ac:dyDescent="0.3">
      <c r="B1426" s="19">
        <v>23</v>
      </c>
      <c r="C1426" s="15"/>
      <c r="F1426" s="19">
        <v>4</v>
      </c>
    </row>
    <row r="1427" spans="2:6" x14ac:dyDescent="0.3">
      <c r="B1427" s="19">
        <v>18</v>
      </c>
      <c r="C1427" s="15"/>
      <c r="F1427" s="19">
        <v>3</v>
      </c>
    </row>
    <row r="1428" spans="2:6" x14ac:dyDescent="0.3">
      <c r="B1428" s="19">
        <v>76</v>
      </c>
      <c r="C1428" s="15"/>
      <c r="F1428" s="19">
        <v>38</v>
      </c>
    </row>
    <row r="1429" spans="2:6" x14ac:dyDescent="0.3">
      <c r="B1429" s="19">
        <v>93</v>
      </c>
      <c r="C1429" s="15"/>
      <c r="F1429" s="19">
        <v>4</v>
      </c>
    </row>
    <row r="1430" spans="2:6" x14ac:dyDescent="0.3">
      <c r="B1430" s="19">
        <v>69</v>
      </c>
      <c r="C1430" s="15"/>
      <c r="F1430" s="19">
        <v>0</v>
      </c>
    </row>
    <row r="1431" spans="2:6" x14ac:dyDescent="0.3">
      <c r="B1431" s="19">
        <v>21</v>
      </c>
      <c r="C1431" s="15"/>
      <c r="F1431" s="19">
        <v>2</v>
      </c>
    </row>
    <row r="1432" spans="2:6" x14ac:dyDescent="0.3">
      <c r="B1432" s="19">
        <v>57</v>
      </c>
      <c r="C1432" s="15"/>
      <c r="F1432" s="19">
        <v>0</v>
      </c>
    </row>
    <row r="1433" spans="2:6" x14ac:dyDescent="0.3">
      <c r="B1433" s="19">
        <v>108</v>
      </c>
      <c r="C1433" s="15"/>
      <c r="F1433" s="19">
        <v>1</v>
      </c>
    </row>
    <row r="1434" spans="2:6" x14ac:dyDescent="0.3">
      <c r="B1434" s="19">
        <v>83</v>
      </c>
      <c r="C1434" s="15"/>
      <c r="F1434" s="19">
        <v>7</v>
      </c>
    </row>
    <row r="1435" spans="2:6" x14ac:dyDescent="0.3">
      <c r="B1435" s="19">
        <v>96</v>
      </c>
      <c r="C1435" s="15"/>
      <c r="F1435" s="19">
        <v>2</v>
      </c>
    </row>
    <row r="1436" spans="2:6" x14ac:dyDescent="0.3">
      <c r="B1436" s="19">
        <v>64</v>
      </c>
      <c r="C1436" s="15"/>
      <c r="F1436" s="19">
        <v>4</v>
      </c>
    </row>
    <row r="1437" spans="2:6" x14ac:dyDescent="0.3">
      <c r="B1437" s="19">
        <v>14</v>
      </c>
      <c r="C1437" s="15"/>
      <c r="F1437" s="19">
        <v>4</v>
      </c>
    </row>
    <row r="1438" spans="2:6" x14ac:dyDescent="0.3">
      <c r="B1438" s="19">
        <v>169</v>
      </c>
      <c r="C1438" s="15"/>
      <c r="F1438" s="19">
        <v>3</v>
      </c>
    </row>
    <row r="1439" spans="2:6" x14ac:dyDescent="0.3">
      <c r="B1439" s="19">
        <v>33</v>
      </c>
      <c r="C1439" s="15"/>
      <c r="F1439" s="19">
        <v>2</v>
      </c>
    </row>
    <row r="1440" spans="2:6" x14ac:dyDescent="0.3">
      <c r="B1440" s="19">
        <v>102</v>
      </c>
      <c r="C1440" s="15"/>
      <c r="F1440" s="19">
        <v>197</v>
      </c>
    </row>
    <row r="1441" spans="2:6" x14ac:dyDescent="0.3">
      <c r="B1441" s="19">
        <v>104</v>
      </c>
      <c r="C1441" s="15"/>
      <c r="F1441" s="19">
        <v>0</v>
      </c>
    </row>
    <row r="1442" spans="2:6" x14ac:dyDescent="0.3">
      <c r="B1442" s="19">
        <v>20</v>
      </c>
      <c r="C1442" s="15"/>
      <c r="F1442" s="19">
        <v>1</v>
      </c>
    </row>
    <row r="1443" spans="2:6" x14ac:dyDescent="0.3">
      <c r="B1443" s="19">
        <v>35</v>
      </c>
      <c r="C1443" s="15"/>
      <c r="F1443" s="19">
        <v>4</v>
      </c>
    </row>
    <row r="1444" spans="2:6" x14ac:dyDescent="0.3">
      <c r="B1444" s="19">
        <v>94</v>
      </c>
      <c r="C1444" s="15"/>
      <c r="F1444" s="19">
        <v>0</v>
      </c>
    </row>
    <row r="1445" spans="2:6" x14ac:dyDescent="0.3">
      <c r="B1445" s="19">
        <v>14</v>
      </c>
      <c r="C1445" s="15"/>
      <c r="F1445" s="19">
        <v>7</v>
      </c>
    </row>
    <row r="1446" spans="2:6" x14ac:dyDescent="0.3">
      <c r="B1446" s="19">
        <v>15</v>
      </c>
      <c r="C1446" s="15"/>
      <c r="F1446" s="19">
        <v>11</v>
      </c>
    </row>
    <row r="1447" spans="2:6" x14ac:dyDescent="0.3">
      <c r="B1447" s="19">
        <v>51</v>
      </c>
      <c r="C1447" s="15"/>
      <c r="F1447" s="19">
        <v>0</v>
      </c>
    </row>
    <row r="1448" spans="2:6" x14ac:dyDescent="0.3">
      <c r="B1448" s="19">
        <v>19</v>
      </c>
      <c r="C1448" s="15"/>
      <c r="F1448" s="19">
        <v>6</v>
      </c>
    </row>
    <row r="1449" spans="2:6" x14ac:dyDescent="0.3">
      <c r="B1449" s="19">
        <v>23</v>
      </c>
      <c r="C1449" s="15"/>
      <c r="F1449" s="19">
        <v>0</v>
      </c>
    </row>
    <row r="1450" spans="2:6" x14ac:dyDescent="0.3">
      <c r="B1450" s="19">
        <v>97</v>
      </c>
      <c r="C1450" s="15"/>
      <c r="F1450" s="19">
        <v>7</v>
      </c>
    </row>
    <row r="1451" spans="2:6" x14ac:dyDescent="0.3">
      <c r="B1451" s="19">
        <v>76</v>
      </c>
      <c r="C1451" s="15"/>
      <c r="F1451" s="19">
        <v>94</v>
      </c>
    </row>
    <row r="1452" spans="2:6" x14ac:dyDescent="0.3">
      <c r="B1452" s="19">
        <v>11</v>
      </c>
      <c r="C1452" s="15"/>
      <c r="F1452" s="19">
        <v>2</v>
      </c>
    </row>
    <row r="1453" spans="2:6" x14ac:dyDescent="0.3">
      <c r="B1453" s="19">
        <v>52</v>
      </c>
      <c r="C1453" s="15"/>
      <c r="F1453" s="19">
        <v>25</v>
      </c>
    </row>
    <row r="1454" spans="2:6" x14ac:dyDescent="0.3">
      <c r="B1454" s="19">
        <v>95</v>
      </c>
      <c r="C1454" s="15"/>
      <c r="F1454" s="19">
        <v>17</v>
      </c>
    </row>
    <row r="1455" spans="2:6" x14ac:dyDescent="0.3">
      <c r="B1455" s="19">
        <v>35</v>
      </c>
      <c r="C1455" s="15"/>
      <c r="F1455" s="19">
        <v>2</v>
      </c>
    </row>
    <row r="1456" spans="2:6" x14ac:dyDescent="0.3">
      <c r="B1456" s="19">
        <v>21</v>
      </c>
      <c r="C1456" s="15"/>
      <c r="F1456" s="19">
        <v>4</v>
      </c>
    </row>
    <row r="1457" spans="2:6" x14ac:dyDescent="0.3">
      <c r="B1457" s="19">
        <v>93</v>
      </c>
      <c r="C1457" s="15"/>
      <c r="F1457" s="19">
        <v>5</v>
      </c>
    </row>
    <row r="1458" spans="2:6" x14ac:dyDescent="0.3">
      <c r="B1458" s="19">
        <v>11</v>
      </c>
      <c r="C1458" s="15"/>
      <c r="F1458" s="19">
        <v>2</v>
      </c>
    </row>
    <row r="1459" spans="2:6" x14ac:dyDescent="0.3">
      <c r="B1459" s="19">
        <v>21</v>
      </c>
      <c r="C1459" s="15"/>
      <c r="F1459" s="19">
        <v>2</v>
      </c>
    </row>
    <row r="1460" spans="2:6" x14ac:dyDescent="0.3">
      <c r="B1460" s="19">
        <v>54</v>
      </c>
      <c r="C1460" s="15"/>
      <c r="F1460" s="19">
        <v>3</v>
      </c>
    </row>
    <row r="1461" spans="2:6" x14ac:dyDescent="0.3">
      <c r="B1461" s="19">
        <v>31</v>
      </c>
      <c r="C1461" s="15"/>
      <c r="F1461" s="19">
        <v>0</v>
      </c>
    </row>
    <row r="1462" spans="2:6" x14ac:dyDescent="0.3">
      <c r="B1462" s="19">
        <v>132</v>
      </c>
      <c r="C1462" s="15"/>
      <c r="F1462" s="19">
        <v>4</v>
      </c>
    </row>
    <row r="1463" spans="2:6" x14ac:dyDescent="0.3">
      <c r="B1463" s="19">
        <v>3</v>
      </c>
      <c r="C1463" s="15"/>
      <c r="F1463" s="19">
        <v>1</v>
      </c>
    </row>
    <row r="1464" spans="2:6" x14ac:dyDescent="0.3">
      <c r="B1464" s="19">
        <v>6</v>
      </c>
      <c r="C1464" s="15"/>
      <c r="F1464" s="19">
        <v>12</v>
      </c>
    </row>
    <row r="1465" spans="2:6" x14ac:dyDescent="0.3">
      <c r="B1465" s="19">
        <v>10</v>
      </c>
      <c r="C1465" s="15"/>
      <c r="F1465" s="19">
        <v>4</v>
      </c>
    </row>
    <row r="1466" spans="2:6" x14ac:dyDescent="0.3">
      <c r="B1466" s="19">
        <v>147</v>
      </c>
      <c r="C1466" s="15"/>
      <c r="F1466" s="19">
        <v>91</v>
      </c>
    </row>
    <row r="1467" spans="2:6" x14ac:dyDescent="0.3">
      <c r="B1467" s="19">
        <v>199</v>
      </c>
      <c r="C1467" s="15"/>
      <c r="F1467" s="19">
        <v>1</v>
      </c>
    </row>
    <row r="1468" spans="2:6" x14ac:dyDescent="0.3">
      <c r="B1468" s="19">
        <v>50</v>
      </c>
      <c r="C1468" s="15"/>
      <c r="F1468" s="19">
        <v>1</v>
      </c>
    </row>
    <row r="1469" spans="2:6" x14ac:dyDescent="0.3">
      <c r="B1469" s="19">
        <v>21</v>
      </c>
      <c r="C1469" s="15"/>
      <c r="F1469" s="19">
        <v>0</v>
      </c>
    </row>
    <row r="1470" spans="2:6" x14ac:dyDescent="0.3">
      <c r="B1470" s="19">
        <v>24</v>
      </c>
      <c r="C1470" s="15"/>
      <c r="F1470" s="19">
        <v>13</v>
      </c>
    </row>
    <row r="1471" spans="2:6" x14ac:dyDescent="0.3">
      <c r="B1471" s="19">
        <v>32</v>
      </c>
      <c r="C1471" s="15"/>
      <c r="F1471" s="19">
        <v>2</v>
      </c>
    </row>
    <row r="1472" spans="2:6" x14ac:dyDescent="0.3">
      <c r="B1472" s="19">
        <v>62</v>
      </c>
      <c r="C1472" s="15"/>
      <c r="F1472" s="19">
        <v>0</v>
      </c>
    </row>
    <row r="1473" spans="2:6" x14ac:dyDescent="0.3">
      <c r="B1473" s="19">
        <v>9</v>
      </c>
      <c r="C1473" s="15"/>
      <c r="F1473" s="19">
        <v>21</v>
      </c>
    </row>
    <row r="1474" spans="2:6" x14ac:dyDescent="0.3">
      <c r="B1474" s="19">
        <v>38</v>
      </c>
      <c r="C1474" s="15"/>
      <c r="F1474" s="19">
        <v>9</v>
      </c>
    </row>
    <row r="1475" spans="2:6" x14ac:dyDescent="0.3">
      <c r="B1475" s="19">
        <v>54</v>
      </c>
      <c r="C1475" s="15"/>
      <c r="F1475" s="19">
        <v>6</v>
      </c>
    </row>
    <row r="1476" spans="2:6" x14ac:dyDescent="0.3">
      <c r="B1476" s="19">
        <v>37</v>
      </c>
      <c r="C1476" s="15"/>
      <c r="F1476" s="19">
        <v>4</v>
      </c>
    </row>
    <row r="1477" spans="2:6" x14ac:dyDescent="0.3">
      <c r="B1477" s="19">
        <v>39</v>
      </c>
      <c r="C1477" s="15"/>
      <c r="F1477" s="19">
        <v>7</v>
      </c>
    </row>
    <row r="1478" spans="2:6" x14ac:dyDescent="0.3">
      <c r="B1478" s="19">
        <v>34</v>
      </c>
      <c r="C1478" s="15"/>
      <c r="F1478" s="19">
        <v>5</v>
      </c>
    </row>
    <row r="1479" spans="2:6" x14ac:dyDescent="0.3">
      <c r="B1479" s="19">
        <v>55</v>
      </c>
      <c r="C1479" s="15"/>
      <c r="F1479" s="19">
        <v>0</v>
      </c>
    </row>
    <row r="1480" spans="2:6" x14ac:dyDescent="0.3">
      <c r="B1480" s="19">
        <v>32</v>
      </c>
      <c r="C1480" s="15"/>
      <c r="F1480" s="19">
        <v>3</v>
      </c>
    </row>
    <row r="1481" spans="2:6" x14ac:dyDescent="0.3">
      <c r="B1481" s="19">
        <v>25</v>
      </c>
      <c r="C1481" s="15"/>
      <c r="F1481" s="19">
        <v>9</v>
      </c>
    </row>
    <row r="1482" spans="2:6" x14ac:dyDescent="0.3">
      <c r="B1482" s="19">
        <v>33</v>
      </c>
      <c r="C1482" s="15"/>
      <c r="F1482" s="19">
        <v>6</v>
      </c>
    </row>
    <row r="1483" spans="2:6" x14ac:dyDescent="0.3">
      <c r="B1483" s="19">
        <v>108</v>
      </c>
      <c r="C1483" s="15"/>
      <c r="F1483" s="19">
        <v>4</v>
      </c>
    </row>
    <row r="1484" spans="2:6" x14ac:dyDescent="0.3">
      <c r="B1484" s="19">
        <v>20</v>
      </c>
      <c r="C1484" s="15"/>
      <c r="F1484" s="19">
        <v>1</v>
      </c>
    </row>
    <row r="1485" spans="2:6" x14ac:dyDescent="0.3">
      <c r="B1485" s="19">
        <v>98</v>
      </c>
      <c r="C1485" s="15"/>
      <c r="F1485" s="19">
        <v>17</v>
      </c>
    </row>
    <row r="1486" spans="2:6" x14ac:dyDescent="0.3">
      <c r="B1486" s="19">
        <v>196</v>
      </c>
      <c r="C1486" s="15"/>
      <c r="F1486" s="19">
        <v>1</v>
      </c>
    </row>
    <row r="1487" spans="2:6" x14ac:dyDescent="0.3">
      <c r="B1487" s="19">
        <v>39</v>
      </c>
      <c r="C1487" s="15"/>
      <c r="F1487" s="19">
        <v>13</v>
      </c>
    </row>
    <row r="1488" spans="2:6" x14ac:dyDescent="0.3">
      <c r="B1488" s="19">
        <v>128</v>
      </c>
      <c r="C1488" s="15"/>
      <c r="F1488" s="19">
        <v>6</v>
      </c>
    </row>
    <row r="1489" spans="2:6" x14ac:dyDescent="0.3">
      <c r="B1489" s="19">
        <v>71</v>
      </c>
      <c r="C1489" s="15"/>
      <c r="F1489" s="19">
        <v>0</v>
      </c>
    </row>
    <row r="1490" spans="2:6" x14ac:dyDescent="0.3">
      <c r="B1490" s="19">
        <v>47</v>
      </c>
      <c r="C1490" s="15"/>
      <c r="F1490" s="19">
        <v>2</v>
      </c>
    </row>
    <row r="1491" spans="2:6" x14ac:dyDescent="0.3">
      <c r="B1491" s="19">
        <v>17</v>
      </c>
      <c r="C1491" s="15"/>
      <c r="F1491" s="19">
        <v>2</v>
      </c>
    </row>
    <row r="1492" spans="2:6" x14ac:dyDescent="0.3">
      <c r="B1492" s="19">
        <v>91</v>
      </c>
      <c r="C1492" s="15"/>
      <c r="F1492" s="19">
        <v>21</v>
      </c>
    </row>
    <row r="1493" spans="2:6" x14ac:dyDescent="0.3">
      <c r="B1493" s="19">
        <v>43</v>
      </c>
      <c r="C1493" s="15"/>
      <c r="F1493" s="19">
        <v>13</v>
      </c>
    </row>
    <row r="1494" spans="2:6" x14ac:dyDescent="0.3">
      <c r="B1494" s="19">
        <v>17</v>
      </c>
      <c r="C1494" s="15"/>
      <c r="F1494" s="19">
        <v>0</v>
      </c>
    </row>
    <row r="1495" spans="2:6" x14ac:dyDescent="0.3">
      <c r="B1495" s="19">
        <v>33</v>
      </c>
      <c r="C1495" s="15"/>
      <c r="F1495" s="19">
        <v>6</v>
      </c>
    </row>
    <row r="1496" spans="2:6" x14ac:dyDescent="0.3">
      <c r="B1496" s="19">
        <v>87</v>
      </c>
      <c r="C1496" s="15"/>
      <c r="F1496" s="19">
        <v>0</v>
      </c>
    </row>
    <row r="1497" spans="2:6" x14ac:dyDescent="0.3">
      <c r="B1497" s="19">
        <v>113</v>
      </c>
      <c r="C1497" s="15"/>
      <c r="F1497" s="19">
        <v>1</v>
      </c>
    </row>
    <row r="1498" spans="2:6" x14ac:dyDescent="0.3">
      <c r="B1498" s="19">
        <v>14</v>
      </c>
      <c r="C1498" s="15"/>
      <c r="F1498" s="19">
        <v>0</v>
      </c>
    </row>
    <row r="1499" spans="2:6" x14ac:dyDescent="0.3">
      <c r="B1499" s="19">
        <v>30</v>
      </c>
      <c r="C1499" s="15"/>
      <c r="F1499" s="19">
        <v>12</v>
      </c>
    </row>
    <row r="1500" spans="2:6" x14ac:dyDescent="0.3">
      <c r="B1500" s="19">
        <v>16</v>
      </c>
      <c r="C1500" s="15"/>
      <c r="F1500" s="19">
        <v>2</v>
      </c>
    </row>
    <row r="1501" spans="2:6" x14ac:dyDescent="0.3">
      <c r="B1501" s="19">
        <v>46</v>
      </c>
      <c r="C1501" s="15"/>
      <c r="F1501" s="19">
        <v>6</v>
      </c>
    </row>
    <row r="1502" spans="2:6" x14ac:dyDescent="0.3">
      <c r="B1502" s="19">
        <v>24</v>
      </c>
      <c r="C1502" s="15"/>
      <c r="F1502" s="19">
        <v>1</v>
      </c>
    </row>
    <row r="1503" spans="2:6" x14ac:dyDescent="0.3">
      <c r="B1503" s="19">
        <v>97</v>
      </c>
      <c r="C1503" s="15"/>
      <c r="F1503" s="19">
        <v>1</v>
      </c>
    </row>
    <row r="1504" spans="2:6" x14ac:dyDescent="0.3">
      <c r="B1504" s="19">
        <v>59</v>
      </c>
      <c r="C1504" s="15"/>
      <c r="F1504" s="19">
        <v>5</v>
      </c>
    </row>
    <row r="1505" spans="2:6" x14ac:dyDescent="0.3">
      <c r="B1505" s="19">
        <v>1095</v>
      </c>
      <c r="C1505" s="15"/>
      <c r="F1505" s="19">
        <v>0</v>
      </c>
    </row>
    <row r="1506" spans="2:6" x14ac:dyDescent="0.3">
      <c r="B1506" s="19">
        <v>218</v>
      </c>
      <c r="C1506" s="15"/>
      <c r="F1506" s="19">
        <v>3</v>
      </c>
    </row>
    <row r="1507" spans="2:6" x14ac:dyDescent="0.3">
      <c r="B1507" s="19">
        <v>111</v>
      </c>
      <c r="C1507" s="15"/>
      <c r="F1507" s="19">
        <v>8</v>
      </c>
    </row>
    <row r="1508" spans="2:6" x14ac:dyDescent="0.3">
      <c r="B1508" s="19">
        <v>56</v>
      </c>
      <c r="C1508" s="15"/>
      <c r="F1508" s="19">
        <v>3</v>
      </c>
    </row>
    <row r="1509" spans="2:6" x14ac:dyDescent="0.3">
      <c r="B1509" s="19">
        <v>265</v>
      </c>
      <c r="C1509" s="15"/>
      <c r="F1509" s="19">
        <v>8</v>
      </c>
    </row>
    <row r="1510" spans="2:6" x14ac:dyDescent="0.3">
      <c r="B1510" s="19">
        <v>28</v>
      </c>
      <c r="C1510" s="15"/>
      <c r="F1510" s="19">
        <v>1</v>
      </c>
    </row>
    <row r="1511" spans="2:6" x14ac:dyDescent="0.3">
      <c r="B1511" s="19">
        <v>364</v>
      </c>
      <c r="C1511" s="15"/>
      <c r="F1511" s="19">
        <v>4</v>
      </c>
    </row>
    <row r="1512" spans="2:6" x14ac:dyDescent="0.3">
      <c r="B1512" s="19">
        <v>27</v>
      </c>
      <c r="C1512" s="15"/>
      <c r="F1512" s="19">
        <v>8</v>
      </c>
    </row>
    <row r="1513" spans="2:6" x14ac:dyDescent="0.3">
      <c r="B1513" s="19">
        <v>93</v>
      </c>
      <c r="C1513" s="15"/>
      <c r="F1513" s="19">
        <v>1</v>
      </c>
    </row>
    <row r="1514" spans="2:6" x14ac:dyDescent="0.3">
      <c r="B1514" s="19">
        <v>64</v>
      </c>
      <c r="C1514" s="15"/>
      <c r="F1514" s="19">
        <v>5</v>
      </c>
    </row>
    <row r="1515" spans="2:6" x14ac:dyDescent="0.3">
      <c r="B1515" s="19">
        <v>22</v>
      </c>
      <c r="C1515" s="15"/>
      <c r="F1515" s="19">
        <v>0</v>
      </c>
    </row>
    <row r="1516" spans="2:6" x14ac:dyDescent="0.3">
      <c r="B1516" s="19">
        <v>59</v>
      </c>
      <c r="C1516" s="15"/>
      <c r="F1516" s="19">
        <v>0</v>
      </c>
    </row>
    <row r="1517" spans="2:6" x14ac:dyDescent="0.3">
      <c r="B1517" s="19">
        <v>249</v>
      </c>
      <c r="C1517" s="15"/>
      <c r="F1517" s="19">
        <v>1</v>
      </c>
    </row>
    <row r="1518" spans="2:6" x14ac:dyDescent="0.3">
      <c r="B1518" s="19">
        <v>392</v>
      </c>
      <c r="C1518" s="15"/>
      <c r="F1518" s="19">
        <v>0</v>
      </c>
    </row>
    <row r="1519" spans="2:6" x14ac:dyDescent="0.3">
      <c r="B1519" s="19">
        <v>115</v>
      </c>
      <c r="C1519" s="15"/>
      <c r="F1519" s="19">
        <v>0</v>
      </c>
    </row>
    <row r="1520" spans="2:6" x14ac:dyDescent="0.3">
      <c r="B1520" s="19">
        <v>433</v>
      </c>
      <c r="C1520" s="15"/>
      <c r="F1520" s="19">
        <v>6</v>
      </c>
    </row>
    <row r="1521" spans="2:6" x14ac:dyDescent="0.3">
      <c r="B1521" s="19">
        <v>20</v>
      </c>
      <c r="C1521" s="15"/>
      <c r="F1521" s="19">
        <v>6</v>
      </c>
    </row>
    <row r="1522" spans="2:6" x14ac:dyDescent="0.3">
      <c r="B1522" s="19">
        <v>8</v>
      </c>
      <c r="C1522" s="15"/>
      <c r="F1522" s="19">
        <v>14</v>
      </c>
    </row>
    <row r="1523" spans="2:6" x14ac:dyDescent="0.3">
      <c r="B1523" s="19">
        <v>175</v>
      </c>
      <c r="C1523" s="15"/>
      <c r="F1523" s="19">
        <v>6</v>
      </c>
    </row>
    <row r="1524" spans="2:6" x14ac:dyDescent="0.3">
      <c r="B1524" s="19">
        <v>104</v>
      </c>
      <c r="C1524" s="15"/>
      <c r="F1524" s="19">
        <v>33</v>
      </c>
    </row>
    <row r="1525" spans="2:6" x14ac:dyDescent="0.3">
      <c r="B1525" s="19">
        <v>17</v>
      </c>
      <c r="C1525" s="15"/>
      <c r="F1525" s="19">
        <v>4</v>
      </c>
    </row>
    <row r="1526" spans="2:6" x14ac:dyDescent="0.3">
      <c r="B1526" s="19">
        <v>277</v>
      </c>
      <c r="C1526" s="15"/>
      <c r="F1526" s="19">
        <v>1</v>
      </c>
    </row>
    <row r="1527" spans="2:6" x14ac:dyDescent="0.3">
      <c r="B1527" s="19">
        <v>118</v>
      </c>
      <c r="C1527" s="15"/>
      <c r="F1527" s="19">
        <v>0</v>
      </c>
    </row>
    <row r="1528" spans="2:6" x14ac:dyDescent="0.3">
      <c r="B1528" s="19">
        <v>97</v>
      </c>
      <c r="C1528" s="15"/>
      <c r="F1528" s="19">
        <v>6</v>
      </c>
    </row>
    <row r="1529" spans="2:6" x14ac:dyDescent="0.3">
      <c r="B1529" s="19">
        <v>20</v>
      </c>
      <c r="C1529" s="15"/>
      <c r="F1529" s="19">
        <v>6</v>
      </c>
    </row>
    <row r="1530" spans="2:6" x14ac:dyDescent="0.3">
      <c r="B1530" s="19">
        <v>26</v>
      </c>
      <c r="C1530" s="15"/>
      <c r="F1530" s="19">
        <v>1</v>
      </c>
    </row>
    <row r="1531" spans="2:6" x14ac:dyDescent="0.3">
      <c r="B1531" s="19">
        <v>128</v>
      </c>
      <c r="C1531" s="15"/>
      <c r="F1531" s="20">
        <v>3</v>
      </c>
    </row>
    <row r="1532" spans="2:6" x14ac:dyDescent="0.3">
      <c r="B1532" s="19">
        <v>15</v>
      </c>
      <c r="C1532" s="15"/>
      <c r="F1532" s="15"/>
    </row>
    <row r="1533" spans="2:6" x14ac:dyDescent="0.3">
      <c r="B1533" s="19">
        <v>25</v>
      </c>
      <c r="C1533" s="15"/>
      <c r="F1533" s="15"/>
    </row>
    <row r="1534" spans="2:6" x14ac:dyDescent="0.3">
      <c r="B1534" s="19">
        <v>55</v>
      </c>
      <c r="C1534" s="15"/>
      <c r="F1534" s="15"/>
    </row>
    <row r="1535" spans="2:6" x14ac:dyDescent="0.3">
      <c r="B1535" s="19">
        <v>107</v>
      </c>
      <c r="C1535" s="15"/>
      <c r="F1535" s="15"/>
    </row>
    <row r="1536" spans="2:6" x14ac:dyDescent="0.3">
      <c r="B1536" s="19">
        <v>557</v>
      </c>
      <c r="C1536" s="15"/>
      <c r="F1536" s="15"/>
    </row>
    <row r="1537" spans="2:6" x14ac:dyDescent="0.3">
      <c r="B1537" s="19">
        <v>40</v>
      </c>
      <c r="C1537" s="15"/>
      <c r="F1537" s="15"/>
    </row>
    <row r="1538" spans="2:6" x14ac:dyDescent="0.3">
      <c r="B1538" s="19">
        <v>36</v>
      </c>
      <c r="C1538" s="15"/>
      <c r="F1538" s="15"/>
    </row>
    <row r="1539" spans="2:6" x14ac:dyDescent="0.3">
      <c r="B1539" s="19">
        <v>159</v>
      </c>
      <c r="C1539" s="15"/>
      <c r="F1539" s="15"/>
    </row>
    <row r="1540" spans="2:6" x14ac:dyDescent="0.3">
      <c r="B1540" s="19">
        <v>41</v>
      </c>
      <c r="C1540" s="15"/>
      <c r="F1540" s="15"/>
    </row>
    <row r="1541" spans="2:6" x14ac:dyDescent="0.3">
      <c r="B1541" s="19">
        <v>226</v>
      </c>
      <c r="C1541" s="15"/>
      <c r="F1541" s="15"/>
    </row>
    <row r="1542" spans="2:6" x14ac:dyDescent="0.3">
      <c r="B1542" s="19">
        <v>30</v>
      </c>
      <c r="C1542" s="15"/>
      <c r="F1542" s="15"/>
    </row>
    <row r="1543" spans="2:6" x14ac:dyDescent="0.3">
      <c r="B1543" s="19">
        <v>103</v>
      </c>
      <c r="C1543" s="15"/>
      <c r="F1543" s="15"/>
    </row>
    <row r="1544" spans="2:6" x14ac:dyDescent="0.3">
      <c r="B1544" s="19">
        <v>62</v>
      </c>
      <c r="C1544" s="15"/>
      <c r="F1544" s="15"/>
    </row>
    <row r="1545" spans="2:6" x14ac:dyDescent="0.3">
      <c r="B1545" s="19">
        <v>6</v>
      </c>
      <c r="C1545" s="15"/>
      <c r="F1545" s="15"/>
    </row>
    <row r="1546" spans="2:6" x14ac:dyDescent="0.3">
      <c r="B1546" s="19">
        <v>182</v>
      </c>
      <c r="C1546" s="15"/>
      <c r="F1546" s="15"/>
    </row>
    <row r="1547" spans="2:6" x14ac:dyDescent="0.3">
      <c r="B1547" s="19">
        <v>145</v>
      </c>
      <c r="C1547" s="15"/>
      <c r="F1547" s="15"/>
    </row>
    <row r="1548" spans="2:6" x14ac:dyDescent="0.3">
      <c r="B1548" s="19">
        <v>25</v>
      </c>
      <c r="C1548" s="15"/>
      <c r="F1548" s="15"/>
    </row>
    <row r="1549" spans="2:6" x14ac:dyDescent="0.3">
      <c r="B1549" s="19">
        <v>320</v>
      </c>
      <c r="C1549" s="15"/>
      <c r="F1549" s="15"/>
    </row>
    <row r="1550" spans="2:6" x14ac:dyDescent="0.3">
      <c r="B1550" s="19">
        <v>99</v>
      </c>
      <c r="C1550" s="15"/>
      <c r="F1550" s="15"/>
    </row>
    <row r="1551" spans="2:6" x14ac:dyDescent="0.3">
      <c r="B1551" s="19">
        <v>348</v>
      </c>
      <c r="C1551" s="15"/>
      <c r="F1551" s="15"/>
    </row>
    <row r="1552" spans="2:6" x14ac:dyDescent="0.3">
      <c r="B1552" s="19">
        <v>41</v>
      </c>
      <c r="C1552" s="15"/>
      <c r="F1552" s="15"/>
    </row>
    <row r="1553" spans="2:6" x14ac:dyDescent="0.3">
      <c r="B1553" s="19">
        <v>29</v>
      </c>
      <c r="C1553" s="15"/>
      <c r="F1553" s="15"/>
    </row>
    <row r="1554" spans="2:6" x14ac:dyDescent="0.3">
      <c r="B1554" s="19">
        <v>25</v>
      </c>
      <c r="C1554" s="15"/>
      <c r="F1554" s="15"/>
    </row>
    <row r="1555" spans="2:6" x14ac:dyDescent="0.3">
      <c r="B1555" s="19">
        <v>23</v>
      </c>
      <c r="C1555" s="15"/>
      <c r="F1555" s="15"/>
    </row>
    <row r="1556" spans="2:6" x14ac:dyDescent="0.3">
      <c r="B1556" s="19">
        <v>1260</v>
      </c>
      <c r="C1556" s="15"/>
      <c r="F1556" s="15"/>
    </row>
    <row r="1557" spans="2:6" x14ac:dyDescent="0.3">
      <c r="B1557" s="19">
        <v>307</v>
      </c>
      <c r="C1557" s="15"/>
      <c r="F1557" s="15"/>
    </row>
    <row r="1558" spans="2:6" x14ac:dyDescent="0.3">
      <c r="B1558" s="19">
        <v>329</v>
      </c>
      <c r="C1558" s="15"/>
      <c r="F1558" s="15"/>
    </row>
    <row r="1559" spans="2:6" x14ac:dyDescent="0.3">
      <c r="B1559" s="19">
        <v>32</v>
      </c>
      <c r="C1559" s="15"/>
      <c r="F1559" s="15"/>
    </row>
    <row r="1560" spans="2:6" x14ac:dyDescent="0.3">
      <c r="B1560" s="19">
        <v>27</v>
      </c>
      <c r="C1560" s="15"/>
      <c r="F1560" s="15"/>
    </row>
    <row r="1561" spans="2:6" x14ac:dyDescent="0.3">
      <c r="B1561" s="19">
        <v>236</v>
      </c>
      <c r="C1561" s="15"/>
      <c r="F1561" s="15"/>
    </row>
    <row r="1562" spans="2:6" x14ac:dyDescent="0.3">
      <c r="B1562" s="19">
        <v>42</v>
      </c>
      <c r="C1562" s="15"/>
      <c r="F1562" s="15"/>
    </row>
    <row r="1563" spans="2:6" x14ac:dyDescent="0.3">
      <c r="B1563" s="19">
        <v>95</v>
      </c>
      <c r="C1563" s="15"/>
      <c r="F1563" s="15"/>
    </row>
    <row r="1564" spans="2:6" x14ac:dyDescent="0.3">
      <c r="B1564" s="19">
        <v>37</v>
      </c>
      <c r="C1564" s="15"/>
      <c r="F1564" s="15"/>
    </row>
    <row r="1565" spans="2:6" x14ac:dyDescent="0.3">
      <c r="B1565" s="19">
        <v>128</v>
      </c>
      <c r="C1565" s="15"/>
      <c r="F1565" s="15"/>
    </row>
    <row r="1566" spans="2:6" x14ac:dyDescent="0.3">
      <c r="B1566" s="19">
        <v>156</v>
      </c>
      <c r="C1566" s="15"/>
      <c r="F1566" s="15"/>
    </row>
    <row r="1567" spans="2:6" x14ac:dyDescent="0.3">
      <c r="B1567" s="19">
        <v>64</v>
      </c>
      <c r="C1567" s="15"/>
      <c r="F1567" s="15"/>
    </row>
    <row r="1568" spans="2:6" x14ac:dyDescent="0.3">
      <c r="B1568" s="19">
        <v>58</v>
      </c>
      <c r="C1568" s="15"/>
      <c r="F1568" s="15"/>
    </row>
    <row r="1569" spans="2:6" x14ac:dyDescent="0.3">
      <c r="B1569" s="19">
        <v>20</v>
      </c>
      <c r="C1569" s="15"/>
      <c r="F1569" s="15"/>
    </row>
    <row r="1570" spans="2:6" x14ac:dyDescent="0.3">
      <c r="B1570" s="19">
        <v>47</v>
      </c>
      <c r="C1570" s="15"/>
      <c r="F1570" s="15"/>
    </row>
    <row r="1571" spans="2:6" x14ac:dyDescent="0.3">
      <c r="B1571" s="19">
        <v>54</v>
      </c>
      <c r="C1571" s="15"/>
      <c r="F1571" s="15"/>
    </row>
    <row r="1572" spans="2:6" x14ac:dyDescent="0.3">
      <c r="B1572" s="19">
        <v>9</v>
      </c>
      <c r="C1572" s="15"/>
      <c r="F1572" s="15"/>
    </row>
    <row r="1573" spans="2:6" x14ac:dyDescent="0.3">
      <c r="B1573" s="19">
        <v>213</v>
      </c>
      <c r="C1573" s="15"/>
      <c r="F1573" s="15"/>
    </row>
    <row r="1574" spans="2:6" x14ac:dyDescent="0.3">
      <c r="B1574" s="19">
        <v>57</v>
      </c>
      <c r="C1574" s="15"/>
      <c r="F1574" s="15"/>
    </row>
    <row r="1575" spans="2:6" x14ac:dyDescent="0.3">
      <c r="B1575" s="19">
        <v>25</v>
      </c>
      <c r="C1575" s="15"/>
      <c r="F1575" s="15"/>
    </row>
    <row r="1576" spans="2:6" x14ac:dyDescent="0.3">
      <c r="B1576" s="19">
        <v>104</v>
      </c>
      <c r="C1576" s="15"/>
      <c r="F1576" s="15"/>
    </row>
    <row r="1577" spans="2:6" x14ac:dyDescent="0.3">
      <c r="B1577" s="19">
        <v>34</v>
      </c>
      <c r="C1577" s="15"/>
      <c r="F1577" s="15"/>
    </row>
    <row r="1578" spans="2:6" x14ac:dyDescent="0.3">
      <c r="B1578" s="19">
        <v>67</v>
      </c>
      <c r="C1578" s="15"/>
      <c r="F1578" s="15"/>
    </row>
    <row r="1579" spans="2:6" x14ac:dyDescent="0.3">
      <c r="B1579" s="19">
        <v>241</v>
      </c>
      <c r="C1579" s="15"/>
      <c r="F1579" s="15"/>
    </row>
    <row r="1580" spans="2:6" x14ac:dyDescent="0.3">
      <c r="B1580" s="19">
        <v>123</v>
      </c>
      <c r="C1580" s="15"/>
      <c r="F1580" s="15"/>
    </row>
    <row r="1581" spans="2:6" x14ac:dyDescent="0.3">
      <c r="B1581" s="19">
        <v>302</v>
      </c>
      <c r="C1581" s="15"/>
      <c r="F1581" s="15"/>
    </row>
    <row r="1582" spans="2:6" x14ac:dyDescent="0.3">
      <c r="B1582" s="19">
        <v>89</v>
      </c>
      <c r="C1582" s="15"/>
      <c r="F1582" s="15"/>
    </row>
    <row r="1583" spans="2:6" x14ac:dyDescent="0.3">
      <c r="B1583" s="19">
        <v>41</v>
      </c>
      <c r="C1583" s="15"/>
      <c r="F1583" s="15"/>
    </row>
    <row r="1584" spans="2:6" x14ac:dyDescent="0.3">
      <c r="B1584" s="19">
        <v>69</v>
      </c>
      <c r="C1584" s="15"/>
      <c r="F1584" s="15"/>
    </row>
    <row r="1585" spans="2:6" x14ac:dyDescent="0.3">
      <c r="B1585" s="19">
        <v>52</v>
      </c>
      <c r="C1585" s="15"/>
      <c r="F1585" s="15"/>
    </row>
    <row r="1586" spans="2:6" x14ac:dyDescent="0.3">
      <c r="B1586" s="19">
        <v>57</v>
      </c>
      <c r="C1586" s="15"/>
      <c r="F1586" s="15"/>
    </row>
    <row r="1587" spans="2:6" x14ac:dyDescent="0.3">
      <c r="B1587" s="19">
        <v>74</v>
      </c>
      <c r="C1587" s="15"/>
      <c r="F1587" s="15"/>
    </row>
    <row r="1588" spans="2:6" x14ac:dyDescent="0.3">
      <c r="B1588" s="19">
        <v>63</v>
      </c>
      <c r="C1588" s="15"/>
      <c r="F1588" s="15"/>
    </row>
    <row r="1589" spans="2:6" x14ac:dyDescent="0.3">
      <c r="B1589" s="19">
        <v>72</v>
      </c>
      <c r="C1589" s="15"/>
      <c r="F1589" s="15"/>
    </row>
    <row r="1590" spans="2:6" x14ac:dyDescent="0.3">
      <c r="B1590" s="19">
        <v>71</v>
      </c>
      <c r="C1590" s="15"/>
      <c r="F1590" s="15"/>
    </row>
    <row r="1591" spans="2:6" x14ac:dyDescent="0.3">
      <c r="B1591" s="19">
        <v>21</v>
      </c>
      <c r="C1591" s="15"/>
      <c r="F1591" s="15"/>
    </row>
    <row r="1592" spans="2:6" x14ac:dyDescent="0.3">
      <c r="B1592" s="19">
        <v>930</v>
      </c>
      <c r="C1592" s="15"/>
      <c r="F1592" s="15"/>
    </row>
    <row r="1593" spans="2:6" x14ac:dyDescent="0.3">
      <c r="B1593" s="19">
        <v>55</v>
      </c>
      <c r="C1593" s="15"/>
      <c r="F1593" s="15"/>
    </row>
    <row r="1594" spans="2:6" x14ac:dyDescent="0.3">
      <c r="B1594" s="19">
        <v>61</v>
      </c>
      <c r="C1594" s="15"/>
      <c r="F1594" s="15"/>
    </row>
    <row r="1595" spans="2:6" x14ac:dyDescent="0.3">
      <c r="B1595" s="19">
        <v>82</v>
      </c>
      <c r="C1595" s="15"/>
      <c r="F1595" s="15"/>
    </row>
    <row r="1596" spans="2:6" x14ac:dyDescent="0.3">
      <c r="B1596" s="19">
        <v>71</v>
      </c>
      <c r="C1596" s="15"/>
      <c r="F1596" s="15"/>
    </row>
    <row r="1597" spans="2:6" x14ac:dyDescent="0.3">
      <c r="B1597" s="19">
        <v>117</v>
      </c>
      <c r="C1597" s="15"/>
      <c r="F1597" s="15"/>
    </row>
    <row r="1598" spans="2:6" x14ac:dyDescent="0.3">
      <c r="B1598" s="19">
        <v>29</v>
      </c>
      <c r="C1598" s="15"/>
      <c r="F1598" s="15"/>
    </row>
    <row r="1599" spans="2:6" x14ac:dyDescent="0.3">
      <c r="B1599" s="19">
        <v>74</v>
      </c>
      <c r="C1599" s="15"/>
      <c r="F1599" s="15"/>
    </row>
    <row r="1600" spans="2:6" x14ac:dyDescent="0.3">
      <c r="B1600" s="19">
        <v>23</v>
      </c>
      <c r="C1600" s="15"/>
      <c r="F1600" s="15"/>
    </row>
    <row r="1601" spans="2:6" x14ac:dyDescent="0.3">
      <c r="B1601" s="19">
        <v>60</v>
      </c>
      <c r="C1601" s="15"/>
      <c r="F1601" s="15"/>
    </row>
    <row r="1602" spans="2:6" x14ac:dyDescent="0.3">
      <c r="B1602" s="19">
        <v>55</v>
      </c>
      <c r="C1602" s="15"/>
      <c r="F1602" s="15"/>
    </row>
    <row r="1603" spans="2:6" x14ac:dyDescent="0.3">
      <c r="B1603" s="19">
        <v>51</v>
      </c>
      <c r="C1603" s="15"/>
      <c r="F1603" s="15"/>
    </row>
    <row r="1604" spans="2:6" x14ac:dyDescent="0.3">
      <c r="B1604" s="19">
        <v>78</v>
      </c>
      <c r="C1604" s="15"/>
      <c r="F1604" s="15"/>
    </row>
    <row r="1605" spans="2:6" x14ac:dyDescent="0.3">
      <c r="B1605" s="19">
        <v>62</v>
      </c>
      <c r="C1605" s="15"/>
      <c r="F1605" s="15"/>
    </row>
    <row r="1606" spans="2:6" x14ac:dyDescent="0.3">
      <c r="B1606" s="19">
        <v>45</v>
      </c>
      <c r="C1606" s="15"/>
      <c r="F1606" s="15"/>
    </row>
    <row r="1607" spans="2:6" x14ac:dyDescent="0.3">
      <c r="B1607" s="19">
        <v>15</v>
      </c>
      <c r="C1607" s="15"/>
      <c r="F1607" s="15"/>
    </row>
    <row r="1608" spans="2:6" x14ac:dyDescent="0.3">
      <c r="B1608" s="19">
        <v>151</v>
      </c>
      <c r="C1608" s="15"/>
      <c r="F1608" s="15"/>
    </row>
    <row r="1609" spans="2:6" x14ac:dyDescent="0.3">
      <c r="B1609" s="19">
        <v>68</v>
      </c>
      <c r="C1609" s="15"/>
      <c r="F1609" s="15"/>
    </row>
    <row r="1610" spans="2:6" x14ac:dyDescent="0.3">
      <c r="B1610" s="19">
        <v>46</v>
      </c>
      <c r="C1610" s="15"/>
      <c r="F1610" s="15"/>
    </row>
    <row r="1611" spans="2:6" x14ac:dyDescent="0.3">
      <c r="B1611" s="19">
        <v>24</v>
      </c>
      <c r="C1611" s="15"/>
      <c r="F1611" s="15"/>
    </row>
    <row r="1612" spans="2:6" x14ac:dyDescent="0.3">
      <c r="B1612" s="19">
        <v>70</v>
      </c>
      <c r="C1612" s="15"/>
      <c r="F1612" s="15"/>
    </row>
    <row r="1613" spans="2:6" x14ac:dyDescent="0.3">
      <c r="B1613" s="19">
        <v>244</v>
      </c>
      <c r="C1613" s="15"/>
      <c r="F1613" s="15"/>
    </row>
    <row r="1614" spans="2:6" x14ac:dyDescent="0.3">
      <c r="B1614" s="19">
        <v>82</v>
      </c>
      <c r="C1614" s="15"/>
      <c r="F1614" s="15"/>
    </row>
    <row r="1615" spans="2:6" x14ac:dyDescent="0.3">
      <c r="B1615" s="19">
        <v>226</v>
      </c>
      <c r="C1615" s="15"/>
      <c r="F1615" s="15"/>
    </row>
    <row r="1616" spans="2:6" x14ac:dyDescent="0.3">
      <c r="B1616" s="19">
        <v>60</v>
      </c>
      <c r="C1616" s="15"/>
      <c r="F1616" s="15"/>
    </row>
    <row r="1617" spans="2:6" x14ac:dyDescent="0.3">
      <c r="B1617" s="19">
        <v>322</v>
      </c>
      <c r="C1617" s="15"/>
      <c r="F1617" s="15"/>
    </row>
    <row r="1618" spans="2:6" x14ac:dyDescent="0.3">
      <c r="B1618" s="19">
        <v>94</v>
      </c>
      <c r="C1618" s="15"/>
      <c r="F1618" s="15"/>
    </row>
    <row r="1619" spans="2:6" x14ac:dyDescent="0.3">
      <c r="B1619" s="19">
        <v>47</v>
      </c>
      <c r="C1619" s="15"/>
      <c r="F1619" s="15"/>
    </row>
    <row r="1620" spans="2:6" x14ac:dyDescent="0.3">
      <c r="B1620" s="19">
        <v>115</v>
      </c>
      <c r="C1620" s="15"/>
      <c r="F1620" s="15"/>
    </row>
    <row r="1621" spans="2:6" x14ac:dyDescent="0.3">
      <c r="B1621" s="19">
        <v>134</v>
      </c>
      <c r="C1621" s="15"/>
      <c r="F1621" s="15"/>
    </row>
    <row r="1622" spans="2:6" x14ac:dyDescent="0.3">
      <c r="B1622" s="19">
        <v>35</v>
      </c>
      <c r="C1622" s="15"/>
      <c r="F1622" s="15"/>
    </row>
    <row r="1623" spans="2:6" x14ac:dyDescent="0.3">
      <c r="B1623" s="19">
        <v>104</v>
      </c>
      <c r="C1623" s="15"/>
      <c r="F1623" s="15"/>
    </row>
    <row r="1624" spans="2:6" x14ac:dyDescent="0.3">
      <c r="B1624" s="19">
        <v>184</v>
      </c>
      <c r="C1624" s="15"/>
      <c r="F1624" s="15"/>
    </row>
    <row r="1625" spans="2:6" x14ac:dyDescent="0.3">
      <c r="B1625" s="19">
        <v>119</v>
      </c>
      <c r="C1625" s="15"/>
      <c r="F1625" s="15"/>
    </row>
    <row r="1626" spans="2:6" x14ac:dyDescent="0.3">
      <c r="B1626" s="19">
        <v>59</v>
      </c>
      <c r="C1626" s="15"/>
      <c r="F1626" s="15"/>
    </row>
    <row r="1627" spans="2:6" x14ac:dyDescent="0.3">
      <c r="B1627" s="19">
        <v>113</v>
      </c>
      <c r="C1627" s="15"/>
      <c r="F1627" s="15"/>
    </row>
    <row r="1628" spans="2:6" x14ac:dyDescent="0.3">
      <c r="B1628" s="19">
        <v>84</v>
      </c>
      <c r="C1628" s="15"/>
      <c r="F1628" s="15"/>
    </row>
    <row r="1629" spans="2:6" x14ac:dyDescent="0.3">
      <c r="B1629" s="19">
        <v>74</v>
      </c>
      <c r="C1629" s="15"/>
      <c r="F1629" s="15"/>
    </row>
    <row r="1630" spans="2:6" x14ac:dyDescent="0.3">
      <c r="B1630" s="19">
        <v>216</v>
      </c>
      <c r="C1630" s="15"/>
      <c r="F1630" s="15"/>
    </row>
    <row r="1631" spans="2:6" x14ac:dyDescent="0.3">
      <c r="B1631" s="19">
        <v>39</v>
      </c>
      <c r="C1631" s="15"/>
      <c r="F1631" s="15"/>
    </row>
    <row r="1632" spans="2:6" x14ac:dyDescent="0.3">
      <c r="B1632" s="19">
        <v>21</v>
      </c>
      <c r="C1632" s="15"/>
      <c r="F1632" s="15"/>
    </row>
    <row r="1633" spans="2:6" x14ac:dyDescent="0.3">
      <c r="B1633" s="19">
        <v>30</v>
      </c>
      <c r="C1633" s="15"/>
      <c r="F1633" s="15"/>
    </row>
    <row r="1634" spans="2:6" x14ac:dyDescent="0.3">
      <c r="B1634" s="19">
        <v>37</v>
      </c>
      <c r="C1634" s="15"/>
      <c r="F1634" s="15"/>
    </row>
    <row r="1635" spans="2:6" x14ac:dyDescent="0.3">
      <c r="B1635" s="19">
        <v>202</v>
      </c>
      <c r="C1635" s="15"/>
      <c r="F1635" s="15"/>
    </row>
    <row r="1636" spans="2:6" x14ac:dyDescent="0.3">
      <c r="B1636" s="19">
        <v>37</v>
      </c>
      <c r="C1636" s="15"/>
      <c r="F1636" s="15"/>
    </row>
    <row r="1637" spans="2:6" x14ac:dyDescent="0.3">
      <c r="B1637" s="19">
        <v>28</v>
      </c>
      <c r="C1637" s="15"/>
      <c r="F1637" s="15"/>
    </row>
    <row r="1638" spans="2:6" x14ac:dyDescent="0.3">
      <c r="B1638" s="19">
        <v>26</v>
      </c>
      <c r="C1638" s="15"/>
      <c r="F1638" s="15"/>
    </row>
    <row r="1639" spans="2:6" x14ac:dyDescent="0.3">
      <c r="B1639" s="19">
        <v>61</v>
      </c>
      <c r="C1639" s="15"/>
      <c r="F1639" s="15"/>
    </row>
    <row r="1640" spans="2:6" x14ac:dyDescent="0.3">
      <c r="B1640" s="19">
        <v>115</v>
      </c>
      <c r="C1640" s="15"/>
      <c r="F1640" s="15"/>
    </row>
    <row r="1641" spans="2:6" x14ac:dyDescent="0.3">
      <c r="B1641" s="19">
        <v>181</v>
      </c>
      <c r="C1641" s="15"/>
      <c r="F1641" s="15"/>
    </row>
    <row r="1642" spans="2:6" x14ac:dyDescent="0.3">
      <c r="B1642" s="19">
        <v>110</v>
      </c>
      <c r="C1642" s="15"/>
      <c r="F1642" s="15"/>
    </row>
    <row r="1643" spans="2:6" x14ac:dyDescent="0.3">
      <c r="B1643" s="19">
        <v>269</v>
      </c>
      <c r="C1643" s="15"/>
      <c r="F1643" s="15"/>
    </row>
    <row r="1644" spans="2:6" x14ac:dyDescent="0.3">
      <c r="B1644" s="19">
        <v>79</v>
      </c>
      <c r="C1644" s="15"/>
      <c r="F1644" s="15"/>
    </row>
    <row r="1645" spans="2:6" x14ac:dyDescent="0.3">
      <c r="B1645" s="19">
        <v>104</v>
      </c>
      <c r="C1645" s="15"/>
      <c r="F1645" s="15"/>
    </row>
    <row r="1646" spans="2:6" x14ac:dyDescent="0.3">
      <c r="B1646" s="19">
        <v>34</v>
      </c>
      <c r="C1646" s="15"/>
      <c r="F1646" s="15"/>
    </row>
    <row r="1647" spans="2:6" x14ac:dyDescent="0.3">
      <c r="B1647" s="19">
        <v>167</v>
      </c>
      <c r="C1647" s="15"/>
      <c r="F1647" s="15"/>
    </row>
    <row r="1648" spans="2:6" x14ac:dyDescent="0.3">
      <c r="B1648" s="19">
        <v>183</v>
      </c>
      <c r="C1648" s="15"/>
      <c r="F1648" s="15"/>
    </row>
    <row r="1649" spans="2:6" x14ac:dyDescent="0.3">
      <c r="B1649" s="19">
        <v>71</v>
      </c>
      <c r="C1649" s="15"/>
      <c r="F1649" s="15"/>
    </row>
    <row r="1650" spans="2:6" x14ac:dyDescent="0.3">
      <c r="B1650" s="19">
        <v>69</v>
      </c>
      <c r="C1650" s="15"/>
      <c r="F1650" s="15"/>
    </row>
    <row r="1651" spans="2:6" x14ac:dyDescent="0.3">
      <c r="B1651" s="19">
        <v>270</v>
      </c>
      <c r="C1651" s="15"/>
      <c r="F1651" s="15"/>
    </row>
    <row r="1652" spans="2:6" x14ac:dyDescent="0.3">
      <c r="B1652" s="19">
        <v>193</v>
      </c>
      <c r="C1652" s="15"/>
      <c r="F1652" s="15"/>
    </row>
    <row r="1653" spans="2:6" x14ac:dyDescent="0.3">
      <c r="B1653" s="19">
        <v>57</v>
      </c>
      <c r="C1653" s="15"/>
      <c r="F1653" s="15"/>
    </row>
    <row r="1654" spans="2:6" x14ac:dyDescent="0.3">
      <c r="B1654" s="19">
        <v>200</v>
      </c>
      <c r="C1654" s="15"/>
      <c r="F1654" s="15"/>
    </row>
    <row r="1655" spans="2:6" x14ac:dyDescent="0.3">
      <c r="B1655" s="19">
        <v>88</v>
      </c>
      <c r="C1655" s="15"/>
      <c r="F1655" s="15"/>
    </row>
    <row r="1656" spans="2:6" x14ac:dyDescent="0.3">
      <c r="B1656" s="19">
        <v>213</v>
      </c>
      <c r="C1656" s="15"/>
      <c r="F1656" s="15"/>
    </row>
    <row r="1657" spans="2:6" x14ac:dyDescent="0.3">
      <c r="B1657" s="19">
        <v>20</v>
      </c>
      <c r="C1657" s="15"/>
      <c r="F1657" s="15"/>
    </row>
    <row r="1658" spans="2:6" x14ac:dyDescent="0.3">
      <c r="B1658" s="19">
        <v>50</v>
      </c>
      <c r="C1658" s="15"/>
      <c r="F1658" s="15"/>
    </row>
    <row r="1659" spans="2:6" x14ac:dyDescent="0.3">
      <c r="B1659" s="19">
        <v>115</v>
      </c>
      <c r="C1659" s="15"/>
      <c r="F1659" s="15"/>
    </row>
    <row r="1660" spans="2:6" x14ac:dyDescent="0.3">
      <c r="B1660" s="19">
        <v>186</v>
      </c>
      <c r="C1660" s="15"/>
      <c r="F1660" s="15"/>
    </row>
    <row r="1661" spans="2:6" x14ac:dyDescent="0.3">
      <c r="B1661" s="19">
        <v>18</v>
      </c>
      <c r="C1661" s="15"/>
      <c r="F1661" s="15"/>
    </row>
    <row r="1662" spans="2:6" x14ac:dyDescent="0.3">
      <c r="B1662" s="19">
        <v>176</v>
      </c>
      <c r="C1662" s="15"/>
      <c r="F1662" s="15"/>
    </row>
    <row r="1663" spans="2:6" x14ac:dyDescent="0.3">
      <c r="B1663" s="19">
        <v>41</v>
      </c>
      <c r="C1663" s="15"/>
      <c r="F1663" s="15"/>
    </row>
    <row r="1664" spans="2:6" x14ac:dyDescent="0.3">
      <c r="B1664" s="19">
        <v>75</v>
      </c>
      <c r="C1664" s="15"/>
      <c r="F1664" s="15"/>
    </row>
    <row r="1665" spans="2:6" x14ac:dyDescent="0.3">
      <c r="B1665" s="19">
        <v>97</v>
      </c>
      <c r="C1665" s="15"/>
      <c r="F1665" s="15"/>
    </row>
    <row r="1666" spans="2:6" x14ac:dyDescent="0.3">
      <c r="B1666" s="19">
        <v>73</v>
      </c>
      <c r="C1666" s="15"/>
      <c r="F1666" s="15"/>
    </row>
    <row r="1667" spans="2:6" x14ac:dyDescent="0.3">
      <c r="B1667" s="19">
        <v>49</v>
      </c>
      <c r="C1667" s="15"/>
      <c r="F1667" s="15"/>
    </row>
    <row r="1668" spans="2:6" x14ac:dyDescent="0.3">
      <c r="B1668" s="19">
        <v>134</v>
      </c>
      <c r="C1668" s="15"/>
      <c r="F1668" s="15"/>
    </row>
    <row r="1669" spans="2:6" x14ac:dyDescent="0.3">
      <c r="B1669" s="19">
        <v>68</v>
      </c>
      <c r="C1669" s="15"/>
      <c r="F1669" s="15"/>
    </row>
    <row r="1670" spans="2:6" x14ac:dyDescent="0.3">
      <c r="B1670" s="19">
        <v>49</v>
      </c>
      <c r="C1670" s="15"/>
      <c r="F1670" s="15"/>
    </row>
    <row r="1671" spans="2:6" x14ac:dyDescent="0.3">
      <c r="B1671" s="19">
        <v>63</v>
      </c>
      <c r="C1671" s="15"/>
      <c r="F1671" s="15"/>
    </row>
    <row r="1672" spans="2:6" x14ac:dyDescent="0.3">
      <c r="B1672" s="19">
        <v>163</v>
      </c>
      <c r="C1672" s="15"/>
      <c r="F1672" s="15"/>
    </row>
    <row r="1673" spans="2:6" x14ac:dyDescent="0.3">
      <c r="B1673" s="19">
        <v>288</v>
      </c>
      <c r="C1673" s="15"/>
      <c r="F1673" s="15"/>
    </row>
    <row r="1674" spans="2:6" x14ac:dyDescent="0.3">
      <c r="B1674" s="19">
        <v>42</v>
      </c>
      <c r="C1674" s="15"/>
      <c r="F1674" s="15"/>
    </row>
    <row r="1675" spans="2:6" x14ac:dyDescent="0.3">
      <c r="B1675" s="19">
        <v>70</v>
      </c>
      <c r="C1675" s="15"/>
      <c r="F1675" s="15"/>
    </row>
    <row r="1676" spans="2:6" x14ac:dyDescent="0.3">
      <c r="B1676" s="19">
        <v>30</v>
      </c>
      <c r="C1676" s="15"/>
      <c r="F1676" s="15"/>
    </row>
    <row r="1677" spans="2:6" x14ac:dyDescent="0.3">
      <c r="B1677" s="19">
        <v>51</v>
      </c>
      <c r="C1677" s="15"/>
      <c r="F1677" s="15"/>
    </row>
    <row r="1678" spans="2:6" x14ac:dyDescent="0.3">
      <c r="B1678" s="19">
        <v>145</v>
      </c>
      <c r="C1678" s="15"/>
      <c r="F1678" s="15"/>
    </row>
    <row r="1679" spans="2:6" x14ac:dyDescent="0.3">
      <c r="B1679" s="19">
        <v>21</v>
      </c>
      <c r="C1679" s="15"/>
      <c r="F1679" s="15"/>
    </row>
    <row r="1680" spans="2:6" x14ac:dyDescent="0.3">
      <c r="B1680" s="19">
        <v>286</v>
      </c>
      <c r="C1680" s="15"/>
      <c r="F1680" s="15"/>
    </row>
    <row r="1681" spans="2:6" x14ac:dyDescent="0.3">
      <c r="B1681" s="19">
        <v>12</v>
      </c>
      <c r="C1681" s="15"/>
      <c r="F1681" s="15"/>
    </row>
    <row r="1682" spans="2:6" x14ac:dyDescent="0.3">
      <c r="B1682" s="19">
        <v>100</v>
      </c>
      <c r="C1682" s="15"/>
      <c r="F1682" s="15"/>
    </row>
    <row r="1683" spans="2:6" x14ac:dyDescent="0.3">
      <c r="B1683" s="19">
        <v>100</v>
      </c>
      <c r="C1683" s="15"/>
      <c r="F1683" s="15"/>
    </row>
    <row r="1684" spans="2:6" x14ac:dyDescent="0.3">
      <c r="B1684" s="19">
        <v>34</v>
      </c>
      <c r="C1684" s="15"/>
      <c r="F1684" s="15"/>
    </row>
    <row r="1685" spans="2:6" x14ac:dyDescent="0.3">
      <c r="B1685" s="19">
        <v>63</v>
      </c>
      <c r="C1685" s="15"/>
      <c r="F1685" s="15"/>
    </row>
    <row r="1686" spans="2:6" x14ac:dyDescent="0.3">
      <c r="B1686" s="19">
        <v>30</v>
      </c>
      <c r="C1686" s="15"/>
      <c r="F1686" s="15"/>
    </row>
    <row r="1687" spans="2:6" x14ac:dyDescent="0.3">
      <c r="B1687" s="19">
        <v>47</v>
      </c>
      <c r="C1687" s="15"/>
      <c r="F1687" s="15"/>
    </row>
    <row r="1688" spans="2:6" x14ac:dyDescent="0.3">
      <c r="B1688" s="19">
        <v>237</v>
      </c>
      <c r="C1688" s="15"/>
      <c r="F1688" s="15"/>
    </row>
    <row r="1689" spans="2:6" x14ac:dyDescent="0.3">
      <c r="B1689" s="19">
        <v>47</v>
      </c>
      <c r="C1689" s="15"/>
      <c r="F1689" s="15"/>
    </row>
    <row r="1690" spans="2:6" x14ac:dyDescent="0.3">
      <c r="B1690" s="19">
        <v>15</v>
      </c>
      <c r="C1690" s="15"/>
      <c r="F1690" s="15"/>
    </row>
    <row r="1691" spans="2:6" x14ac:dyDescent="0.3">
      <c r="B1691" s="19">
        <v>81</v>
      </c>
      <c r="C1691" s="15"/>
      <c r="F1691" s="15"/>
    </row>
    <row r="1692" spans="2:6" x14ac:dyDescent="0.3">
      <c r="B1692" s="19">
        <v>122</v>
      </c>
      <c r="C1692" s="15"/>
      <c r="F1692" s="15"/>
    </row>
    <row r="1693" spans="2:6" x14ac:dyDescent="0.3">
      <c r="B1693" s="19">
        <v>34</v>
      </c>
      <c r="C1693" s="15"/>
      <c r="F1693" s="15"/>
    </row>
    <row r="1694" spans="2:6" x14ac:dyDescent="0.3">
      <c r="B1694" s="19">
        <v>207</v>
      </c>
      <c r="C1694" s="15"/>
      <c r="F1694" s="15"/>
    </row>
    <row r="1695" spans="2:6" x14ac:dyDescent="0.3">
      <c r="B1695" s="19">
        <v>25</v>
      </c>
      <c r="C1695" s="15"/>
      <c r="F1695" s="15"/>
    </row>
    <row r="1696" spans="2:6" x14ac:dyDescent="0.3">
      <c r="B1696" s="19">
        <v>72</v>
      </c>
      <c r="C1696" s="15"/>
      <c r="F1696" s="15"/>
    </row>
    <row r="1697" spans="2:6" x14ac:dyDescent="0.3">
      <c r="B1697" s="19">
        <v>14</v>
      </c>
      <c r="C1697" s="15"/>
      <c r="F1697" s="15"/>
    </row>
    <row r="1698" spans="2:6" x14ac:dyDescent="0.3">
      <c r="B1698" s="19">
        <v>15</v>
      </c>
      <c r="C1698" s="15"/>
      <c r="F1698" s="15"/>
    </row>
    <row r="1699" spans="2:6" x14ac:dyDescent="0.3">
      <c r="B1699" s="19">
        <v>91</v>
      </c>
      <c r="C1699" s="15"/>
      <c r="F1699" s="15"/>
    </row>
    <row r="1700" spans="2:6" x14ac:dyDescent="0.3">
      <c r="B1700" s="19">
        <v>24</v>
      </c>
      <c r="C1700" s="15"/>
      <c r="F1700" s="15"/>
    </row>
    <row r="1701" spans="2:6" x14ac:dyDescent="0.3">
      <c r="B1701" s="19">
        <v>27</v>
      </c>
      <c r="C1701" s="15"/>
      <c r="F1701" s="15"/>
    </row>
    <row r="1702" spans="2:6" x14ac:dyDescent="0.3">
      <c r="B1702" s="19">
        <v>47</v>
      </c>
      <c r="C1702" s="15"/>
      <c r="F1702" s="15"/>
    </row>
    <row r="1703" spans="2:6" x14ac:dyDescent="0.3">
      <c r="B1703" s="19">
        <v>44</v>
      </c>
      <c r="C1703" s="15"/>
      <c r="F1703" s="15"/>
    </row>
    <row r="1704" spans="2:6" x14ac:dyDescent="0.3">
      <c r="B1704" s="19">
        <v>72</v>
      </c>
      <c r="C1704" s="15"/>
      <c r="F1704" s="15"/>
    </row>
    <row r="1705" spans="2:6" x14ac:dyDescent="0.3">
      <c r="B1705" s="19">
        <v>63</v>
      </c>
      <c r="C1705" s="15"/>
      <c r="F1705" s="15"/>
    </row>
    <row r="1706" spans="2:6" x14ac:dyDescent="0.3">
      <c r="B1706" s="19">
        <v>88</v>
      </c>
      <c r="C1706" s="15"/>
      <c r="F1706" s="15"/>
    </row>
    <row r="1707" spans="2:6" x14ac:dyDescent="0.3">
      <c r="B1707" s="19">
        <v>70</v>
      </c>
      <c r="C1707" s="15"/>
      <c r="F1707" s="15"/>
    </row>
    <row r="1708" spans="2:6" x14ac:dyDescent="0.3">
      <c r="B1708" s="19">
        <v>50</v>
      </c>
      <c r="C1708" s="15"/>
      <c r="F1708" s="15"/>
    </row>
    <row r="1709" spans="2:6" x14ac:dyDescent="0.3">
      <c r="B1709" s="19">
        <v>35</v>
      </c>
      <c r="C1709" s="15"/>
      <c r="F1709" s="15"/>
    </row>
    <row r="1710" spans="2:6" x14ac:dyDescent="0.3">
      <c r="B1710" s="19">
        <v>175</v>
      </c>
      <c r="C1710" s="15"/>
      <c r="F1710" s="15"/>
    </row>
    <row r="1711" spans="2:6" x14ac:dyDescent="0.3">
      <c r="B1711" s="19">
        <v>20</v>
      </c>
      <c r="C1711" s="15"/>
      <c r="F1711" s="15"/>
    </row>
    <row r="1712" spans="2:6" x14ac:dyDescent="0.3">
      <c r="B1712" s="19">
        <v>54</v>
      </c>
      <c r="C1712" s="15"/>
      <c r="F1712" s="15"/>
    </row>
    <row r="1713" spans="2:6" x14ac:dyDescent="0.3">
      <c r="B1713" s="19">
        <v>20</v>
      </c>
      <c r="C1713" s="15"/>
      <c r="F1713" s="15"/>
    </row>
    <row r="1714" spans="2:6" x14ac:dyDescent="0.3">
      <c r="B1714" s="19">
        <v>57</v>
      </c>
      <c r="C1714" s="15"/>
      <c r="F1714" s="15"/>
    </row>
    <row r="1715" spans="2:6" x14ac:dyDescent="0.3">
      <c r="B1715" s="19">
        <v>31</v>
      </c>
      <c r="C1715" s="15"/>
      <c r="F1715" s="15"/>
    </row>
    <row r="1716" spans="2:6" x14ac:dyDescent="0.3">
      <c r="B1716" s="19">
        <v>31</v>
      </c>
      <c r="C1716" s="15"/>
      <c r="F1716" s="15"/>
    </row>
    <row r="1717" spans="2:6" x14ac:dyDescent="0.3">
      <c r="B1717" s="19">
        <v>45</v>
      </c>
      <c r="C1717" s="15"/>
      <c r="F1717" s="15"/>
    </row>
    <row r="1718" spans="2:6" x14ac:dyDescent="0.3">
      <c r="B1718" s="19">
        <v>41</v>
      </c>
      <c r="C1718" s="15"/>
      <c r="F1718" s="15"/>
    </row>
    <row r="1719" spans="2:6" x14ac:dyDescent="0.3">
      <c r="B1719" s="19">
        <v>29</v>
      </c>
      <c r="C1719" s="15"/>
      <c r="F1719" s="15"/>
    </row>
    <row r="1720" spans="2:6" x14ac:dyDescent="0.3">
      <c r="B1720" s="19">
        <v>58</v>
      </c>
      <c r="C1720" s="15"/>
      <c r="F1720" s="15"/>
    </row>
    <row r="1721" spans="2:6" x14ac:dyDescent="0.3">
      <c r="B1721" s="19">
        <v>89</v>
      </c>
      <c r="C1721" s="15"/>
      <c r="F1721" s="15"/>
    </row>
    <row r="1722" spans="2:6" x14ac:dyDescent="0.3">
      <c r="B1722" s="19">
        <v>125</v>
      </c>
      <c r="C1722" s="15"/>
      <c r="F1722" s="15"/>
    </row>
    <row r="1723" spans="2:6" x14ac:dyDescent="0.3">
      <c r="B1723" s="19">
        <v>18</v>
      </c>
      <c r="C1723" s="15"/>
      <c r="F1723" s="15"/>
    </row>
    <row r="1724" spans="2:6" x14ac:dyDescent="0.3">
      <c r="B1724" s="19">
        <v>32</v>
      </c>
      <c r="C1724" s="15"/>
      <c r="F1724" s="15"/>
    </row>
    <row r="1725" spans="2:6" x14ac:dyDescent="0.3">
      <c r="B1725" s="19">
        <v>16</v>
      </c>
      <c r="C1725" s="15"/>
      <c r="F1725" s="15"/>
    </row>
    <row r="1726" spans="2:6" x14ac:dyDescent="0.3">
      <c r="B1726" s="19">
        <v>38</v>
      </c>
      <c r="C1726" s="15"/>
      <c r="F1726" s="15"/>
    </row>
    <row r="1727" spans="2:6" x14ac:dyDescent="0.3">
      <c r="B1727" s="19">
        <v>15</v>
      </c>
      <c r="C1727" s="15"/>
      <c r="F1727" s="15"/>
    </row>
    <row r="1728" spans="2:6" x14ac:dyDescent="0.3">
      <c r="B1728" s="19">
        <v>23</v>
      </c>
      <c r="C1728" s="15"/>
      <c r="F1728" s="15"/>
    </row>
    <row r="1729" spans="2:6" x14ac:dyDescent="0.3">
      <c r="B1729" s="19">
        <v>49</v>
      </c>
      <c r="C1729" s="15"/>
      <c r="F1729" s="15"/>
    </row>
    <row r="1730" spans="2:6" x14ac:dyDescent="0.3">
      <c r="B1730" s="19">
        <v>10</v>
      </c>
      <c r="C1730" s="15"/>
      <c r="F1730" s="15"/>
    </row>
    <row r="1731" spans="2:6" x14ac:dyDescent="0.3">
      <c r="B1731" s="19">
        <v>15</v>
      </c>
      <c r="C1731" s="15"/>
      <c r="F1731" s="15"/>
    </row>
    <row r="1732" spans="2:6" x14ac:dyDescent="0.3">
      <c r="B1732" s="19">
        <v>57</v>
      </c>
      <c r="C1732" s="15"/>
      <c r="F1732" s="15"/>
    </row>
    <row r="1733" spans="2:6" x14ac:dyDescent="0.3">
      <c r="B1733" s="19">
        <v>33</v>
      </c>
      <c r="C1733" s="15"/>
      <c r="F1733" s="15"/>
    </row>
    <row r="1734" spans="2:6" x14ac:dyDescent="0.3">
      <c r="B1734" s="19">
        <v>9</v>
      </c>
      <c r="C1734" s="15"/>
      <c r="F1734" s="15"/>
    </row>
    <row r="1735" spans="2:6" x14ac:dyDescent="0.3">
      <c r="B1735" s="19">
        <v>26</v>
      </c>
      <c r="C1735" s="15"/>
      <c r="F1735" s="15"/>
    </row>
    <row r="1736" spans="2:6" x14ac:dyDescent="0.3">
      <c r="B1736" s="19">
        <v>69</v>
      </c>
      <c r="C1736" s="15"/>
      <c r="F1736" s="15"/>
    </row>
    <row r="1737" spans="2:6" x14ac:dyDescent="0.3">
      <c r="B1737" s="19">
        <v>65</v>
      </c>
      <c r="C1737" s="15"/>
      <c r="F1737" s="15"/>
    </row>
    <row r="1738" spans="2:6" x14ac:dyDescent="0.3">
      <c r="B1738" s="19">
        <v>83</v>
      </c>
      <c r="C1738" s="15"/>
      <c r="F1738" s="15"/>
    </row>
    <row r="1739" spans="2:6" x14ac:dyDescent="0.3">
      <c r="B1739" s="19">
        <v>111</v>
      </c>
      <c r="C1739" s="15"/>
      <c r="F1739" s="15"/>
    </row>
    <row r="1740" spans="2:6" x14ac:dyDescent="0.3">
      <c r="B1740" s="19">
        <v>46</v>
      </c>
      <c r="C1740" s="15"/>
      <c r="F1740" s="15"/>
    </row>
    <row r="1741" spans="2:6" x14ac:dyDescent="0.3">
      <c r="B1741" s="19">
        <v>63</v>
      </c>
      <c r="C1741" s="15"/>
      <c r="F1741" s="15"/>
    </row>
    <row r="1742" spans="2:6" x14ac:dyDescent="0.3">
      <c r="B1742" s="19">
        <v>9</v>
      </c>
      <c r="C1742" s="15"/>
      <c r="F1742" s="15"/>
    </row>
    <row r="1743" spans="2:6" x14ac:dyDescent="0.3">
      <c r="B1743" s="19">
        <v>34</v>
      </c>
      <c r="C1743" s="15"/>
      <c r="F1743" s="15"/>
    </row>
    <row r="1744" spans="2:6" x14ac:dyDescent="0.3">
      <c r="B1744" s="19">
        <v>112</v>
      </c>
      <c r="C1744" s="15"/>
      <c r="F1744" s="15"/>
    </row>
    <row r="1745" spans="2:6" x14ac:dyDescent="0.3">
      <c r="B1745" s="19">
        <v>47</v>
      </c>
      <c r="C1745" s="15"/>
      <c r="F1745" s="15"/>
    </row>
    <row r="1746" spans="2:6" x14ac:dyDescent="0.3">
      <c r="B1746" s="19">
        <v>38</v>
      </c>
      <c r="C1746" s="15"/>
      <c r="F1746" s="15"/>
    </row>
    <row r="1747" spans="2:6" x14ac:dyDescent="0.3">
      <c r="B1747" s="19">
        <v>28</v>
      </c>
      <c r="C1747" s="15"/>
      <c r="F1747" s="15"/>
    </row>
    <row r="1748" spans="2:6" x14ac:dyDescent="0.3">
      <c r="B1748" s="19">
        <v>78</v>
      </c>
      <c r="C1748" s="15"/>
      <c r="F1748" s="15"/>
    </row>
    <row r="1749" spans="2:6" x14ac:dyDescent="0.3">
      <c r="B1749" s="19">
        <v>23</v>
      </c>
      <c r="C1749" s="15"/>
      <c r="F1749" s="15"/>
    </row>
    <row r="1750" spans="2:6" x14ac:dyDescent="0.3">
      <c r="B1750" s="19">
        <v>40</v>
      </c>
      <c r="C1750" s="15"/>
      <c r="F1750" s="15"/>
    </row>
    <row r="1751" spans="2:6" x14ac:dyDescent="0.3">
      <c r="B1751" s="19">
        <v>13</v>
      </c>
      <c r="C1751" s="15"/>
      <c r="F1751" s="15"/>
    </row>
    <row r="1752" spans="2:6" x14ac:dyDescent="0.3">
      <c r="B1752" s="19">
        <v>18</v>
      </c>
      <c r="C1752" s="15"/>
      <c r="F1752" s="15"/>
    </row>
    <row r="1753" spans="2:6" x14ac:dyDescent="0.3">
      <c r="B1753" s="19">
        <v>22</v>
      </c>
      <c r="C1753" s="15"/>
      <c r="F1753" s="15"/>
    </row>
    <row r="1754" spans="2:6" x14ac:dyDescent="0.3">
      <c r="B1754" s="19">
        <v>79</v>
      </c>
      <c r="C1754" s="15"/>
      <c r="F1754" s="15"/>
    </row>
    <row r="1755" spans="2:6" x14ac:dyDescent="0.3">
      <c r="B1755" s="19">
        <v>14</v>
      </c>
      <c r="C1755" s="15"/>
      <c r="F1755" s="15"/>
    </row>
    <row r="1756" spans="2:6" x14ac:dyDescent="0.3">
      <c r="B1756" s="19">
        <v>51</v>
      </c>
      <c r="C1756" s="15"/>
      <c r="F1756" s="15"/>
    </row>
    <row r="1757" spans="2:6" x14ac:dyDescent="0.3">
      <c r="B1757" s="19">
        <v>54</v>
      </c>
      <c r="C1757" s="15"/>
      <c r="F1757" s="15"/>
    </row>
    <row r="1758" spans="2:6" x14ac:dyDescent="0.3">
      <c r="B1758" s="19">
        <v>70</v>
      </c>
      <c r="C1758" s="15"/>
      <c r="F1758" s="15"/>
    </row>
    <row r="1759" spans="2:6" x14ac:dyDescent="0.3">
      <c r="B1759" s="19">
        <v>44</v>
      </c>
      <c r="C1759" s="15"/>
      <c r="F1759" s="15"/>
    </row>
    <row r="1760" spans="2:6" x14ac:dyDescent="0.3">
      <c r="B1760" s="19">
        <v>55</v>
      </c>
      <c r="C1760" s="15"/>
      <c r="F1760" s="15"/>
    </row>
    <row r="1761" spans="2:6" x14ac:dyDescent="0.3">
      <c r="B1761" s="19">
        <v>15</v>
      </c>
      <c r="C1761" s="15"/>
      <c r="F1761" s="15"/>
    </row>
    <row r="1762" spans="2:6" x14ac:dyDescent="0.3">
      <c r="B1762" s="19">
        <v>27</v>
      </c>
      <c r="C1762" s="15"/>
      <c r="F1762" s="15"/>
    </row>
    <row r="1763" spans="2:6" x14ac:dyDescent="0.3">
      <c r="B1763" s="19">
        <v>21</v>
      </c>
      <c r="C1763" s="15"/>
      <c r="F1763" s="15"/>
    </row>
    <row r="1764" spans="2:6" x14ac:dyDescent="0.3">
      <c r="B1764" s="19">
        <v>162</v>
      </c>
      <c r="C1764" s="15"/>
      <c r="F1764" s="15"/>
    </row>
    <row r="1765" spans="2:6" x14ac:dyDescent="0.3">
      <c r="B1765" s="19">
        <v>23</v>
      </c>
      <c r="C1765" s="15"/>
      <c r="F1765" s="15"/>
    </row>
    <row r="1766" spans="2:6" x14ac:dyDescent="0.3">
      <c r="B1766" s="19">
        <v>72</v>
      </c>
      <c r="C1766" s="15"/>
      <c r="F1766" s="15"/>
    </row>
    <row r="1767" spans="2:6" x14ac:dyDescent="0.3">
      <c r="B1767" s="19">
        <v>68</v>
      </c>
      <c r="C1767" s="15"/>
      <c r="F1767" s="15"/>
    </row>
    <row r="1768" spans="2:6" x14ac:dyDescent="0.3">
      <c r="B1768" s="19">
        <v>20</v>
      </c>
      <c r="C1768" s="15"/>
      <c r="F1768" s="15"/>
    </row>
    <row r="1769" spans="2:6" x14ac:dyDescent="0.3">
      <c r="B1769" s="19">
        <v>26</v>
      </c>
      <c r="C1769" s="15"/>
      <c r="F1769" s="15"/>
    </row>
    <row r="1770" spans="2:6" x14ac:dyDescent="0.3">
      <c r="B1770" s="19">
        <v>72</v>
      </c>
      <c r="C1770" s="15"/>
      <c r="F1770" s="15"/>
    </row>
    <row r="1771" spans="2:6" x14ac:dyDescent="0.3">
      <c r="B1771" s="19">
        <v>3</v>
      </c>
      <c r="C1771" s="15"/>
      <c r="F1771" s="15"/>
    </row>
    <row r="1772" spans="2:6" x14ac:dyDescent="0.3">
      <c r="B1772" s="19">
        <v>18</v>
      </c>
      <c r="C1772" s="15"/>
      <c r="F1772" s="15"/>
    </row>
    <row r="1773" spans="2:6" x14ac:dyDescent="0.3">
      <c r="B1773" s="19">
        <v>30</v>
      </c>
      <c r="C1773" s="15"/>
      <c r="F1773" s="15"/>
    </row>
    <row r="1774" spans="2:6" x14ac:dyDescent="0.3">
      <c r="B1774" s="19">
        <v>23</v>
      </c>
      <c r="C1774" s="15"/>
      <c r="F1774" s="15"/>
    </row>
    <row r="1775" spans="2:6" x14ac:dyDescent="0.3">
      <c r="B1775" s="19">
        <v>54</v>
      </c>
      <c r="C1775" s="15"/>
      <c r="F1775" s="15"/>
    </row>
    <row r="1776" spans="2:6" x14ac:dyDescent="0.3">
      <c r="B1776" s="19">
        <v>26</v>
      </c>
      <c r="C1776" s="15"/>
      <c r="F1776" s="15"/>
    </row>
    <row r="1777" spans="2:6" x14ac:dyDescent="0.3">
      <c r="B1777" s="19">
        <v>9</v>
      </c>
      <c r="C1777" s="15"/>
      <c r="F1777" s="15"/>
    </row>
    <row r="1778" spans="2:6" x14ac:dyDescent="0.3">
      <c r="B1778" s="19">
        <v>27</v>
      </c>
      <c r="C1778" s="15"/>
      <c r="F1778" s="15"/>
    </row>
    <row r="1779" spans="2:6" x14ac:dyDescent="0.3">
      <c r="B1779" s="19">
        <v>30</v>
      </c>
      <c r="C1779" s="15"/>
      <c r="F1779" s="15"/>
    </row>
    <row r="1780" spans="2:6" x14ac:dyDescent="0.3">
      <c r="B1780" s="19">
        <v>52</v>
      </c>
      <c r="C1780" s="15"/>
      <c r="F1780" s="15"/>
    </row>
    <row r="1781" spans="2:6" x14ac:dyDescent="0.3">
      <c r="B1781" s="19">
        <v>17</v>
      </c>
      <c r="C1781" s="15"/>
      <c r="F1781" s="15"/>
    </row>
    <row r="1782" spans="2:6" x14ac:dyDescent="0.3">
      <c r="B1782" s="19">
        <v>19</v>
      </c>
      <c r="C1782" s="15"/>
      <c r="F1782" s="15"/>
    </row>
    <row r="1783" spans="2:6" x14ac:dyDescent="0.3">
      <c r="B1783" s="19">
        <v>77</v>
      </c>
      <c r="C1783" s="15"/>
      <c r="F1783" s="15"/>
    </row>
    <row r="1784" spans="2:6" x14ac:dyDescent="0.3">
      <c r="B1784" s="19">
        <v>21</v>
      </c>
      <c r="C1784" s="15"/>
      <c r="F1784" s="15"/>
    </row>
    <row r="1785" spans="2:6" x14ac:dyDescent="0.3">
      <c r="B1785" s="19">
        <v>38</v>
      </c>
      <c r="C1785" s="15"/>
      <c r="F1785" s="15"/>
    </row>
    <row r="1786" spans="2:6" x14ac:dyDescent="0.3">
      <c r="B1786" s="19">
        <v>28</v>
      </c>
      <c r="C1786" s="15"/>
      <c r="F1786" s="15"/>
    </row>
    <row r="1787" spans="2:6" x14ac:dyDescent="0.3">
      <c r="B1787" s="19">
        <v>48</v>
      </c>
      <c r="C1787" s="15"/>
      <c r="F1787" s="15"/>
    </row>
    <row r="1788" spans="2:6" x14ac:dyDescent="0.3">
      <c r="B1788" s="19">
        <v>46</v>
      </c>
      <c r="C1788" s="15"/>
      <c r="F1788" s="15"/>
    </row>
    <row r="1789" spans="2:6" x14ac:dyDescent="0.3">
      <c r="B1789" s="19">
        <v>30</v>
      </c>
      <c r="C1789" s="15"/>
      <c r="F1789" s="15"/>
    </row>
    <row r="1790" spans="2:6" x14ac:dyDescent="0.3">
      <c r="B1790" s="19">
        <v>64</v>
      </c>
      <c r="C1790" s="15"/>
      <c r="F1790" s="15"/>
    </row>
    <row r="1791" spans="2:6" x14ac:dyDescent="0.3">
      <c r="B1791" s="19">
        <v>15</v>
      </c>
      <c r="C1791" s="15"/>
      <c r="F1791" s="15"/>
    </row>
    <row r="1792" spans="2:6" x14ac:dyDescent="0.3">
      <c r="B1792" s="19">
        <v>41</v>
      </c>
      <c r="C1792" s="15"/>
      <c r="F1792" s="15"/>
    </row>
    <row r="1793" spans="2:6" x14ac:dyDescent="0.3">
      <c r="B1793" s="19">
        <v>35</v>
      </c>
      <c r="C1793" s="15"/>
      <c r="F1793" s="15"/>
    </row>
    <row r="1794" spans="2:6" x14ac:dyDescent="0.3">
      <c r="B1794" s="19">
        <v>45</v>
      </c>
      <c r="C1794" s="15"/>
      <c r="F1794" s="15"/>
    </row>
    <row r="1795" spans="2:6" x14ac:dyDescent="0.3">
      <c r="B1795" s="19">
        <v>62</v>
      </c>
      <c r="C1795" s="15"/>
      <c r="F1795" s="15"/>
    </row>
    <row r="1796" spans="2:6" x14ac:dyDescent="0.3">
      <c r="B1796" s="19">
        <v>22</v>
      </c>
      <c r="C1796" s="15"/>
      <c r="F1796" s="15"/>
    </row>
    <row r="1797" spans="2:6" x14ac:dyDescent="0.3">
      <c r="B1797" s="19">
        <v>18</v>
      </c>
      <c r="C1797" s="15"/>
      <c r="F1797" s="15"/>
    </row>
    <row r="1798" spans="2:6" x14ac:dyDescent="0.3">
      <c r="B1798" s="19">
        <v>12</v>
      </c>
      <c r="C1798" s="15"/>
      <c r="F1798" s="15"/>
    </row>
    <row r="1799" spans="2:6" x14ac:dyDescent="0.3">
      <c r="B1799" s="19">
        <v>44</v>
      </c>
      <c r="C1799" s="15"/>
      <c r="F1799" s="15"/>
    </row>
    <row r="1800" spans="2:6" x14ac:dyDescent="0.3">
      <c r="B1800" s="19">
        <v>27</v>
      </c>
      <c r="C1800" s="15"/>
      <c r="F1800" s="15"/>
    </row>
    <row r="1801" spans="2:6" x14ac:dyDescent="0.3">
      <c r="B1801" s="19">
        <v>38</v>
      </c>
      <c r="C1801" s="15"/>
      <c r="F1801" s="15"/>
    </row>
    <row r="1802" spans="2:6" x14ac:dyDescent="0.3">
      <c r="B1802" s="19">
        <v>28</v>
      </c>
      <c r="C1802" s="15"/>
      <c r="F1802" s="15"/>
    </row>
    <row r="1803" spans="2:6" x14ac:dyDescent="0.3">
      <c r="B1803" s="19">
        <v>24</v>
      </c>
      <c r="C1803" s="15"/>
      <c r="F1803" s="15"/>
    </row>
    <row r="1804" spans="2:6" x14ac:dyDescent="0.3">
      <c r="B1804" s="19">
        <v>65</v>
      </c>
      <c r="C1804" s="15"/>
      <c r="F1804" s="15"/>
    </row>
    <row r="1805" spans="2:6" x14ac:dyDescent="0.3">
      <c r="B1805" s="19">
        <v>46</v>
      </c>
      <c r="C1805" s="15"/>
      <c r="F1805" s="15"/>
    </row>
    <row r="1806" spans="2:6" x14ac:dyDescent="0.3">
      <c r="B1806" s="19">
        <v>85</v>
      </c>
      <c r="C1806" s="15"/>
      <c r="F1806" s="15"/>
    </row>
    <row r="1807" spans="2:6" x14ac:dyDescent="0.3">
      <c r="B1807" s="19">
        <v>66</v>
      </c>
      <c r="C1807" s="15"/>
      <c r="F1807" s="15"/>
    </row>
    <row r="1808" spans="2:6" x14ac:dyDescent="0.3">
      <c r="B1808" s="19">
        <v>165</v>
      </c>
      <c r="C1808" s="15"/>
      <c r="F1808" s="15"/>
    </row>
    <row r="1809" spans="2:6" x14ac:dyDescent="0.3">
      <c r="B1809" s="19">
        <v>17</v>
      </c>
      <c r="C1809" s="15"/>
      <c r="F1809" s="15"/>
    </row>
    <row r="1810" spans="2:6" x14ac:dyDescent="0.3">
      <c r="B1810" s="19">
        <v>3</v>
      </c>
      <c r="C1810" s="15"/>
      <c r="F1810" s="15"/>
    </row>
    <row r="1811" spans="2:6" x14ac:dyDescent="0.3">
      <c r="B1811" s="19">
        <v>17</v>
      </c>
      <c r="C1811" s="15"/>
      <c r="F1811" s="15"/>
    </row>
    <row r="1812" spans="2:6" x14ac:dyDescent="0.3">
      <c r="B1812" s="19">
        <v>91</v>
      </c>
      <c r="C1812" s="15"/>
      <c r="F1812" s="15"/>
    </row>
    <row r="1813" spans="2:6" x14ac:dyDescent="0.3">
      <c r="B1813" s="19">
        <v>67</v>
      </c>
      <c r="C1813" s="15"/>
      <c r="F1813" s="15"/>
    </row>
    <row r="1814" spans="2:6" x14ac:dyDescent="0.3">
      <c r="B1814" s="19">
        <v>18</v>
      </c>
      <c r="C1814" s="15"/>
      <c r="F1814" s="15"/>
    </row>
    <row r="1815" spans="2:6" x14ac:dyDescent="0.3">
      <c r="B1815" s="19">
        <v>21</v>
      </c>
      <c r="C1815" s="15"/>
      <c r="F1815" s="15"/>
    </row>
    <row r="1816" spans="2:6" x14ac:dyDescent="0.3">
      <c r="B1816" s="19">
        <v>40</v>
      </c>
      <c r="C1816" s="15"/>
      <c r="F1816" s="15"/>
    </row>
    <row r="1817" spans="2:6" x14ac:dyDescent="0.3">
      <c r="B1817" s="19">
        <v>78</v>
      </c>
      <c r="C1817" s="15"/>
      <c r="F1817" s="15"/>
    </row>
    <row r="1818" spans="2:6" x14ac:dyDescent="0.3">
      <c r="B1818" s="19">
        <v>26</v>
      </c>
      <c r="C1818" s="15"/>
      <c r="F1818" s="15"/>
    </row>
    <row r="1819" spans="2:6" x14ac:dyDescent="0.3">
      <c r="B1819" s="19">
        <v>14</v>
      </c>
      <c r="C1819" s="15"/>
      <c r="F1819" s="15"/>
    </row>
    <row r="1820" spans="2:6" x14ac:dyDescent="0.3">
      <c r="B1820" s="19">
        <v>44</v>
      </c>
      <c r="C1820" s="15"/>
      <c r="F1820" s="15"/>
    </row>
    <row r="1821" spans="2:6" x14ac:dyDescent="0.3">
      <c r="B1821" s="19">
        <v>9</v>
      </c>
      <c r="C1821" s="15"/>
      <c r="F1821" s="15"/>
    </row>
    <row r="1822" spans="2:6" x14ac:dyDescent="0.3">
      <c r="B1822" s="19">
        <v>30</v>
      </c>
      <c r="C1822" s="15"/>
      <c r="F1822" s="15"/>
    </row>
    <row r="1823" spans="2:6" x14ac:dyDescent="0.3">
      <c r="B1823" s="19">
        <v>45</v>
      </c>
      <c r="C1823" s="15"/>
      <c r="F1823" s="15"/>
    </row>
    <row r="1824" spans="2:6" x14ac:dyDescent="0.3">
      <c r="B1824" s="19">
        <v>56</v>
      </c>
      <c r="C1824" s="15"/>
      <c r="F1824" s="15"/>
    </row>
    <row r="1825" spans="2:6" x14ac:dyDescent="0.3">
      <c r="B1825" s="19">
        <v>46</v>
      </c>
      <c r="C1825" s="15"/>
      <c r="F1825" s="15"/>
    </row>
    <row r="1826" spans="2:6" x14ac:dyDescent="0.3">
      <c r="B1826" s="19">
        <v>34</v>
      </c>
      <c r="C1826" s="15"/>
      <c r="F1826" s="15"/>
    </row>
    <row r="1827" spans="2:6" x14ac:dyDescent="0.3">
      <c r="B1827" s="19">
        <v>98</v>
      </c>
      <c r="C1827" s="15"/>
      <c r="F1827" s="15"/>
    </row>
    <row r="1828" spans="2:6" x14ac:dyDescent="0.3">
      <c r="B1828" s="19">
        <v>46</v>
      </c>
      <c r="C1828" s="15"/>
      <c r="F1828" s="15"/>
    </row>
    <row r="1829" spans="2:6" x14ac:dyDescent="0.3">
      <c r="B1829" s="19">
        <v>10</v>
      </c>
      <c r="C1829" s="15"/>
      <c r="F1829" s="15"/>
    </row>
    <row r="1830" spans="2:6" x14ac:dyDescent="0.3">
      <c r="B1830" s="19">
        <v>76</v>
      </c>
      <c r="C1830" s="15"/>
      <c r="F1830" s="15"/>
    </row>
    <row r="1831" spans="2:6" x14ac:dyDescent="0.3">
      <c r="B1831" s="19">
        <v>104</v>
      </c>
      <c r="C1831" s="15"/>
      <c r="F1831" s="15"/>
    </row>
    <row r="1832" spans="2:6" x14ac:dyDescent="0.3">
      <c r="B1832" s="19">
        <v>87</v>
      </c>
      <c r="C1832" s="15"/>
      <c r="F1832" s="15"/>
    </row>
    <row r="1833" spans="2:6" x14ac:dyDescent="0.3">
      <c r="B1833" s="19">
        <v>29</v>
      </c>
      <c r="C1833" s="15"/>
      <c r="F1833" s="15"/>
    </row>
    <row r="1834" spans="2:6" x14ac:dyDescent="0.3">
      <c r="B1834" s="19">
        <v>51</v>
      </c>
      <c r="C1834" s="15"/>
      <c r="F1834" s="15"/>
    </row>
    <row r="1835" spans="2:6" x14ac:dyDescent="0.3">
      <c r="B1835" s="19">
        <v>12</v>
      </c>
      <c r="C1835" s="15"/>
      <c r="F1835" s="15"/>
    </row>
    <row r="1836" spans="2:6" x14ac:dyDescent="0.3">
      <c r="B1836" s="19">
        <v>72</v>
      </c>
      <c r="C1836" s="15"/>
      <c r="F1836" s="15"/>
    </row>
    <row r="1837" spans="2:6" x14ac:dyDescent="0.3">
      <c r="B1837" s="19">
        <v>21</v>
      </c>
      <c r="C1837" s="15"/>
      <c r="F1837" s="15"/>
    </row>
    <row r="1838" spans="2:6" x14ac:dyDescent="0.3">
      <c r="B1838" s="19">
        <v>42</v>
      </c>
      <c r="C1838" s="15"/>
      <c r="F1838" s="15"/>
    </row>
    <row r="1839" spans="2:6" x14ac:dyDescent="0.3">
      <c r="B1839" s="19">
        <v>71</v>
      </c>
      <c r="C1839" s="15"/>
      <c r="F1839" s="15"/>
    </row>
    <row r="1840" spans="2:6" x14ac:dyDescent="0.3">
      <c r="B1840" s="19">
        <v>168</v>
      </c>
      <c r="C1840" s="15"/>
      <c r="F1840" s="15"/>
    </row>
    <row r="1841" spans="2:6" x14ac:dyDescent="0.3">
      <c r="B1841" s="19">
        <v>19</v>
      </c>
      <c r="C1841" s="15"/>
      <c r="F1841" s="15"/>
    </row>
    <row r="1842" spans="2:6" x14ac:dyDescent="0.3">
      <c r="B1842" s="19">
        <v>37</v>
      </c>
      <c r="C1842" s="15"/>
      <c r="F1842" s="15"/>
    </row>
    <row r="1843" spans="2:6" x14ac:dyDescent="0.3">
      <c r="B1843" s="19">
        <v>36</v>
      </c>
      <c r="C1843" s="15"/>
      <c r="F1843" s="15"/>
    </row>
    <row r="1844" spans="2:6" x14ac:dyDescent="0.3">
      <c r="B1844" s="19">
        <v>14</v>
      </c>
      <c r="C1844" s="15"/>
      <c r="F1844" s="15"/>
    </row>
    <row r="1845" spans="2:6" x14ac:dyDescent="0.3">
      <c r="B1845" s="19">
        <v>18</v>
      </c>
      <c r="C1845" s="15"/>
      <c r="F1845" s="15"/>
    </row>
    <row r="1846" spans="2:6" x14ac:dyDescent="0.3">
      <c r="B1846" s="19">
        <v>82</v>
      </c>
      <c r="C1846" s="15"/>
      <c r="F1846" s="15"/>
    </row>
    <row r="1847" spans="2:6" x14ac:dyDescent="0.3">
      <c r="B1847" s="19">
        <v>43</v>
      </c>
      <c r="C1847" s="15"/>
      <c r="F1847" s="15"/>
    </row>
    <row r="1848" spans="2:6" x14ac:dyDescent="0.3">
      <c r="B1848" s="19">
        <v>8</v>
      </c>
      <c r="C1848" s="15"/>
      <c r="F1848" s="15"/>
    </row>
    <row r="1849" spans="2:6" x14ac:dyDescent="0.3">
      <c r="B1849" s="19">
        <v>45</v>
      </c>
      <c r="C1849" s="15"/>
      <c r="F1849" s="15"/>
    </row>
    <row r="1850" spans="2:6" x14ac:dyDescent="0.3">
      <c r="B1850" s="19">
        <v>20</v>
      </c>
      <c r="C1850" s="15"/>
      <c r="F1850" s="15"/>
    </row>
    <row r="1851" spans="2:6" x14ac:dyDescent="0.3">
      <c r="B1851" s="19">
        <v>31</v>
      </c>
      <c r="C1851" s="15"/>
      <c r="F1851" s="15"/>
    </row>
    <row r="1852" spans="2:6" x14ac:dyDescent="0.3">
      <c r="B1852" s="19">
        <v>25</v>
      </c>
      <c r="C1852" s="15"/>
      <c r="F1852" s="15"/>
    </row>
    <row r="1853" spans="2:6" x14ac:dyDescent="0.3">
      <c r="B1853" s="19">
        <v>14</v>
      </c>
      <c r="C1853" s="15"/>
      <c r="F1853" s="15"/>
    </row>
    <row r="1854" spans="2:6" x14ac:dyDescent="0.3">
      <c r="B1854" s="19">
        <v>45</v>
      </c>
      <c r="C1854" s="15"/>
      <c r="F1854" s="15"/>
    </row>
    <row r="1855" spans="2:6" x14ac:dyDescent="0.3">
      <c r="B1855" s="19">
        <v>20</v>
      </c>
      <c r="C1855" s="15"/>
      <c r="F1855" s="15"/>
    </row>
    <row r="1856" spans="2:6" x14ac:dyDescent="0.3">
      <c r="B1856" s="19">
        <v>39</v>
      </c>
      <c r="C1856" s="15"/>
      <c r="F1856" s="15"/>
    </row>
    <row r="1857" spans="2:6" x14ac:dyDescent="0.3">
      <c r="B1857" s="19">
        <v>16</v>
      </c>
      <c r="C1857" s="15"/>
      <c r="F1857" s="15"/>
    </row>
    <row r="1858" spans="2:6" x14ac:dyDescent="0.3">
      <c r="B1858" s="19">
        <v>37</v>
      </c>
      <c r="C1858" s="15"/>
      <c r="F1858" s="15"/>
    </row>
    <row r="1859" spans="2:6" x14ac:dyDescent="0.3">
      <c r="B1859" s="19">
        <v>14</v>
      </c>
      <c r="C1859" s="15"/>
      <c r="F1859" s="15"/>
    </row>
    <row r="1860" spans="2:6" x14ac:dyDescent="0.3">
      <c r="B1860" s="19">
        <v>21</v>
      </c>
      <c r="C1860" s="15"/>
      <c r="F1860" s="15"/>
    </row>
    <row r="1861" spans="2:6" x14ac:dyDescent="0.3">
      <c r="B1861" s="19">
        <v>69</v>
      </c>
      <c r="C1861" s="15"/>
      <c r="F1861" s="15"/>
    </row>
    <row r="1862" spans="2:6" x14ac:dyDescent="0.3">
      <c r="B1862" s="19">
        <v>16</v>
      </c>
      <c r="C1862" s="15"/>
      <c r="F1862" s="15"/>
    </row>
    <row r="1863" spans="2:6" x14ac:dyDescent="0.3">
      <c r="B1863" s="19">
        <v>55</v>
      </c>
      <c r="C1863" s="15"/>
      <c r="F1863" s="15"/>
    </row>
    <row r="1864" spans="2:6" x14ac:dyDescent="0.3">
      <c r="B1864" s="19">
        <v>27</v>
      </c>
      <c r="C1864" s="15"/>
      <c r="F1864" s="15"/>
    </row>
    <row r="1865" spans="2:6" x14ac:dyDescent="0.3">
      <c r="B1865" s="19">
        <v>36</v>
      </c>
      <c r="C1865" s="15"/>
      <c r="F1865" s="15"/>
    </row>
    <row r="1866" spans="2:6" x14ac:dyDescent="0.3">
      <c r="B1866" s="19">
        <v>19</v>
      </c>
      <c r="C1866" s="15"/>
      <c r="F1866" s="15"/>
    </row>
    <row r="1867" spans="2:6" x14ac:dyDescent="0.3">
      <c r="B1867" s="19">
        <v>12</v>
      </c>
      <c r="C1867" s="15"/>
      <c r="F1867" s="15"/>
    </row>
    <row r="1868" spans="2:6" x14ac:dyDescent="0.3">
      <c r="B1868" s="19">
        <v>17</v>
      </c>
      <c r="C1868" s="15"/>
      <c r="F1868" s="15"/>
    </row>
    <row r="1869" spans="2:6" x14ac:dyDescent="0.3">
      <c r="B1869" s="19">
        <v>114</v>
      </c>
      <c r="C1869" s="15"/>
      <c r="F1869" s="15"/>
    </row>
    <row r="1870" spans="2:6" x14ac:dyDescent="0.3">
      <c r="B1870" s="19">
        <v>93</v>
      </c>
      <c r="C1870" s="15"/>
      <c r="F1870" s="15"/>
    </row>
    <row r="1871" spans="2:6" x14ac:dyDescent="0.3">
      <c r="B1871" s="19">
        <v>36</v>
      </c>
      <c r="C1871" s="15"/>
      <c r="F1871" s="15"/>
    </row>
    <row r="1872" spans="2:6" x14ac:dyDescent="0.3">
      <c r="B1872" s="19">
        <v>61</v>
      </c>
      <c r="C1872" s="15"/>
      <c r="F1872" s="15"/>
    </row>
    <row r="1873" spans="2:6" x14ac:dyDescent="0.3">
      <c r="B1873" s="19">
        <v>47</v>
      </c>
      <c r="C1873" s="15"/>
      <c r="F1873" s="15"/>
    </row>
    <row r="1874" spans="2:6" x14ac:dyDescent="0.3">
      <c r="B1874" s="19">
        <v>17</v>
      </c>
      <c r="C1874" s="15"/>
      <c r="F1874" s="15"/>
    </row>
    <row r="1875" spans="2:6" x14ac:dyDescent="0.3">
      <c r="B1875" s="19">
        <v>63</v>
      </c>
      <c r="C1875" s="15"/>
      <c r="F1875" s="15"/>
    </row>
    <row r="1876" spans="2:6" x14ac:dyDescent="0.3">
      <c r="B1876" s="19">
        <v>9</v>
      </c>
      <c r="C1876" s="15"/>
      <c r="F1876" s="15"/>
    </row>
    <row r="1877" spans="2:6" x14ac:dyDescent="0.3">
      <c r="B1877" s="19">
        <v>30</v>
      </c>
      <c r="C1877" s="15"/>
      <c r="F1877" s="15"/>
    </row>
    <row r="1878" spans="2:6" x14ac:dyDescent="0.3">
      <c r="B1878" s="19">
        <v>23</v>
      </c>
      <c r="C1878" s="15"/>
      <c r="F1878" s="15"/>
    </row>
    <row r="1879" spans="2:6" x14ac:dyDescent="0.3">
      <c r="B1879" s="19">
        <v>33</v>
      </c>
      <c r="C1879" s="15"/>
      <c r="F1879" s="15"/>
    </row>
    <row r="1880" spans="2:6" x14ac:dyDescent="0.3">
      <c r="B1880" s="19">
        <v>39</v>
      </c>
      <c r="C1880" s="15"/>
      <c r="F1880" s="15"/>
    </row>
    <row r="1881" spans="2:6" x14ac:dyDescent="0.3">
      <c r="B1881" s="19">
        <v>17</v>
      </c>
      <c r="C1881" s="15"/>
      <c r="F1881" s="15"/>
    </row>
    <row r="1882" spans="2:6" x14ac:dyDescent="0.3">
      <c r="B1882" s="19">
        <v>6</v>
      </c>
      <c r="C1882" s="15"/>
      <c r="F1882" s="15"/>
    </row>
    <row r="1883" spans="2:6" x14ac:dyDescent="0.3">
      <c r="B1883" s="19">
        <v>39</v>
      </c>
      <c r="C1883" s="15"/>
      <c r="F1883" s="15"/>
    </row>
    <row r="1884" spans="2:6" x14ac:dyDescent="0.3">
      <c r="B1884" s="19">
        <v>57</v>
      </c>
      <c r="C1884" s="15"/>
      <c r="F1884" s="15"/>
    </row>
    <row r="1885" spans="2:6" x14ac:dyDescent="0.3">
      <c r="B1885" s="19">
        <v>56</v>
      </c>
      <c r="C1885" s="15"/>
      <c r="F1885" s="15"/>
    </row>
    <row r="1886" spans="2:6" x14ac:dyDescent="0.3">
      <c r="B1886" s="19">
        <v>13</v>
      </c>
      <c r="C1886" s="15"/>
      <c r="F1886" s="15"/>
    </row>
    <row r="1887" spans="2:6" x14ac:dyDescent="0.3">
      <c r="B1887" s="19">
        <v>95</v>
      </c>
      <c r="C1887" s="15"/>
      <c r="F1887" s="15"/>
    </row>
    <row r="1888" spans="2:6" x14ac:dyDescent="0.3">
      <c r="B1888" s="19">
        <v>80</v>
      </c>
      <c r="C1888" s="15"/>
      <c r="F1888" s="15"/>
    </row>
    <row r="1889" spans="2:6" x14ac:dyDescent="0.3">
      <c r="B1889" s="19">
        <v>133</v>
      </c>
      <c r="C1889" s="15"/>
      <c r="F1889" s="15"/>
    </row>
    <row r="1890" spans="2:6" x14ac:dyDescent="0.3">
      <c r="B1890" s="19">
        <v>44</v>
      </c>
      <c r="C1890" s="15"/>
      <c r="F1890" s="15"/>
    </row>
    <row r="1891" spans="2:6" x14ac:dyDescent="0.3">
      <c r="B1891" s="19">
        <v>30</v>
      </c>
      <c r="C1891" s="15"/>
      <c r="F1891" s="15"/>
    </row>
    <row r="1892" spans="2:6" x14ac:dyDescent="0.3">
      <c r="B1892" s="19">
        <v>56</v>
      </c>
      <c r="C1892" s="15"/>
      <c r="F1892" s="15"/>
    </row>
    <row r="1893" spans="2:6" x14ac:dyDescent="0.3">
      <c r="B1893" s="19">
        <v>66</v>
      </c>
      <c r="C1893" s="15"/>
      <c r="F1893" s="15"/>
    </row>
    <row r="1894" spans="2:6" x14ac:dyDescent="0.3">
      <c r="B1894" s="19">
        <v>29</v>
      </c>
      <c r="C1894" s="15"/>
      <c r="F1894" s="15"/>
    </row>
    <row r="1895" spans="2:6" x14ac:dyDescent="0.3">
      <c r="B1895" s="19">
        <v>72</v>
      </c>
      <c r="C1895" s="15"/>
      <c r="F1895" s="15"/>
    </row>
    <row r="1896" spans="2:6" x14ac:dyDescent="0.3">
      <c r="B1896" s="19">
        <v>27</v>
      </c>
      <c r="C1896" s="15"/>
      <c r="F1896" s="15"/>
    </row>
    <row r="1897" spans="2:6" x14ac:dyDescent="0.3">
      <c r="B1897" s="19">
        <v>10</v>
      </c>
      <c r="C1897" s="15"/>
      <c r="F1897" s="15"/>
    </row>
    <row r="1898" spans="2:6" x14ac:dyDescent="0.3">
      <c r="B1898" s="19">
        <v>35</v>
      </c>
      <c r="C1898" s="15"/>
      <c r="F1898" s="15"/>
    </row>
    <row r="1899" spans="2:6" x14ac:dyDescent="0.3">
      <c r="B1899" s="19">
        <v>29</v>
      </c>
      <c r="C1899" s="15"/>
      <c r="F1899" s="15"/>
    </row>
    <row r="1900" spans="2:6" x14ac:dyDescent="0.3">
      <c r="B1900" s="19">
        <v>13</v>
      </c>
      <c r="C1900" s="15"/>
      <c r="F1900" s="15"/>
    </row>
    <row r="1901" spans="2:6" x14ac:dyDescent="0.3">
      <c r="B1901" s="19">
        <v>72</v>
      </c>
      <c r="C1901" s="15"/>
      <c r="F1901" s="15"/>
    </row>
    <row r="1902" spans="2:6" x14ac:dyDescent="0.3">
      <c r="B1902" s="19">
        <v>78</v>
      </c>
      <c r="C1902" s="15"/>
      <c r="F1902" s="15"/>
    </row>
    <row r="1903" spans="2:6" x14ac:dyDescent="0.3">
      <c r="B1903" s="19">
        <v>49</v>
      </c>
      <c r="C1903" s="15"/>
      <c r="F1903" s="15"/>
    </row>
    <row r="1904" spans="2:6" x14ac:dyDescent="0.3">
      <c r="B1904" s="19">
        <v>42</v>
      </c>
      <c r="C1904" s="15"/>
      <c r="F1904" s="15"/>
    </row>
    <row r="1905" spans="2:6" x14ac:dyDescent="0.3">
      <c r="B1905" s="19">
        <v>35</v>
      </c>
      <c r="C1905" s="15"/>
      <c r="F1905" s="15"/>
    </row>
    <row r="1906" spans="2:6" x14ac:dyDescent="0.3">
      <c r="B1906" s="19">
        <v>42</v>
      </c>
      <c r="C1906" s="15"/>
      <c r="F1906" s="15"/>
    </row>
    <row r="1907" spans="2:6" x14ac:dyDescent="0.3">
      <c r="B1907" s="19">
        <v>42</v>
      </c>
      <c r="C1907" s="15"/>
      <c r="F1907" s="15"/>
    </row>
    <row r="1908" spans="2:6" x14ac:dyDescent="0.3">
      <c r="B1908" s="19">
        <v>31</v>
      </c>
      <c r="C1908" s="15"/>
      <c r="F1908" s="15"/>
    </row>
    <row r="1909" spans="2:6" x14ac:dyDescent="0.3">
      <c r="B1909" s="19">
        <v>38</v>
      </c>
      <c r="C1909" s="15"/>
      <c r="F1909" s="15"/>
    </row>
    <row r="1910" spans="2:6" x14ac:dyDescent="0.3">
      <c r="B1910" s="19">
        <v>8</v>
      </c>
      <c r="C1910" s="15"/>
      <c r="F1910" s="15"/>
    </row>
    <row r="1911" spans="2:6" x14ac:dyDescent="0.3">
      <c r="B1911" s="19">
        <v>39</v>
      </c>
      <c r="C1911" s="15"/>
      <c r="F1911" s="15"/>
    </row>
    <row r="1912" spans="2:6" x14ac:dyDescent="0.3">
      <c r="B1912" s="19">
        <v>29</v>
      </c>
      <c r="C1912" s="15"/>
      <c r="F1912" s="15"/>
    </row>
    <row r="1913" spans="2:6" x14ac:dyDescent="0.3">
      <c r="B1913" s="19">
        <v>72</v>
      </c>
      <c r="C1913" s="15"/>
      <c r="F1913" s="15"/>
    </row>
    <row r="1914" spans="2:6" x14ac:dyDescent="0.3">
      <c r="B1914" s="19">
        <v>15</v>
      </c>
      <c r="C1914" s="15"/>
      <c r="F1914" s="15"/>
    </row>
    <row r="1915" spans="2:6" x14ac:dyDescent="0.3">
      <c r="B1915" s="19">
        <v>33</v>
      </c>
      <c r="C1915" s="15"/>
      <c r="F1915" s="15"/>
    </row>
    <row r="1916" spans="2:6" x14ac:dyDescent="0.3">
      <c r="B1916" s="19">
        <v>15</v>
      </c>
      <c r="C1916" s="15"/>
      <c r="F1916" s="15"/>
    </row>
    <row r="1917" spans="2:6" x14ac:dyDescent="0.3">
      <c r="B1917" s="19">
        <v>19</v>
      </c>
      <c r="C1917" s="15"/>
      <c r="F1917" s="15"/>
    </row>
    <row r="1918" spans="2:6" x14ac:dyDescent="0.3">
      <c r="B1918" s="19">
        <v>17</v>
      </c>
      <c r="C1918" s="15"/>
      <c r="F1918" s="15"/>
    </row>
    <row r="1919" spans="2:6" x14ac:dyDescent="0.3">
      <c r="B1919" s="19">
        <v>44</v>
      </c>
      <c r="C1919" s="15"/>
      <c r="F1919" s="15"/>
    </row>
    <row r="1920" spans="2:6" x14ac:dyDescent="0.3">
      <c r="B1920" s="19">
        <v>10</v>
      </c>
      <c r="C1920" s="15"/>
      <c r="F1920" s="15"/>
    </row>
    <row r="1921" spans="2:6" x14ac:dyDescent="0.3">
      <c r="B1921" s="19">
        <v>46</v>
      </c>
      <c r="C1921" s="15"/>
      <c r="F1921" s="15"/>
    </row>
    <row r="1922" spans="2:6" x14ac:dyDescent="0.3">
      <c r="B1922" s="19">
        <v>11</v>
      </c>
      <c r="C1922" s="15"/>
      <c r="F1922" s="15"/>
    </row>
    <row r="1923" spans="2:6" x14ac:dyDescent="0.3">
      <c r="B1923" s="19">
        <v>13</v>
      </c>
      <c r="C1923" s="15"/>
      <c r="F1923" s="15"/>
    </row>
    <row r="1924" spans="2:6" x14ac:dyDescent="0.3">
      <c r="B1924" s="19">
        <v>33</v>
      </c>
      <c r="C1924" s="15"/>
      <c r="F1924" s="15"/>
    </row>
    <row r="1925" spans="2:6" x14ac:dyDescent="0.3">
      <c r="B1925" s="19">
        <v>28</v>
      </c>
      <c r="C1925" s="15"/>
      <c r="F1925" s="15"/>
    </row>
    <row r="1926" spans="2:6" x14ac:dyDescent="0.3">
      <c r="B1926" s="19">
        <v>21</v>
      </c>
      <c r="C1926" s="15"/>
      <c r="F1926" s="15"/>
    </row>
    <row r="1927" spans="2:6" x14ac:dyDescent="0.3">
      <c r="B1927" s="19">
        <v>13</v>
      </c>
      <c r="C1927" s="15"/>
      <c r="F1927" s="15"/>
    </row>
    <row r="1928" spans="2:6" x14ac:dyDescent="0.3">
      <c r="B1928" s="19">
        <v>34</v>
      </c>
      <c r="C1928" s="15"/>
      <c r="F1928" s="15"/>
    </row>
    <row r="1929" spans="2:6" x14ac:dyDescent="0.3">
      <c r="B1929" s="19">
        <v>80</v>
      </c>
      <c r="C1929" s="15"/>
      <c r="F1929" s="15"/>
    </row>
    <row r="1930" spans="2:6" x14ac:dyDescent="0.3">
      <c r="B1930" s="19">
        <v>74</v>
      </c>
      <c r="C1930" s="15"/>
      <c r="F1930" s="15"/>
    </row>
    <row r="1931" spans="2:6" x14ac:dyDescent="0.3">
      <c r="B1931" s="19">
        <v>7</v>
      </c>
      <c r="C1931" s="15"/>
      <c r="F1931" s="15"/>
    </row>
    <row r="1932" spans="2:6" x14ac:dyDescent="0.3">
      <c r="B1932" s="19">
        <v>34</v>
      </c>
      <c r="C1932" s="15"/>
      <c r="F1932" s="15"/>
    </row>
    <row r="1933" spans="2:6" x14ac:dyDescent="0.3">
      <c r="B1933" s="19">
        <v>86</v>
      </c>
      <c r="C1933" s="15"/>
      <c r="F1933" s="15"/>
    </row>
    <row r="1934" spans="2:6" x14ac:dyDescent="0.3">
      <c r="B1934" s="19">
        <v>37</v>
      </c>
      <c r="C1934" s="15"/>
      <c r="F1934" s="15"/>
    </row>
    <row r="1935" spans="2:6" x14ac:dyDescent="0.3">
      <c r="B1935" s="19">
        <v>18</v>
      </c>
      <c r="C1935" s="15"/>
      <c r="F1935" s="15"/>
    </row>
    <row r="1936" spans="2:6" x14ac:dyDescent="0.3">
      <c r="B1936" s="19">
        <v>22</v>
      </c>
      <c r="C1936" s="15"/>
      <c r="F1936" s="15"/>
    </row>
    <row r="1937" spans="2:6" x14ac:dyDescent="0.3">
      <c r="B1937" s="19">
        <v>26</v>
      </c>
      <c r="C1937" s="15"/>
      <c r="F1937" s="15"/>
    </row>
    <row r="1938" spans="2:6" x14ac:dyDescent="0.3">
      <c r="B1938" s="19">
        <v>27</v>
      </c>
      <c r="C1938" s="15"/>
      <c r="F1938" s="15"/>
    </row>
    <row r="1939" spans="2:6" x14ac:dyDescent="0.3">
      <c r="B1939" s="19">
        <v>8</v>
      </c>
      <c r="C1939" s="15"/>
      <c r="F1939" s="15"/>
    </row>
    <row r="1940" spans="2:6" x14ac:dyDescent="0.3">
      <c r="B1940" s="19">
        <v>204</v>
      </c>
      <c r="C1940" s="15"/>
      <c r="F1940" s="15"/>
    </row>
    <row r="1941" spans="2:6" x14ac:dyDescent="0.3">
      <c r="B1941" s="19">
        <v>46</v>
      </c>
      <c r="C1941" s="15"/>
      <c r="F1941" s="15"/>
    </row>
    <row r="1942" spans="2:6" x14ac:dyDescent="0.3">
      <c r="B1942" s="19">
        <v>17</v>
      </c>
      <c r="C1942" s="15"/>
      <c r="F1942" s="15"/>
    </row>
    <row r="1943" spans="2:6" x14ac:dyDescent="0.3">
      <c r="B1943" s="19">
        <v>28</v>
      </c>
      <c r="C1943" s="15"/>
      <c r="F1943" s="15"/>
    </row>
    <row r="1944" spans="2:6" x14ac:dyDescent="0.3">
      <c r="B1944" s="19">
        <v>83</v>
      </c>
      <c r="C1944" s="15"/>
      <c r="F1944" s="15"/>
    </row>
    <row r="1945" spans="2:6" x14ac:dyDescent="0.3">
      <c r="B1945" s="19">
        <v>13</v>
      </c>
      <c r="C1945" s="15"/>
      <c r="F1945" s="15"/>
    </row>
    <row r="1946" spans="2:6" x14ac:dyDescent="0.3">
      <c r="B1946" s="19">
        <v>8</v>
      </c>
      <c r="C1946" s="15"/>
      <c r="F1946" s="15"/>
    </row>
    <row r="1947" spans="2:6" x14ac:dyDescent="0.3">
      <c r="B1947" s="19">
        <v>32</v>
      </c>
      <c r="C1947" s="15"/>
      <c r="F1947" s="15"/>
    </row>
    <row r="1948" spans="2:6" x14ac:dyDescent="0.3">
      <c r="B1948" s="19">
        <v>85</v>
      </c>
      <c r="C1948" s="15"/>
      <c r="F1948" s="15"/>
    </row>
    <row r="1949" spans="2:6" x14ac:dyDescent="0.3">
      <c r="B1949" s="19">
        <v>29</v>
      </c>
      <c r="C1949" s="15"/>
      <c r="F1949" s="15"/>
    </row>
    <row r="1950" spans="2:6" x14ac:dyDescent="0.3">
      <c r="B1950" s="19">
        <v>24</v>
      </c>
      <c r="C1950" s="15"/>
      <c r="F1950" s="15"/>
    </row>
    <row r="1951" spans="2:6" x14ac:dyDescent="0.3">
      <c r="B1951" s="19">
        <v>8</v>
      </c>
      <c r="C1951" s="15"/>
      <c r="F1951" s="15"/>
    </row>
    <row r="1952" spans="2:6" x14ac:dyDescent="0.3">
      <c r="B1952" s="19">
        <v>19</v>
      </c>
      <c r="C1952" s="15"/>
      <c r="F1952" s="15"/>
    </row>
    <row r="1953" spans="2:6" x14ac:dyDescent="0.3">
      <c r="B1953" s="19">
        <v>336</v>
      </c>
      <c r="C1953" s="15"/>
      <c r="F1953" s="15"/>
    </row>
    <row r="1954" spans="2:6" x14ac:dyDescent="0.3">
      <c r="B1954" s="19">
        <v>13</v>
      </c>
      <c r="C1954" s="15"/>
      <c r="F1954" s="15"/>
    </row>
    <row r="1955" spans="2:6" x14ac:dyDescent="0.3">
      <c r="B1955" s="19">
        <v>42</v>
      </c>
      <c r="C1955" s="15"/>
      <c r="F1955" s="15"/>
    </row>
    <row r="1956" spans="2:6" x14ac:dyDescent="0.3">
      <c r="B1956" s="19">
        <v>64</v>
      </c>
      <c r="C1956" s="15"/>
      <c r="F1956" s="15"/>
    </row>
    <row r="1957" spans="2:6" x14ac:dyDescent="0.3">
      <c r="B1957" s="19">
        <v>25</v>
      </c>
      <c r="C1957" s="15"/>
      <c r="F1957" s="15"/>
    </row>
    <row r="1958" spans="2:6" x14ac:dyDescent="0.3">
      <c r="B1958" s="19">
        <v>20</v>
      </c>
      <c r="C1958" s="15"/>
      <c r="F1958" s="15"/>
    </row>
    <row r="1959" spans="2:6" x14ac:dyDescent="0.3">
      <c r="B1959" s="19">
        <v>104</v>
      </c>
      <c r="C1959" s="15"/>
      <c r="F1959" s="15"/>
    </row>
    <row r="1960" spans="2:6" x14ac:dyDescent="0.3">
      <c r="B1960" s="19">
        <v>53</v>
      </c>
      <c r="C1960" s="15"/>
      <c r="F1960" s="15"/>
    </row>
    <row r="1961" spans="2:6" x14ac:dyDescent="0.3">
      <c r="B1961" s="19">
        <v>14</v>
      </c>
      <c r="C1961" s="15"/>
      <c r="F1961" s="15"/>
    </row>
    <row r="1962" spans="2:6" x14ac:dyDescent="0.3">
      <c r="B1962" s="19">
        <v>20</v>
      </c>
      <c r="C1962" s="15"/>
      <c r="F1962" s="15"/>
    </row>
    <row r="1963" spans="2:6" x14ac:dyDescent="0.3">
      <c r="B1963" s="19">
        <v>558</v>
      </c>
      <c r="C1963" s="15"/>
      <c r="F1963" s="15"/>
    </row>
    <row r="1964" spans="2:6" x14ac:dyDescent="0.3">
      <c r="B1964" s="19">
        <v>22</v>
      </c>
      <c r="C1964" s="15"/>
      <c r="F1964" s="15"/>
    </row>
    <row r="1965" spans="2:6" x14ac:dyDescent="0.3">
      <c r="B1965" s="19">
        <v>24</v>
      </c>
      <c r="C1965" s="15"/>
      <c r="F1965" s="15"/>
    </row>
    <row r="1966" spans="2:6" x14ac:dyDescent="0.3">
      <c r="B1966" s="19">
        <v>74</v>
      </c>
      <c r="C1966" s="15"/>
      <c r="F1966" s="15"/>
    </row>
    <row r="1967" spans="2:6" x14ac:dyDescent="0.3">
      <c r="B1967" s="19">
        <v>54</v>
      </c>
      <c r="C1967" s="15"/>
      <c r="F1967" s="15"/>
    </row>
    <row r="1968" spans="2:6" x14ac:dyDescent="0.3">
      <c r="B1968" s="19">
        <v>31</v>
      </c>
      <c r="C1968" s="15"/>
      <c r="F1968" s="15"/>
    </row>
    <row r="1969" spans="2:6" x14ac:dyDescent="0.3">
      <c r="B1969" s="19">
        <v>25</v>
      </c>
      <c r="C1969" s="15"/>
      <c r="F1969" s="15"/>
    </row>
    <row r="1970" spans="2:6" x14ac:dyDescent="0.3">
      <c r="B1970" s="19">
        <v>17</v>
      </c>
      <c r="C1970" s="15"/>
      <c r="F1970" s="15"/>
    </row>
    <row r="1971" spans="2:6" x14ac:dyDescent="0.3">
      <c r="B1971" s="19">
        <v>12</v>
      </c>
      <c r="C1971" s="15"/>
      <c r="F1971" s="15"/>
    </row>
    <row r="1972" spans="2:6" x14ac:dyDescent="0.3">
      <c r="B1972" s="19">
        <v>38</v>
      </c>
      <c r="C1972" s="15"/>
      <c r="F1972" s="15"/>
    </row>
    <row r="1973" spans="2:6" x14ac:dyDescent="0.3">
      <c r="B1973" s="19">
        <v>41</v>
      </c>
      <c r="C1973" s="15"/>
      <c r="F1973" s="15"/>
    </row>
    <row r="1974" spans="2:6" x14ac:dyDescent="0.3">
      <c r="B1974" s="19">
        <v>19</v>
      </c>
      <c r="C1974" s="15"/>
      <c r="F1974" s="15"/>
    </row>
    <row r="1975" spans="2:6" x14ac:dyDescent="0.3">
      <c r="B1975" s="19">
        <v>41</v>
      </c>
      <c r="C1975" s="15"/>
      <c r="F1975" s="15"/>
    </row>
    <row r="1976" spans="2:6" x14ac:dyDescent="0.3">
      <c r="B1976" s="19">
        <v>26</v>
      </c>
      <c r="C1976" s="15"/>
      <c r="F1976" s="15"/>
    </row>
    <row r="1977" spans="2:6" x14ac:dyDescent="0.3">
      <c r="B1977" s="19">
        <v>25</v>
      </c>
      <c r="C1977" s="15"/>
      <c r="F1977" s="15"/>
    </row>
    <row r="1978" spans="2:6" x14ac:dyDescent="0.3">
      <c r="B1978" s="19">
        <v>9</v>
      </c>
      <c r="C1978" s="15"/>
      <c r="F1978" s="15"/>
    </row>
    <row r="1979" spans="2:6" x14ac:dyDescent="0.3">
      <c r="B1979" s="19">
        <v>78</v>
      </c>
      <c r="C1979" s="15"/>
      <c r="F1979" s="15"/>
    </row>
    <row r="1980" spans="2:6" x14ac:dyDescent="0.3">
      <c r="B1980" s="19">
        <v>45</v>
      </c>
      <c r="C1980" s="15"/>
      <c r="F1980" s="15"/>
    </row>
    <row r="1981" spans="2:6" x14ac:dyDescent="0.3">
      <c r="B1981" s="19">
        <v>102</v>
      </c>
      <c r="C1981" s="15"/>
      <c r="F1981" s="15"/>
    </row>
    <row r="1982" spans="2:6" x14ac:dyDescent="0.3">
      <c r="B1982" s="19">
        <v>5</v>
      </c>
      <c r="C1982" s="15"/>
      <c r="F1982" s="15"/>
    </row>
    <row r="1983" spans="2:6" x14ac:dyDescent="0.3">
      <c r="B1983" s="19">
        <v>27</v>
      </c>
      <c r="C1983" s="15"/>
      <c r="F1983" s="15"/>
    </row>
    <row r="1984" spans="2:6" x14ac:dyDescent="0.3">
      <c r="B1984" s="19">
        <v>37</v>
      </c>
      <c r="C1984" s="15"/>
      <c r="F1984" s="15"/>
    </row>
    <row r="1985" spans="2:6" x14ac:dyDescent="0.3">
      <c r="B1985" s="19">
        <v>14</v>
      </c>
      <c r="C1985" s="15"/>
      <c r="F1985" s="15"/>
    </row>
    <row r="1986" spans="2:6" x14ac:dyDescent="0.3">
      <c r="B1986" s="19">
        <v>27</v>
      </c>
      <c r="C1986" s="15"/>
      <c r="F1986" s="15"/>
    </row>
    <row r="1987" spans="2:6" x14ac:dyDescent="0.3">
      <c r="B1987" s="19">
        <v>45</v>
      </c>
      <c r="C1987" s="15"/>
      <c r="F1987" s="15"/>
    </row>
    <row r="1988" spans="2:6" x14ac:dyDescent="0.3">
      <c r="B1988" s="19">
        <v>49</v>
      </c>
      <c r="C1988" s="15"/>
      <c r="F1988" s="15"/>
    </row>
    <row r="1989" spans="2:6" x14ac:dyDescent="0.3">
      <c r="B1989" s="19">
        <v>24</v>
      </c>
      <c r="C1989" s="15"/>
      <c r="F1989" s="15"/>
    </row>
    <row r="1990" spans="2:6" x14ac:dyDescent="0.3">
      <c r="B1990" s="19">
        <v>112</v>
      </c>
      <c r="C1990" s="15"/>
      <c r="F1990" s="15"/>
    </row>
    <row r="1991" spans="2:6" x14ac:dyDescent="0.3">
      <c r="B1991" s="19">
        <v>23</v>
      </c>
      <c r="C1991" s="15"/>
      <c r="F1991" s="15"/>
    </row>
    <row r="1992" spans="2:6" x14ac:dyDescent="0.3">
      <c r="B1992" s="19">
        <v>54</v>
      </c>
      <c r="C1992" s="15"/>
      <c r="F1992" s="15"/>
    </row>
    <row r="1993" spans="2:6" x14ac:dyDescent="0.3">
      <c r="B1993" s="19">
        <v>28</v>
      </c>
      <c r="C1993" s="15"/>
      <c r="F1993" s="15"/>
    </row>
    <row r="1994" spans="2:6" x14ac:dyDescent="0.3">
      <c r="B1994" s="19">
        <v>11</v>
      </c>
      <c r="C1994" s="15"/>
      <c r="F1994" s="15"/>
    </row>
    <row r="1995" spans="2:6" x14ac:dyDescent="0.3">
      <c r="B1995" s="19">
        <v>62</v>
      </c>
      <c r="C1995" s="15"/>
      <c r="F1995" s="15"/>
    </row>
    <row r="1996" spans="2:6" x14ac:dyDescent="0.3">
      <c r="B1996" s="19">
        <v>73</v>
      </c>
      <c r="C1996" s="15"/>
      <c r="F1996" s="15"/>
    </row>
    <row r="1997" spans="2:6" x14ac:dyDescent="0.3">
      <c r="B1997" s="19">
        <v>18</v>
      </c>
      <c r="C1997" s="15"/>
      <c r="F1997" s="15"/>
    </row>
    <row r="1998" spans="2:6" x14ac:dyDescent="0.3">
      <c r="B1998" s="19">
        <v>35</v>
      </c>
      <c r="C1998" s="15"/>
      <c r="F1998" s="15"/>
    </row>
    <row r="1999" spans="2:6" x14ac:dyDescent="0.3">
      <c r="B1999" s="19">
        <v>43</v>
      </c>
      <c r="C1999" s="15"/>
      <c r="F1999" s="15"/>
    </row>
    <row r="2000" spans="2:6" x14ac:dyDescent="0.3">
      <c r="B2000" s="19">
        <v>36</v>
      </c>
      <c r="C2000" s="15"/>
      <c r="F2000" s="15"/>
    </row>
    <row r="2001" spans="2:6" x14ac:dyDescent="0.3">
      <c r="B2001" s="19">
        <v>62</v>
      </c>
      <c r="C2001" s="15"/>
      <c r="F2001" s="15"/>
    </row>
    <row r="2002" spans="2:6" x14ac:dyDescent="0.3">
      <c r="B2002" s="19">
        <v>15</v>
      </c>
      <c r="C2002" s="15"/>
      <c r="F2002" s="15"/>
    </row>
    <row r="2003" spans="2:6" x14ac:dyDescent="0.3">
      <c r="B2003" s="19">
        <v>33</v>
      </c>
      <c r="C2003" s="15"/>
      <c r="F2003" s="15"/>
    </row>
    <row r="2004" spans="2:6" x14ac:dyDescent="0.3">
      <c r="B2004" s="19">
        <v>27</v>
      </c>
      <c r="C2004" s="15"/>
      <c r="F2004" s="15"/>
    </row>
    <row r="2005" spans="2:6" x14ac:dyDescent="0.3">
      <c r="B2005" s="19">
        <v>17</v>
      </c>
      <c r="C2005" s="15"/>
      <c r="F2005" s="15"/>
    </row>
    <row r="2006" spans="2:6" x14ac:dyDescent="0.3">
      <c r="B2006" s="19">
        <v>4</v>
      </c>
      <c r="C2006" s="15"/>
      <c r="F2006" s="15"/>
    </row>
    <row r="2007" spans="2:6" x14ac:dyDescent="0.3">
      <c r="B2007" s="19">
        <v>53</v>
      </c>
      <c r="C2007" s="15"/>
      <c r="F2007" s="15"/>
    </row>
    <row r="2008" spans="2:6" x14ac:dyDescent="0.3">
      <c r="B2008" s="19">
        <v>49</v>
      </c>
      <c r="C2008" s="15"/>
      <c r="F2008" s="15"/>
    </row>
    <row r="2009" spans="2:6" x14ac:dyDescent="0.3">
      <c r="B2009" s="19">
        <v>57</v>
      </c>
      <c r="C2009" s="15"/>
      <c r="F2009" s="15"/>
    </row>
    <row r="2010" spans="2:6" x14ac:dyDescent="0.3">
      <c r="B2010" s="19">
        <v>69</v>
      </c>
      <c r="C2010" s="15"/>
      <c r="F2010" s="15"/>
    </row>
    <row r="2011" spans="2:6" x14ac:dyDescent="0.3">
      <c r="B2011" s="19">
        <v>15</v>
      </c>
      <c r="C2011" s="15"/>
      <c r="F2011" s="15"/>
    </row>
    <row r="2012" spans="2:6" x14ac:dyDescent="0.3">
      <c r="B2012" s="19">
        <v>64</v>
      </c>
      <c r="C2012" s="15"/>
      <c r="F2012" s="15"/>
    </row>
    <row r="2013" spans="2:6" x14ac:dyDescent="0.3">
      <c r="B2013" s="19">
        <v>20</v>
      </c>
      <c r="C2013" s="15"/>
      <c r="F2013" s="15"/>
    </row>
    <row r="2014" spans="2:6" x14ac:dyDescent="0.3">
      <c r="B2014" s="19">
        <v>27</v>
      </c>
      <c r="C2014" s="15"/>
      <c r="F2014" s="15"/>
    </row>
    <row r="2015" spans="2:6" x14ac:dyDescent="0.3">
      <c r="B2015" s="19">
        <v>21</v>
      </c>
      <c r="C2015" s="15"/>
      <c r="F2015" s="15"/>
    </row>
    <row r="2016" spans="2:6" x14ac:dyDescent="0.3">
      <c r="B2016" s="19">
        <v>31</v>
      </c>
      <c r="C2016" s="15"/>
      <c r="F2016" s="15"/>
    </row>
    <row r="2017" spans="2:6" x14ac:dyDescent="0.3">
      <c r="B2017" s="19">
        <v>51</v>
      </c>
      <c r="C2017" s="15"/>
      <c r="F2017" s="15"/>
    </row>
    <row r="2018" spans="2:6" x14ac:dyDescent="0.3">
      <c r="B2018" s="19">
        <v>57</v>
      </c>
      <c r="C2018" s="15"/>
      <c r="F2018" s="15"/>
    </row>
    <row r="2019" spans="2:6" x14ac:dyDescent="0.3">
      <c r="B2019" s="19">
        <v>20</v>
      </c>
      <c r="C2019" s="15"/>
      <c r="F2019" s="15"/>
    </row>
    <row r="2020" spans="2:6" x14ac:dyDescent="0.3">
      <c r="B2020" s="19">
        <v>71</v>
      </c>
      <c r="C2020" s="15"/>
      <c r="F2020" s="15"/>
    </row>
    <row r="2021" spans="2:6" x14ac:dyDescent="0.3">
      <c r="B2021" s="19">
        <v>72</v>
      </c>
      <c r="C2021" s="15"/>
      <c r="F2021" s="15"/>
    </row>
    <row r="2022" spans="2:6" x14ac:dyDescent="0.3">
      <c r="B2022" s="19">
        <v>45</v>
      </c>
      <c r="C2022" s="15"/>
      <c r="F2022" s="15"/>
    </row>
    <row r="2023" spans="2:6" x14ac:dyDescent="0.3">
      <c r="B2023" s="19">
        <v>51</v>
      </c>
      <c r="C2023" s="15"/>
      <c r="F2023" s="15"/>
    </row>
    <row r="2024" spans="2:6" x14ac:dyDescent="0.3">
      <c r="B2024" s="19">
        <v>56</v>
      </c>
      <c r="C2024" s="15"/>
      <c r="F2024" s="15"/>
    </row>
    <row r="2025" spans="2:6" x14ac:dyDescent="0.3">
      <c r="B2025" s="19">
        <v>17</v>
      </c>
      <c r="C2025" s="15"/>
      <c r="F2025" s="15"/>
    </row>
    <row r="2026" spans="2:6" x14ac:dyDescent="0.3">
      <c r="B2026" s="19">
        <v>197</v>
      </c>
      <c r="C2026" s="15"/>
      <c r="F2026" s="15"/>
    </row>
    <row r="2027" spans="2:6" x14ac:dyDescent="0.3">
      <c r="B2027" s="19">
        <v>70</v>
      </c>
      <c r="C2027" s="15"/>
      <c r="F2027" s="15"/>
    </row>
    <row r="2028" spans="2:6" x14ac:dyDescent="0.3">
      <c r="B2028" s="19">
        <v>21</v>
      </c>
      <c r="C2028" s="15"/>
      <c r="F2028" s="15"/>
    </row>
    <row r="2029" spans="2:6" x14ac:dyDescent="0.3">
      <c r="B2029" s="19">
        <v>34</v>
      </c>
      <c r="C2029" s="15"/>
      <c r="F2029" s="15"/>
    </row>
    <row r="2030" spans="2:6" x14ac:dyDescent="0.3">
      <c r="B2030" s="19">
        <v>39</v>
      </c>
      <c r="C2030" s="15"/>
      <c r="F2030" s="15"/>
    </row>
    <row r="2031" spans="2:6" x14ac:dyDescent="0.3">
      <c r="B2031" s="19">
        <v>78</v>
      </c>
      <c r="C2031" s="15"/>
      <c r="F2031" s="15"/>
    </row>
    <row r="2032" spans="2:6" x14ac:dyDescent="0.3">
      <c r="B2032" s="19">
        <v>48</v>
      </c>
      <c r="C2032" s="15"/>
      <c r="F2032" s="15"/>
    </row>
    <row r="2033" spans="2:6" x14ac:dyDescent="0.3">
      <c r="B2033" s="19">
        <v>29</v>
      </c>
      <c r="C2033" s="15"/>
      <c r="F2033" s="15"/>
    </row>
    <row r="2034" spans="2:6" x14ac:dyDescent="0.3">
      <c r="B2034" s="19">
        <v>73</v>
      </c>
      <c r="C2034" s="15"/>
      <c r="F2034" s="15"/>
    </row>
    <row r="2035" spans="2:6" x14ac:dyDescent="0.3">
      <c r="B2035" s="19">
        <v>8</v>
      </c>
      <c r="C2035" s="15"/>
      <c r="F2035" s="15"/>
    </row>
    <row r="2036" spans="2:6" x14ac:dyDescent="0.3">
      <c r="B2036" s="19">
        <v>17</v>
      </c>
      <c r="C2036" s="15"/>
      <c r="F2036" s="15"/>
    </row>
    <row r="2037" spans="2:6" x14ac:dyDescent="0.3">
      <c r="B2037" s="19">
        <v>9</v>
      </c>
      <c r="C2037" s="15"/>
      <c r="F2037" s="15"/>
    </row>
    <row r="2038" spans="2:6" x14ac:dyDescent="0.3">
      <c r="B2038" s="19">
        <v>17</v>
      </c>
      <c r="C2038" s="15"/>
      <c r="F2038" s="15"/>
    </row>
    <row r="2039" spans="2:6" x14ac:dyDescent="0.3">
      <c r="B2039" s="19">
        <v>33</v>
      </c>
      <c r="C2039" s="15"/>
      <c r="F2039" s="15"/>
    </row>
    <row r="2040" spans="2:6" x14ac:dyDescent="0.3">
      <c r="B2040" s="19">
        <v>38</v>
      </c>
      <c r="C2040" s="15"/>
      <c r="F2040" s="15"/>
    </row>
    <row r="2041" spans="2:6" x14ac:dyDescent="0.3">
      <c r="B2041" s="19">
        <v>79</v>
      </c>
      <c r="C2041" s="15"/>
      <c r="F2041" s="15"/>
    </row>
    <row r="2042" spans="2:6" x14ac:dyDescent="0.3">
      <c r="B2042" s="19">
        <v>46</v>
      </c>
      <c r="C2042" s="15"/>
      <c r="F2042" s="15"/>
    </row>
    <row r="2043" spans="2:6" x14ac:dyDescent="0.3">
      <c r="B2043" s="19">
        <v>20</v>
      </c>
      <c r="C2043" s="15"/>
      <c r="F2043" s="15"/>
    </row>
    <row r="2044" spans="2:6" x14ac:dyDescent="0.3">
      <c r="B2044" s="19">
        <v>20</v>
      </c>
      <c r="C2044" s="15"/>
      <c r="F2044" s="15"/>
    </row>
    <row r="2045" spans="2:6" x14ac:dyDescent="0.3">
      <c r="B2045" s="19">
        <v>13</v>
      </c>
      <c r="C2045" s="15"/>
      <c r="F2045" s="15"/>
    </row>
    <row r="2046" spans="2:6" x14ac:dyDescent="0.3">
      <c r="B2046" s="19">
        <v>22</v>
      </c>
      <c r="C2046" s="15"/>
      <c r="F2046" s="15"/>
    </row>
    <row r="2047" spans="2:6" x14ac:dyDescent="0.3">
      <c r="B2047" s="19">
        <v>36</v>
      </c>
      <c r="C2047" s="15"/>
      <c r="F2047" s="15"/>
    </row>
    <row r="2048" spans="2:6" x14ac:dyDescent="0.3">
      <c r="B2048" s="19">
        <v>40</v>
      </c>
      <c r="C2048" s="15"/>
      <c r="F2048" s="15"/>
    </row>
    <row r="2049" spans="2:6" x14ac:dyDescent="0.3">
      <c r="B2049" s="19">
        <v>9</v>
      </c>
      <c r="C2049" s="15"/>
      <c r="F2049" s="15"/>
    </row>
    <row r="2050" spans="2:6" x14ac:dyDescent="0.3">
      <c r="B2050" s="19">
        <v>19</v>
      </c>
      <c r="C2050" s="15"/>
      <c r="F2050" s="15"/>
    </row>
    <row r="2051" spans="2:6" x14ac:dyDescent="0.3">
      <c r="B2051" s="19">
        <v>14</v>
      </c>
      <c r="C2051" s="15"/>
      <c r="F2051" s="15"/>
    </row>
    <row r="2052" spans="2:6" x14ac:dyDescent="0.3">
      <c r="B2052" s="19">
        <v>38</v>
      </c>
      <c r="C2052" s="15"/>
      <c r="F2052" s="15"/>
    </row>
    <row r="2053" spans="2:6" x14ac:dyDescent="0.3">
      <c r="B2053" s="19">
        <v>58</v>
      </c>
      <c r="C2053" s="15"/>
      <c r="F2053" s="15"/>
    </row>
    <row r="2054" spans="2:6" x14ac:dyDescent="0.3">
      <c r="B2054" s="19">
        <v>28</v>
      </c>
      <c r="C2054" s="15"/>
      <c r="F2054" s="15"/>
    </row>
    <row r="2055" spans="2:6" x14ac:dyDescent="0.3">
      <c r="B2055" s="19">
        <v>17</v>
      </c>
      <c r="C2055" s="15"/>
      <c r="F2055" s="15"/>
    </row>
    <row r="2056" spans="2:6" x14ac:dyDescent="0.3">
      <c r="B2056" s="19">
        <v>12</v>
      </c>
      <c r="C2056" s="15"/>
      <c r="F2056" s="15"/>
    </row>
    <row r="2057" spans="2:6" x14ac:dyDescent="0.3">
      <c r="B2057" s="19">
        <v>40</v>
      </c>
      <c r="C2057" s="15"/>
      <c r="F2057" s="15"/>
    </row>
    <row r="2058" spans="2:6" x14ac:dyDescent="0.3">
      <c r="B2058" s="19">
        <v>57</v>
      </c>
      <c r="C2058" s="15"/>
      <c r="F2058" s="15"/>
    </row>
    <row r="2059" spans="2:6" x14ac:dyDescent="0.3">
      <c r="B2059" s="19">
        <v>114</v>
      </c>
      <c r="C2059" s="15"/>
      <c r="F2059" s="15"/>
    </row>
    <row r="2060" spans="2:6" x14ac:dyDescent="0.3">
      <c r="B2060" s="19">
        <v>31</v>
      </c>
      <c r="C2060" s="15"/>
      <c r="F2060" s="15"/>
    </row>
    <row r="2061" spans="2:6" x14ac:dyDescent="0.3">
      <c r="B2061" s="19">
        <v>3</v>
      </c>
      <c r="C2061" s="15"/>
      <c r="F2061" s="15"/>
    </row>
    <row r="2062" spans="2:6" x14ac:dyDescent="0.3">
      <c r="B2062" s="19">
        <v>16</v>
      </c>
      <c r="C2062" s="15"/>
      <c r="F2062" s="15"/>
    </row>
    <row r="2063" spans="2:6" x14ac:dyDescent="0.3">
      <c r="B2063" s="19">
        <v>199</v>
      </c>
      <c r="C2063" s="15"/>
      <c r="F2063" s="15"/>
    </row>
    <row r="2064" spans="2:6" x14ac:dyDescent="0.3">
      <c r="B2064" s="19">
        <v>31</v>
      </c>
      <c r="C2064" s="15"/>
      <c r="F2064" s="15"/>
    </row>
    <row r="2065" spans="2:6" x14ac:dyDescent="0.3">
      <c r="B2065" s="19">
        <v>30</v>
      </c>
      <c r="C2065" s="15"/>
      <c r="F2065" s="15"/>
    </row>
    <row r="2066" spans="2:6" x14ac:dyDescent="0.3">
      <c r="B2066" s="19">
        <v>34</v>
      </c>
      <c r="C2066" s="15"/>
      <c r="F2066" s="15"/>
    </row>
    <row r="2067" spans="2:6" x14ac:dyDescent="0.3">
      <c r="B2067" s="19">
        <v>18</v>
      </c>
      <c r="C2067" s="15"/>
      <c r="F2067" s="15"/>
    </row>
    <row r="2068" spans="2:6" x14ac:dyDescent="0.3">
      <c r="B2068" s="19">
        <v>67</v>
      </c>
      <c r="C2068" s="15"/>
      <c r="F2068" s="15"/>
    </row>
    <row r="2069" spans="2:6" x14ac:dyDescent="0.3">
      <c r="B2069" s="19">
        <v>66</v>
      </c>
      <c r="C2069" s="15"/>
      <c r="F2069" s="15"/>
    </row>
    <row r="2070" spans="2:6" x14ac:dyDescent="0.3">
      <c r="B2070" s="19">
        <v>23</v>
      </c>
      <c r="C2070" s="15"/>
      <c r="F2070" s="15"/>
    </row>
    <row r="2071" spans="2:6" x14ac:dyDescent="0.3">
      <c r="B2071" s="19">
        <v>126</v>
      </c>
      <c r="C2071" s="15"/>
      <c r="F2071" s="15"/>
    </row>
    <row r="2072" spans="2:6" x14ac:dyDescent="0.3">
      <c r="B2072" s="19">
        <v>6</v>
      </c>
      <c r="C2072" s="15"/>
      <c r="F2072" s="15"/>
    </row>
    <row r="2073" spans="2:6" x14ac:dyDescent="0.3">
      <c r="B2073" s="19">
        <v>25</v>
      </c>
      <c r="C2073" s="15"/>
      <c r="F2073" s="15"/>
    </row>
    <row r="2074" spans="2:6" x14ac:dyDescent="0.3">
      <c r="B2074" s="19">
        <v>39</v>
      </c>
      <c r="C2074" s="15"/>
      <c r="F2074" s="15"/>
    </row>
    <row r="2075" spans="2:6" x14ac:dyDescent="0.3">
      <c r="B2075" s="19">
        <v>62</v>
      </c>
      <c r="C2075" s="15"/>
      <c r="F2075" s="15"/>
    </row>
    <row r="2076" spans="2:6" x14ac:dyDescent="0.3">
      <c r="B2076" s="19">
        <v>31</v>
      </c>
      <c r="C2076" s="15"/>
      <c r="F2076" s="15"/>
    </row>
    <row r="2077" spans="2:6" x14ac:dyDescent="0.3">
      <c r="B2077" s="19">
        <v>274</v>
      </c>
      <c r="C2077" s="15"/>
      <c r="F2077" s="15"/>
    </row>
    <row r="2078" spans="2:6" x14ac:dyDescent="0.3">
      <c r="B2078" s="19">
        <v>17</v>
      </c>
      <c r="C2078" s="15"/>
      <c r="F2078" s="15"/>
    </row>
    <row r="2079" spans="2:6" x14ac:dyDescent="0.3">
      <c r="B2079" s="19">
        <v>14</v>
      </c>
      <c r="C2079" s="15"/>
      <c r="F2079" s="15"/>
    </row>
    <row r="2080" spans="2:6" x14ac:dyDescent="0.3">
      <c r="B2080" s="19">
        <v>60</v>
      </c>
      <c r="C2080" s="15"/>
      <c r="F2080" s="15"/>
    </row>
    <row r="2081" spans="2:6" x14ac:dyDescent="0.3">
      <c r="B2081" s="19">
        <v>33</v>
      </c>
      <c r="C2081" s="15"/>
      <c r="F2081" s="15"/>
    </row>
    <row r="2082" spans="2:6" x14ac:dyDescent="0.3">
      <c r="B2082" s="19">
        <v>78</v>
      </c>
      <c r="C2082" s="15"/>
      <c r="F2082" s="15"/>
    </row>
    <row r="2083" spans="2:6" x14ac:dyDescent="0.3">
      <c r="B2083" s="19">
        <v>30</v>
      </c>
      <c r="C2083" s="15"/>
      <c r="F2083" s="15"/>
    </row>
    <row r="2084" spans="2:6" x14ac:dyDescent="0.3">
      <c r="B2084" s="19">
        <v>136</v>
      </c>
      <c r="C2084" s="15"/>
      <c r="F2084" s="15"/>
    </row>
    <row r="2085" spans="2:6" x14ac:dyDescent="0.3">
      <c r="B2085" s="19">
        <v>40</v>
      </c>
      <c r="C2085" s="15"/>
      <c r="F2085" s="15"/>
    </row>
    <row r="2086" spans="2:6" x14ac:dyDescent="0.3">
      <c r="B2086" s="19">
        <v>18</v>
      </c>
      <c r="C2086" s="15"/>
      <c r="F2086" s="15"/>
    </row>
    <row r="2087" spans="2:6" x14ac:dyDescent="0.3">
      <c r="B2087" s="19">
        <v>39</v>
      </c>
      <c r="C2087" s="15"/>
      <c r="F2087" s="15"/>
    </row>
    <row r="2088" spans="2:6" x14ac:dyDescent="0.3">
      <c r="B2088" s="19">
        <v>21</v>
      </c>
      <c r="C2088" s="15"/>
      <c r="F2088" s="15"/>
    </row>
    <row r="2089" spans="2:6" x14ac:dyDescent="0.3">
      <c r="B2089" s="19">
        <v>30</v>
      </c>
      <c r="C2089" s="15"/>
      <c r="F2089" s="15"/>
    </row>
    <row r="2090" spans="2:6" x14ac:dyDescent="0.3">
      <c r="B2090" s="19">
        <v>27</v>
      </c>
      <c r="C2090" s="15"/>
      <c r="F2090" s="15"/>
    </row>
    <row r="2091" spans="2:6" x14ac:dyDescent="0.3">
      <c r="B2091" s="19">
        <v>35</v>
      </c>
      <c r="C2091" s="15"/>
      <c r="F2091" s="15"/>
    </row>
    <row r="2092" spans="2:6" x14ac:dyDescent="0.3">
      <c r="B2092" s="19">
        <v>13</v>
      </c>
      <c r="C2092" s="15"/>
      <c r="F2092" s="15"/>
    </row>
    <row r="2093" spans="2:6" x14ac:dyDescent="0.3">
      <c r="B2093" s="19">
        <v>23</v>
      </c>
      <c r="C2093" s="15"/>
      <c r="F2093" s="15"/>
    </row>
    <row r="2094" spans="2:6" x14ac:dyDescent="0.3">
      <c r="B2094" s="19">
        <v>39</v>
      </c>
      <c r="C2094" s="15"/>
      <c r="F2094" s="15"/>
    </row>
    <row r="2095" spans="2:6" x14ac:dyDescent="0.3">
      <c r="B2095" s="19">
        <v>35</v>
      </c>
      <c r="C2095" s="15"/>
      <c r="F2095" s="15"/>
    </row>
    <row r="2096" spans="2:6" x14ac:dyDescent="0.3">
      <c r="B2096" s="19">
        <v>27</v>
      </c>
      <c r="C2096" s="15"/>
      <c r="F2096" s="15"/>
    </row>
    <row r="2097" spans="2:6" x14ac:dyDescent="0.3">
      <c r="B2097" s="19">
        <v>21</v>
      </c>
      <c r="C2097" s="15"/>
      <c r="F2097" s="15"/>
    </row>
    <row r="2098" spans="2:6" x14ac:dyDescent="0.3">
      <c r="B2098" s="19">
        <v>104</v>
      </c>
      <c r="C2098" s="15"/>
      <c r="F2098" s="15"/>
    </row>
    <row r="2099" spans="2:6" x14ac:dyDescent="0.3">
      <c r="B2099" s="19">
        <v>19</v>
      </c>
      <c r="C2099" s="15"/>
      <c r="F2099" s="15"/>
    </row>
    <row r="2100" spans="2:6" x14ac:dyDescent="0.3">
      <c r="B2100" s="19">
        <v>97</v>
      </c>
      <c r="C2100" s="15"/>
      <c r="F2100" s="15"/>
    </row>
    <row r="2101" spans="2:6" x14ac:dyDescent="0.3">
      <c r="B2101" s="19">
        <v>27</v>
      </c>
      <c r="C2101" s="15"/>
      <c r="F2101" s="15"/>
    </row>
    <row r="2102" spans="2:6" x14ac:dyDescent="0.3">
      <c r="B2102" s="19">
        <v>24</v>
      </c>
      <c r="C2102" s="15"/>
      <c r="F2102" s="15"/>
    </row>
    <row r="2103" spans="2:6" x14ac:dyDescent="0.3">
      <c r="B2103" s="19">
        <v>13</v>
      </c>
      <c r="C2103" s="15"/>
      <c r="F2103" s="15"/>
    </row>
    <row r="2104" spans="2:6" x14ac:dyDescent="0.3">
      <c r="B2104" s="19">
        <v>46</v>
      </c>
      <c r="C2104" s="15"/>
      <c r="F2104" s="15"/>
    </row>
    <row r="2105" spans="2:6" x14ac:dyDescent="0.3">
      <c r="B2105" s="19">
        <v>4</v>
      </c>
      <c r="C2105" s="15"/>
      <c r="F2105" s="15"/>
    </row>
    <row r="2106" spans="2:6" x14ac:dyDescent="0.3">
      <c r="B2106" s="19">
        <v>40</v>
      </c>
      <c r="C2106" s="15"/>
      <c r="F2106" s="15"/>
    </row>
    <row r="2107" spans="2:6" x14ac:dyDescent="0.3">
      <c r="B2107" s="19">
        <v>44</v>
      </c>
      <c r="C2107" s="15"/>
      <c r="F2107" s="15"/>
    </row>
    <row r="2108" spans="2:6" x14ac:dyDescent="0.3">
      <c r="B2108" s="19">
        <v>35</v>
      </c>
      <c r="C2108" s="15"/>
      <c r="F2108" s="15"/>
    </row>
    <row r="2109" spans="2:6" x14ac:dyDescent="0.3">
      <c r="B2109" s="19">
        <v>63</v>
      </c>
      <c r="C2109" s="15"/>
      <c r="F2109" s="15"/>
    </row>
    <row r="2110" spans="2:6" x14ac:dyDescent="0.3">
      <c r="B2110" s="19">
        <v>89</v>
      </c>
      <c r="C2110" s="15"/>
      <c r="F2110" s="15"/>
    </row>
    <row r="2111" spans="2:6" x14ac:dyDescent="0.3">
      <c r="B2111" s="19">
        <v>15</v>
      </c>
      <c r="C2111" s="15"/>
      <c r="F2111" s="15"/>
    </row>
    <row r="2112" spans="2:6" x14ac:dyDescent="0.3">
      <c r="B2112" s="19">
        <v>46</v>
      </c>
      <c r="C2112" s="15"/>
      <c r="F2112" s="15"/>
    </row>
    <row r="2113" spans="2:6" x14ac:dyDescent="0.3">
      <c r="B2113" s="19">
        <v>33</v>
      </c>
      <c r="C2113" s="15"/>
      <c r="F2113" s="15"/>
    </row>
    <row r="2114" spans="2:6" x14ac:dyDescent="0.3">
      <c r="B2114" s="19">
        <v>52</v>
      </c>
      <c r="C2114" s="15"/>
      <c r="F2114" s="15"/>
    </row>
    <row r="2115" spans="2:6" x14ac:dyDescent="0.3">
      <c r="B2115" s="19">
        <v>7</v>
      </c>
      <c r="C2115" s="15"/>
      <c r="F2115" s="15"/>
    </row>
    <row r="2116" spans="2:6" x14ac:dyDescent="0.3">
      <c r="B2116" s="19">
        <v>28</v>
      </c>
      <c r="C2116" s="15"/>
      <c r="F2116" s="15"/>
    </row>
    <row r="2117" spans="2:6" x14ac:dyDescent="0.3">
      <c r="B2117" s="19">
        <v>11</v>
      </c>
      <c r="C2117" s="15"/>
      <c r="F2117" s="15"/>
    </row>
    <row r="2118" spans="2:6" x14ac:dyDescent="0.3">
      <c r="B2118" s="19">
        <v>15</v>
      </c>
      <c r="C2118" s="15"/>
      <c r="F2118" s="15"/>
    </row>
    <row r="2119" spans="2:6" x14ac:dyDescent="0.3">
      <c r="B2119" s="19">
        <v>30</v>
      </c>
      <c r="C2119" s="15"/>
      <c r="F2119" s="15"/>
    </row>
    <row r="2120" spans="2:6" x14ac:dyDescent="0.3">
      <c r="B2120" s="19">
        <v>27</v>
      </c>
      <c r="C2120" s="15"/>
      <c r="F2120" s="15"/>
    </row>
    <row r="2121" spans="2:6" x14ac:dyDescent="0.3">
      <c r="B2121" s="19">
        <v>28</v>
      </c>
      <c r="C2121" s="15"/>
      <c r="F2121" s="15"/>
    </row>
    <row r="2122" spans="2:6" x14ac:dyDescent="0.3">
      <c r="B2122" s="19">
        <v>17</v>
      </c>
      <c r="C2122" s="15"/>
      <c r="F2122" s="15"/>
    </row>
    <row r="2123" spans="2:6" x14ac:dyDescent="0.3">
      <c r="B2123" s="19">
        <v>50</v>
      </c>
      <c r="C2123" s="15"/>
      <c r="F2123" s="15"/>
    </row>
    <row r="2124" spans="2:6" x14ac:dyDescent="0.3">
      <c r="B2124" s="19">
        <v>26</v>
      </c>
      <c r="C2124" s="15"/>
      <c r="F2124" s="15"/>
    </row>
    <row r="2125" spans="2:6" x14ac:dyDescent="0.3">
      <c r="B2125" s="19">
        <v>88</v>
      </c>
      <c r="C2125" s="15"/>
      <c r="F2125" s="15"/>
    </row>
    <row r="2126" spans="2:6" x14ac:dyDescent="0.3">
      <c r="B2126" s="19">
        <v>91</v>
      </c>
      <c r="C2126" s="15"/>
      <c r="F2126" s="15"/>
    </row>
    <row r="2127" spans="2:6" x14ac:dyDescent="0.3">
      <c r="B2127" s="19">
        <v>3</v>
      </c>
      <c r="C2127" s="15"/>
      <c r="F2127" s="15"/>
    </row>
    <row r="2128" spans="2:6" x14ac:dyDescent="0.3">
      <c r="B2128" s="19">
        <v>28</v>
      </c>
      <c r="C2128" s="15"/>
      <c r="F2128" s="15"/>
    </row>
    <row r="2129" spans="2:6" x14ac:dyDescent="0.3">
      <c r="B2129" s="19">
        <v>77</v>
      </c>
      <c r="C2129" s="15"/>
      <c r="F2129" s="15"/>
    </row>
    <row r="2130" spans="2:6" x14ac:dyDescent="0.3">
      <c r="B2130" s="19">
        <v>27</v>
      </c>
      <c r="C2130" s="15"/>
      <c r="F2130" s="15"/>
    </row>
    <row r="2131" spans="2:6" x14ac:dyDescent="0.3">
      <c r="B2131" s="19">
        <v>107</v>
      </c>
      <c r="C2131" s="15"/>
      <c r="F2131" s="15"/>
    </row>
    <row r="2132" spans="2:6" x14ac:dyDescent="0.3">
      <c r="B2132" s="19">
        <v>96</v>
      </c>
      <c r="C2132" s="15"/>
      <c r="F2132" s="15"/>
    </row>
    <row r="2133" spans="2:6" x14ac:dyDescent="0.3">
      <c r="B2133" s="19">
        <v>56</v>
      </c>
      <c r="C2133" s="15"/>
      <c r="F2133" s="15"/>
    </row>
    <row r="2134" spans="2:6" x14ac:dyDescent="0.3">
      <c r="B2134" s="19">
        <v>58</v>
      </c>
      <c r="C2134" s="15"/>
      <c r="F2134" s="15"/>
    </row>
    <row r="2135" spans="2:6" x14ac:dyDescent="0.3">
      <c r="B2135" s="19">
        <v>15</v>
      </c>
      <c r="C2135" s="15"/>
      <c r="F2135" s="15"/>
    </row>
    <row r="2136" spans="2:6" x14ac:dyDescent="0.3">
      <c r="B2136" s="19">
        <v>20</v>
      </c>
      <c r="C2136" s="15"/>
      <c r="F2136" s="15"/>
    </row>
    <row r="2137" spans="2:6" x14ac:dyDescent="0.3">
      <c r="B2137" s="19">
        <v>38</v>
      </c>
      <c r="C2137" s="15"/>
      <c r="F2137" s="15"/>
    </row>
    <row r="2138" spans="2:6" x14ac:dyDescent="0.3">
      <c r="B2138" s="19">
        <v>33</v>
      </c>
      <c r="C2138" s="15"/>
      <c r="F2138" s="15"/>
    </row>
    <row r="2139" spans="2:6" x14ac:dyDescent="0.3">
      <c r="B2139" s="19">
        <v>57</v>
      </c>
      <c r="C2139" s="15"/>
      <c r="F2139" s="15"/>
    </row>
    <row r="2140" spans="2:6" x14ac:dyDescent="0.3">
      <c r="B2140" s="19">
        <v>25</v>
      </c>
      <c r="C2140" s="15"/>
      <c r="F2140" s="15"/>
    </row>
    <row r="2141" spans="2:6" x14ac:dyDescent="0.3">
      <c r="B2141" s="19">
        <v>14</v>
      </c>
      <c r="C2141" s="15"/>
      <c r="F2141" s="15"/>
    </row>
    <row r="2142" spans="2:6" x14ac:dyDescent="0.3">
      <c r="B2142" s="19">
        <v>94</v>
      </c>
      <c r="C2142" s="15"/>
      <c r="F2142" s="15"/>
    </row>
    <row r="2143" spans="2:6" x14ac:dyDescent="0.3">
      <c r="B2143" s="19">
        <v>59</v>
      </c>
      <c r="C2143" s="15"/>
      <c r="F2143" s="15"/>
    </row>
    <row r="2144" spans="2:6" x14ac:dyDescent="0.3">
      <c r="B2144" s="19">
        <v>36</v>
      </c>
      <c r="C2144" s="15"/>
      <c r="F2144" s="15"/>
    </row>
    <row r="2145" spans="2:6" x14ac:dyDescent="0.3">
      <c r="B2145" s="19">
        <v>115</v>
      </c>
      <c r="C2145" s="15"/>
      <c r="F2145" s="15"/>
    </row>
    <row r="2146" spans="2:6" x14ac:dyDescent="0.3">
      <c r="B2146" s="19">
        <v>30</v>
      </c>
      <c r="C2146" s="15"/>
      <c r="F2146" s="15"/>
    </row>
    <row r="2147" spans="2:6" x14ac:dyDescent="0.3">
      <c r="B2147" s="19">
        <v>52</v>
      </c>
      <c r="C2147" s="15"/>
      <c r="F2147" s="15"/>
    </row>
    <row r="2148" spans="2:6" x14ac:dyDescent="0.3">
      <c r="B2148" s="19">
        <v>27</v>
      </c>
      <c r="C2148" s="15"/>
      <c r="F2148" s="15"/>
    </row>
    <row r="2149" spans="2:6" x14ac:dyDescent="0.3">
      <c r="B2149" s="19">
        <v>24</v>
      </c>
      <c r="C2149" s="15"/>
      <c r="F2149" s="15"/>
    </row>
    <row r="2150" spans="2:6" x14ac:dyDescent="0.3">
      <c r="B2150" s="19">
        <v>10</v>
      </c>
      <c r="C2150" s="15"/>
      <c r="F2150" s="15"/>
    </row>
    <row r="2151" spans="2:6" x14ac:dyDescent="0.3">
      <c r="B2151" s="19">
        <v>30</v>
      </c>
      <c r="C2151" s="15"/>
      <c r="F2151" s="15"/>
    </row>
    <row r="2152" spans="2:6" x14ac:dyDescent="0.3">
      <c r="B2152" s="19">
        <v>71</v>
      </c>
      <c r="C2152" s="15"/>
      <c r="F2152" s="15"/>
    </row>
    <row r="2153" spans="2:6" x14ac:dyDescent="0.3">
      <c r="B2153" s="19">
        <v>10</v>
      </c>
      <c r="C2153" s="15"/>
      <c r="F2153" s="15"/>
    </row>
    <row r="2154" spans="2:6" x14ac:dyDescent="0.3">
      <c r="B2154" s="19">
        <v>24</v>
      </c>
      <c r="C2154" s="15"/>
      <c r="F2154" s="15"/>
    </row>
    <row r="2155" spans="2:6" x14ac:dyDescent="0.3">
      <c r="B2155" s="19">
        <v>38</v>
      </c>
      <c r="C2155" s="15"/>
      <c r="F2155" s="15"/>
    </row>
    <row r="2156" spans="2:6" x14ac:dyDescent="0.3">
      <c r="B2156" s="19">
        <v>26</v>
      </c>
      <c r="C2156" s="15"/>
      <c r="F2156" s="15"/>
    </row>
    <row r="2157" spans="2:6" x14ac:dyDescent="0.3">
      <c r="B2157" s="19">
        <v>19</v>
      </c>
      <c r="C2157" s="15"/>
      <c r="F2157" s="15"/>
    </row>
    <row r="2158" spans="2:6" x14ac:dyDescent="0.3">
      <c r="B2158" s="19">
        <v>11</v>
      </c>
      <c r="C2158" s="15"/>
      <c r="F2158" s="15"/>
    </row>
    <row r="2159" spans="2:6" x14ac:dyDescent="0.3">
      <c r="B2159" s="19">
        <v>27</v>
      </c>
      <c r="C2159" s="15"/>
      <c r="F2159" s="15"/>
    </row>
    <row r="2160" spans="2:6" x14ac:dyDescent="0.3">
      <c r="B2160" s="19">
        <v>34</v>
      </c>
      <c r="C2160" s="15"/>
      <c r="F2160" s="15"/>
    </row>
    <row r="2161" spans="2:6" x14ac:dyDescent="0.3">
      <c r="B2161" s="19">
        <v>20</v>
      </c>
      <c r="C2161" s="15"/>
      <c r="F2161" s="15"/>
    </row>
    <row r="2162" spans="2:6" x14ac:dyDescent="0.3">
      <c r="B2162" s="19">
        <v>37</v>
      </c>
      <c r="C2162" s="15"/>
      <c r="F2162" s="15"/>
    </row>
    <row r="2163" spans="2:6" x14ac:dyDescent="0.3">
      <c r="B2163" s="19">
        <v>20</v>
      </c>
      <c r="C2163" s="15"/>
      <c r="F2163" s="15"/>
    </row>
    <row r="2164" spans="2:6" x14ac:dyDescent="0.3">
      <c r="B2164" s="19">
        <v>10</v>
      </c>
      <c r="C2164" s="15"/>
      <c r="F2164" s="15"/>
    </row>
    <row r="2165" spans="2:6" x14ac:dyDescent="0.3">
      <c r="B2165" s="19">
        <v>26</v>
      </c>
      <c r="C2165" s="15"/>
      <c r="F2165" s="15"/>
    </row>
    <row r="2166" spans="2:6" x14ac:dyDescent="0.3">
      <c r="B2166" s="19">
        <v>20</v>
      </c>
      <c r="C2166" s="15"/>
      <c r="F2166" s="15"/>
    </row>
    <row r="2167" spans="2:6" x14ac:dyDescent="0.3">
      <c r="B2167" s="19">
        <v>46</v>
      </c>
      <c r="C2167" s="15"/>
      <c r="F2167" s="15"/>
    </row>
    <row r="2168" spans="2:6" x14ac:dyDescent="0.3">
      <c r="B2168" s="19">
        <v>76</v>
      </c>
      <c r="C2168" s="15"/>
      <c r="F2168" s="15"/>
    </row>
    <row r="2169" spans="2:6" x14ac:dyDescent="0.3">
      <c r="B2169" s="19">
        <v>41</v>
      </c>
      <c r="C2169" s="15"/>
      <c r="F2169" s="15"/>
    </row>
    <row r="2170" spans="2:6" x14ac:dyDescent="0.3">
      <c r="B2170" s="19">
        <v>7</v>
      </c>
      <c r="C2170" s="15"/>
      <c r="F2170" s="15"/>
    </row>
    <row r="2171" spans="2:6" x14ac:dyDescent="0.3">
      <c r="B2171" s="19">
        <v>49</v>
      </c>
      <c r="C2171" s="15"/>
      <c r="F2171" s="15"/>
    </row>
    <row r="2172" spans="2:6" x14ac:dyDescent="0.3">
      <c r="B2172" s="19">
        <v>26</v>
      </c>
      <c r="C2172" s="15"/>
      <c r="F2172" s="15"/>
    </row>
    <row r="2173" spans="2:6" x14ac:dyDescent="0.3">
      <c r="B2173" s="19">
        <v>65</v>
      </c>
      <c r="C2173" s="15"/>
      <c r="F2173" s="15"/>
    </row>
    <row r="2174" spans="2:6" x14ac:dyDescent="0.3">
      <c r="B2174" s="19">
        <v>28</v>
      </c>
      <c r="C2174" s="15"/>
      <c r="F2174" s="15"/>
    </row>
    <row r="2175" spans="2:6" x14ac:dyDescent="0.3">
      <c r="B2175" s="19">
        <v>8</v>
      </c>
      <c r="C2175" s="15"/>
      <c r="F2175" s="15"/>
    </row>
    <row r="2176" spans="2:6" x14ac:dyDescent="0.3">
      <c r="B2176" s="19">
        <v>3</v>
      </c>
      <c r="C2176" s="15"/>
      <c r="F2176" s="15"/>
    </row>
    <row r="2177" spans="2:6" x14ac:dyDescent="0.3">
      <c r="B2177" s="19">
        <v>9</v>
      </c>
      <c r="C2177" s="15"/>
      <c r="F2177" s="15"/>
    </row>
    <row r="2178" spans="2:6" x14ac:dyDescent="0.3">
      <c r="B2178" s="19">
        <v>9</v>
      </c>
      <c r="C2178" s="15"/>
      <c r="F2178" s="15"/>
    </row>
    <row r="2179" spans="2:6" x14ac:dyDescent="0.3">
      <c r="B2179" s="19">
        <v>20</v>
      </c>
      <c r="C2179" s="15"/>
      <c r="F2179" s="15"/>
    </row>
    <row r="2180" spans="2:6" x14ac:dyDescent="0.3">
      <c r="B2180" s="19">
        <v>57</v>
      </c>
      <c r="C2180" s="15"/>
      <c r="F2180" s="15"/>
    </row>
    <row r="2181" spans="2:6" x14ac:dyDescent="0.3">
      <c r="B2181" s="19">
        <v>8</v>
      </c>
      <c r="C2181" s="15"/>
      <c r="F2181" s="15"/>
    </row>
    <row r="2182" spans="2:6" x14ac:dyDescent="0.3">
      <c r="B2182" s="19">
        <v>14</v>
      </c>
      <c r="C2182" s="15"/>
      <c r="F2182" s="15"/>
    </row>
    <row r="2183" spans="2:6" x14ac:dyDescent="0.3">
      <c r="B2183" s="19">
        <v>17</v>
      </c>
      <c r="C2183" s="15"/>
      <c r="F2183" s="15"/>
    </row>
    <row r="2184" spans="2:6" x14ac:dyDescent="0.3">
      <c r="B2184" s="19">
        <v>100</v>
      </c>
      <c r="C2184" s="15"/>
      <c r="F2184" s="15"/>
    </row>
    <row r="2185" spans="2:6" x14ac:dyDescent="0.3">
      <c r="B2185" s="19">
        <v>32</v>
      </c>
      <c r="C2185" s="15"/>
      <c r="F2185" s="15"/>
    </row>
    <row r="2186" spans="2:6" x14ac:dyDescent="0.3">
      <c r="B2186" s="20">
        <v>3</v>
      </c>
      <c r="C2186" s="15"/>
      <c r="F2186" s="15"/>
    </row>
  </sheetData>
  <autoFilter ref="F1:F2186" xr:uid="{A95771F8-1740-4E4B-9B8D-903AB657C71B}"/>
  <mergeCells count="2">
    <mergeCell ref="B1:D1"/>
    <mergeCell ref="F1:H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Source Data</vt:lpstr>
      <vt:lpstr>Pivot by Category</vt:lpstr>
      <vt:lpstr>Pivot by Sub-Category</vt:lpstr>
      <vt:lpstr>Pivot by Project Creation Date</vt:lpstr>
      <vt:lpstr>BONUS</vt:lpstr>
      <vt:lpstr>BONUS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Kasim</cp:lastModifiedBy>
  <dcterms:created xsi:type="dcterms:W3CDTF">2017-04-20T15:17:24Z</dcterms:created>
  <dcterms:modified xsi:type="dcterms:W3CDTF">2020-09-16T06:29:42Z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1a6dc71b-356a-44f5-b22d-f631e7bcb598</vt:lpwstr>
  </property>
</Properties>
</file>