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\Practice Sheet\"/>
    </mc:Choice>
  </mc:AlternateContent>
  <xr:revisionPtr revIDLastSave="0" documentId="13_ncr:1_{9904AFD1-A2AA-49C1-895A-1E5D661168EB}" xr6:coauthVersionLast="47" xr6:coauthVersionMax="47" xr10:uidLastSave="{00000000-0000-0000-0000-000000000000}"/>
  <bookViews>
    <workbookView xWindow="-108" yWindow="-108" windowWidth="23256" windowHeight="12456" tabRatio="702" activeTab="4" xr2:uid="{1BB0CCBC-F852-4DB4-935B-2D2ABAB9B6BF}"/>
  </bookViews>
  <sheets>
    <sheet name="Scenario Summary " sheetId="7" r:id="rId1"/>
    <sheet name="Pass and Fail Student " sheetId="9" r:id="rId2"/>
    <sheet name="Student Mark " sheetId="11" r:id="rId3"/>
    <sheet name="Topper" sheetId="12" r:id="rId4"/>
    <sheet name="Student_Data" sheetId="1" r:id="rId5"/>
    <sheet name="Student_Data_View" sheetId="2" r:id="rId6"/>
  </sheets>
  <definedNames>
    <definedName name="Aarav_Sharma">Student_Data!$I$2</definedName>
    <definedName name="Aditya_Mehta">Student_Data!$I$3</definedName>
    <definedName name="All_Student_Total_Marks">Student_Data!$D$105</definedName>
    <definedName name="Aman_Khan">#REF!</definedName>
    <definedName name="Ankit_Desai">#REF!</definedName>
    <definedName name="Arjun_Das">#REF!</definedName>
    <definedName name="Aryan_Gupta">Student_Data!$I$6</definedName>
    <definedName name="Harsh_Patel">#REF!</definedName>
    <definedName name="Kunal_Joshi">Student_Data!$I$7</definedName>
    <definedName name="Manish_Thakur">Student_Data!$I$9</definedName>
    <definedName name="Mohit_Choudhary">#REF!</definedName>
    <definedName name="Nikhil_Sinha">#REF!</definedName>
    <definedName name="Pranav_Bhat">#REF!</definedName>
    <definedName name="Rahul_Verma">Student_Data!$I$4</definedName>
    <definedName name="Rajeev_Iyer">#REF!</definedName>
    <definedName name="Rohan_Singh">Student_Data!$I$5</definedName>
    <definedName name="Saurabh_Yadav">#REF!</definedName>
    <definedName name="Siddharth_Reddy">Student_Data!$I$8</definedName>
    <definedName name="Sum_of_all_student_marks">#REF!</definedName>
    <definedName name="Tushar_Nair">#REF!</definedName>
    <definedName name="Varun_Malhotra">Student_Data!$I$10</definedName>
    <definedName name="Vikram_Rao">#REF!</definedName>
  </definedNames>
  <calcPr calcId="191029"/>
  <pivotCaches>
    <pivotCache cacheId="0" r:id="rId7"/>
    <pivotCache cacheId="1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2" i="1" l="1"/>
  <c r="I14" i="1"/>
  <c r="C8" i="2"/>
  <c r="C7" i="2"/>
  <c r="A2" i="2"/>
  <c r="K88" i="1"/>
  <c r="K53" i="1"/>
  <c r="T3" i="1"/>
  <c r="T4" i="1"/>
  <c r="T5" i="1"/>
  <c r="T6" i="1"/>
  <c r="T7" i="1"/>
  <c r="T8" i="1"/>
  <c r="T9" i="1"/>
  <c r="T10" i="1"/>
  <c r="T11" i="1"/>
  <c r="T12" i="1"/>
  <c r="T13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V2" i="1"/>
  <c r="Q2" i="1"/>
  <c r="M2" i="1"/>
  <c r="L2" i="1"/>
  <c r="K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23" i="1"/>
  <c r="Q24" i="1"/>
  <c r="Q25" i="1"/>
  <c r="Q26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D105" i="1"/>
  <c r="I11" i="1"/>
  <c r="U97" i="1"/>
  <c r="B2" i="2"/>
  <c r="C2" i="2"/>
  <c r="D2" i="2"/>
  <c r="E2" i="2"/>
  <c r="F2" i="2"/>
  <c r="G2" i="2"/>
  <c r="H2" i="2"/>
  <c r="I2" i="2"/>
  <c r="I104" i="1"/>
  <c r="U12" i="1"/>
  <c r="U13" i="1"/>
  <c r="U16" i="1"/>
  <c r="U17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8" i="1"/>
  <c r="U99" i="1"/>
  <c r="U100" i="1"/>
  <c r="U101" i="1"/>
  <c r="I24" i="1"/>
  <c r="C9" i="2"/>
  <c r="S2" i="1"/>
  <c r="J2" i="1"/>
  <c r="J3" i="1"/>
  <c r="U3" i="1" s="1"/>
  <c r="J5" i="1"/>
  <c r="U5" i="1" s="1"/>
  <c r="J7" i="1"/>
  <c r="L7" i="1" s="1"/>
  <c r="J8" i="1"/>
  <c r="L8" i="1" s="1"/>
  <c r="J9" i="1"/>
  <c r="L9" i="1" s="1"/>
  <c r="J10" i="1"/>
  <c r="L10" i="1" s="1"/>
  <c r="J11" i="1"/>
  <c r="L11" i="1" s="1"/>
  <c r="I12" i="1"/>
  <c r="J12" i="1" s="1"/>
  <c r="L12" i="1" s="1"/>
  <c r="I13" i="1"/>
  <c r="J13" i="1" s="1"/>
  <c r="L13" i="1" s="1"/>
  <c r="J14" i="1"/>
  <c r="I15" i="1"/>
  <c r="J15" i="1" s="1"/>
  <c r="U15" i="1" s="1"/>
  <c r="I16" i="1"/>
  <c r="I17" i="1"/>
  <c r="J17" i="1" s="1"/>
  <c r="I18" i="1"/>
  <c r="I19" i="1"/>
  <c r="J19" i="1" s="1"/>
  <c r="L19" i="1" s="1"/>
  <c r="I20" i="1"/>
  <c r="J20" i="1" s="1"/>
  <c r="L20" i="1" s="1"/>
  <c r="I21" i="1"/>
  <c r="J21" i="1" s="1"/>
  <c r="L21" i="1" s="1"/>
  <c r="I22" i="1"/>
  <c r="J22" i="1" s="1"/>
  <c r="L22" i="1" s="1"/>
  <c r="I23" i="1"/>
  <c r="J23" i="1" s="1"/>
  <c r="L23" i="1" s="1"/>
  <c r="J24" i="1"/>
  <c r="L24" i="1" s="1"/>
  <c r="I25" i="1"/>
  <c r="J25" i="1" s="1"/>
  <c r="L25" i="1" s="1"/>
  <c r="I26" i="1"/>
  <c r="J26" i="1" s="1"/>
  <c r="I27" i="1"/>
  <c r="J27" i="1" s="1"/>
  <c r="I28" i="1"/>
  <c r="I29" i="1"/>
  <c r="J29" i="1" s="1"/>
  <c r="I30" i="1"/>
  <c r="I31" i="1"/>
  <c r="J31" i="1" s="1"/>
  <c r="L31" i="1" s="1"/>
  <c r="I32" i="1"/>
  <c r="J32" i="1" s="1"/>
  <c r="L32" i="1" s="1"/>
  <c r="I33" i="1"/>
  <c r="J33" i="1" s="1"/>
  <c r="L33" i="1" s="1"/>
  <c r="I34" i="1"/>
  <c r="J34" i="1" s="1"/>
  <c r="L34" i="1" s="1"/>
  <c r="I35" i="1"/>
  <c r="J35" i="1" s="1"/>
  <c r="L35" i="1" s="1"/>
  <c r="I36" i="1"/>
  <c r="J36" i="1" s="1"/>
  <c r="L36" i="1" s="1"/>
  <c r="I37" i="1"/>
  <c r="J37" i="1" s="1"/>
  <c r="L37" i="1" s="1"/>
  <c r="I38" i="1"/>
  <c r="J38" i="1" s="1"/>
  <c r="I39" i="1"/>
  <c r="J39" i="1" s="1"/>
  <c r="I40" i="1"/>
  <c r="I41" i="1"/>
  <c r="J41" i="1" s="1"/>
  <c r="I42" i="1"/>
  <c r="I43" i="1"/>
  <c r="J43" i="1" s="1"/>
  <c r="L43" i="1" s="1"/>
  <c r="I44" i="1"/>
  <c r="J44" i="1" s="1"/>
  <c r="L44" i="1" s="1"/>
  <c r="I45" i="1"/>
  <c r="J45" i="1" s="1"/>
  <c r="L45" i="1" s="1"/>
  <c r="I46" i="1"/>
  <c r="J46" i="1" s="1"/>
  <c r="L46" i="1" s="1"/>
  <c r="I47" i="1"/>
  <c r="J47" i="1" s="1"/>
  <c r="L47" i="1" s="1"/>
  <c r="I48" i="1"/>
  <c r="J48" i="1" s="1"/>
  <c r="L48" i="1" s="1"/>
  <c r="I49" i="1"/>
  <c r="J49" i="1" s="1"/>
  <c r="L49" i="1" s="1"/>
  <c r="I50" i="1"/>
  <c r="J50" i="1" s="1"/>
  <c r="I51" i="1"/>
  <c r="J51" i="1" s="1"/>
  <c r="I52" i="1"/>
  <c r="I53" i="1"/>
  <c r="I54" i="1"/>
  <c r="I55" i="1"/>
  <c r="J55" i="1" s="1"/>
  <c r="L55" i="1" s="1"/>
  <c r="I56" i="1"/>
  <c r="J56" i="1" s="1"/>
  <c r="L56" i="1" s="1"/>
  <c r="I57" i="1"/>
  <c r="J57" i="1" s="1"/>
  <c r="L57" i="1" s="1"/>
  <c r="I58" i="1"/>
  <c r="J58" i="1" s="1"/>
  <c r="L58" i="1" s="1"/>
  <c r="I59" i="1"/>
  <c r="J59" i="1" s="1"/>
  <c r="L59" i="1" s="1"/>
  <c r="I60" i="1"/>
  <c r="J60" i="1" s="1"/>
  <c r="L60" i="1" s="1"/>
  <c r="I61" i="1"/>
  <c r="J61" i="1" s="1"/>
  <c r="L61" i="1" s="1"/>
  <c r="I62" i="1"/>
  <c r="J62" i="1" s="1"/>
  <c r="I63" i="1"/>
  <c r="J63" i="1" s="1"/>
  <c r="I64" i="1"/>
  <c r="I65" i="1"/>
  <c r="J65" i="1" s="1"/>
  <c r="I66" i="1"/>
  <c r="I67" i="1"/>
  <c r="J67" i="1" s="1"/>
  <c r="L67" i="1" s="1"/>
  <c r="I68" i="1"/>
  <c r="J68" i="1" s="1"/>
  <c r="L68" i="1" s="1"/>
  <c r="I69" i="1"/>
  <c r="J69" i="1" s="1"/>
  <c r="L69" i="1" s="1"/>
  <c r="I70" i="1"/>
  <c r="J70" i="1" s="1"/>
  <c r="L70" i="1" s="1"/>
  <c r="I71" i="1"/>
  <c r="J71" i="1" s="1"/>
  <c r="L71" i="1" s="1"/>
  <c r="I72" i="1"/>
  <c r="J72" i="1" s="1"/>
  <c r="L72" i="1" s="1"/>
  <c r="I73" i="1"/>
  <c r="J73" i="1" s="1"/>
  <c r="L73" i="1" s="1"/>
  <c r="I74" i="1"/>
  <c r="J74" i="1" s="1"/>
  <c r="I75" i="1"/>
  <c r="J75" i="1" s="1"/>
  <c r="I76" i="1"/>
  <c r="I77" i="1"/>
  <c r="J77" i="1" s="1"/>
  <c r="I78" i="1"/>
  <c r="I79" i="1"/>
  <c r="J79" i="1" s="1"/>
  <c r="L79" i="1" s="1"/>
  <c r="I80" i="1"/>
  <c r="J80" i="1" s="1"/>
  <c r="L80" i="1" s="1"/>
  <c r="I81" i="1"/>
  <c r="J81" i="1" s="1"/>
  <c r="L81" i="1" s="1"/>
  <c r="I82" i="1"/>
  <c r="J82" i="1" s="1"/>
  <c r="L82" i="1" s="1"/>
  <c r="I83" i="1"/>
  <c r="J83" i="1" s="1"/>
  <c r="L83" i="1" s="1"/>
  <c r="I84" i="1"/>
  <c r="J84" i="1" s="1"/>
  <c r="L84" i="1" s="1"/>
  <c r="I85" i="1"/>
  <c r="J85" i="1" s="1"/>
  <c r="L85" i="1" s="1"/>
  <c r="I86" i="1"/>
  <c r="I87" i="1"/>
  <c r="I88" i="1"/>
  <c r="I89" i="1"/>
  <c r="I90" i="1"/>
  <c r="I91" i="1"/>
  <c r="J91" i="1" s="1"/>
  <c r="L91" i="1" s="1"/>
  <c r="I92" i="1"/>
  <c r="J92" i="1" s="1"/>
  <c r="L92" i="1" s="1"/>
  <c r="I93" i="1"/>
  <c r="J93" i="1" s="1"/>
  <c r="L93" i="1" s="1"/>
  <c r="I94" i="1"/>
  <c r="J94" i="1" s="1"/>
  <c r="L94" i="1" s="1"/>
  <c r="I95" i="1"/>
  <c r="J95" i="1" s="1"/>
  <c r="L95" i="1" s="1"/>
  <c r="I96" i="1"/>
  <c r="J96" i="1" s="1"/>
  <c r="L96" i="1" s="1"/>
  <c r="I97" i="1"/>
  <c r="J97" i="1" s="1"/>
  <c r="L97" i="1" s="1"/>
  <c r="I98" i="1"/>
  <c r="J98" i="1" s="1"/>
  <c r="I99" i="1"/>
  <c r="J99" i="1" s="1"/>
  <c r="I100" i="1"/>
  <c r="I101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2" i="1"/>
  <c r="N7" i="1"/>
  <c r="N9" i="1"/>
  <c r="N14" i="1"/>
  <c r="N16" i="1"/>
  <c r="N17" i="1"/>
  <c r="N19" i="1"/>
  <c r="N21" i="1"/>
  <c r="N22" i="1"/>
  <c r="N26" i="1"/>
  <c r="N28" i="1"/>
  <c r="N29" i="1"/>
  <c r="N31" i="1"/>
  <c r="N33" i="1"/>
  <c r="N34" i="1"/>
  <c r="N38" i="1"/>
  <c r="N40" i="1"/>
  <c r="N41" i="1"/>
  <c r="N43" i="1"/>
  <c r="N45" i="1"/>
  <c r="N46" i="1"/>
  <c r="N50" i="1"/>
  <c r="N52" i="1"/>
  <c r="N55" i="1"/>
  <c r="N57" i="1"/>
  <c r="N58" i="1"/>
  <c r="N62" i="1"/>
  <c r="N64" i="1"/>
  <c r="N65" i="1"/>
  <c r="N67" i="1"/>
  <c r="N69" i="1"/>
  <c r="N70" i="1"/>
  <c r="N74" i="1"/>
  <c r="N76" i="1"/>
  <c r="N77" i="1"/>
  <c r="N79" i="1"/>
  <c r="N81" i="1"/>
  <c r="N82" i="1"/>
  <c r="N86" i="1"/>
  <c r="N88" i="1"/>
  <c r="N89" i="1"/>
  <c r="N91" i="1"/>
  <c r="N93" i="1"/>
  <c r="N94" i="1"/>
  <c r="N98" i="1"/>
  <c r="N100" i="1"/>
  <c r="N101" i="1"/>
  <c r="M3" i="1"/>
  <c r="N3" i="1" s="1"/>
  <c r="M4" i="1"/>
  <c r="N4" i="1" s="1"/>
  <c r="M5" i="1"/>
  <c r="N5" i="1" s="1"/>
  <c r="M6" i="1"/>
  <c r="N6" i="1" s="1"/>
  <c r="M7" i="1"/>
  <c r="M8" i="1"/>
  <c r="N8" i="1" s="1"/>
  <c r="M9" i="1"/>
  <c r="M10" i="1"/>
  <c r="N10" i="1" s="1"/>
  <c r="M11" i="1"/>
  <c r="N11" i="1" s="1"/>
  <c r="M12" i="1"/>
  <c r="N12" i="1" s="1"/>
  <c r="M13" i="1"/>
  <c r="N13" i="1" s="1"/>
  <c r="M14" i="1"/>
  <c r="M15" i="1"/>
  <c r="N15" i="1" s="1"/>
  <c r="M16" i="1"/>
  <c r="M17" i="1"/>
  <c r="M18" i="1"/>
  <c r="N18" i="1" s="1"/>
  <c r="M19" i="1"/>
  <c r="M20" i="1"/>
  <c r="N20" i="1" s="1"/>
  <c r="M21" i="1"/>
  <c r="M22" i="1"/>
  <c r="M23" i="1"/>
  <c r="N23" i="1" s="1"/>
  <c r="M24" i="1"/>
  <c r="N24" i="1" s="1"/>
  <c r="M25" i="1"/>
  <c r="N25" i="1" s="1"/>
  <c r="M26" i="1"/>
  <c r="M27" i="1"/>
  <c r="N27" i="1" s="1"/>
  <c r="M28" i="1"/>
  <c r="M29" i="1"/>
  <c r="M30" i="1"/>
  <c r="N30" i="1" s="1"/>
  <c r="M31" i="1"/>
  <c r="M32" i="1"/>
  <c r="N32" i="1" s="1"/>
  <c r="M33" i="1"/>
  <c r="M34" i="1"/>
  <c r="M35" i="1"/>
  <c r="N35" i="1" s="1"/>
  <c r="M36" i="1"/>
  <c r="N36" i="1" s="1"/>
  <c r="M37" i="1"/>
  <c r="N37" i="1" s="1"/>
  <c r="M38" i="1"/>
  <c r="M39" i="1"/>
  <c r="N39" i="1" s="1"/>
  <c r="M40" i="1"/>
  <c r="M41" i="1"/>
  <c r="M42" i="1"/>
  <c r="N42" i="1" s="1"/>
  <c r="M43" i="1"/>
  <c r="M44" i="1"/>
  <c r="N44" i="1" s="1"/>
  <c r="M45" i="1"/>
  <c r="M46" i="1"/>
  <c r="M47" i="1"/>
  <c r="N47" i="1" s="1"/>
  <c r="M48" i="1"/>
  <c r="N48" i="1" s="1"/>
  <c r="M49" i="1"/>
  <c r="N49" i="1" s="1"/>
  <c r="M50" i="1"/>
  <c r="M51" i="1"/>
  <c r="N51" i="1" s="1"/>
  <c r="M52" i="1"/>
  <c r="M53" i="1"/>
  <c r="N53" i="1" s="1"/>
  <c r="M54" i="1"/>
  <c r="N54" i="1" s="1"/>
  <c r="M55" i="1"/>
  <c r="M56" i="1"/>
  <c r="N56" i="1" s="1"/>
  <c r="M57" i="1"/>
  <c r="M58" i="1"/>
  <c r="M59" i="1"/>
  <c r="N59" i="1" s="1"/>
  <c r="M60" i="1"/>
  <c r="N60" i="1" s="1"/>
  <c r="M61" i="1"/>
  <c r="N61" i="1" s="1"/>
  <c r="M62" i="1"/>
  <c r="M63" i="1"/>
  <c r="N63" i="1" s="1"/>
  <c r="M64" i="1"/>
  <c r="M65" i="1"/>
  <c r="M66" i="1"/>
  <c r="N66" i="1" s="1"/>
  <c r="M67" i="1"/>
  <c r="M68" i="1"/>
  <c r="N68" i="1" s="1"/>
  <c r="M69" i="1"/>
  <c r="M70" i="1"/>
  <c r="M71" i="1"/>
  <c r="N71" i="1" s="1"/>
  <c r="M72" i="1"/>
  <c r="N72" i="1" s="1"/>
  <c r="M73" i="1"/>
  <c r="N73" i="1" s="1"/>
  <c r="M74" i="1"/>
  <c r="M75" i="1"/>
  <c r="N75" i="1" s="1"/>
  <c r="M76" i="1"/>
  <c r="M77" i="1"/>
  <c r="M78" i="1"/>
  <c r="N78" i="1" s="1"/>
  <c r="M79" i="1"/>
  <c r="M80" i="1"/>
  <c r="N80" i="1" s="1"/>
  <c r="M81" i="1"/>
  <c r="M82" i="1"/>
  <c r="M83" i="1"/>
  <c r="N83" i="1" s="1"/>
  <c r="M84" i="1"/>
  <c r="N84" i="1" s="1"/>
  <c r="M85" i="1"/>
  <c r="N85" i="1" s="1"/>
  <c r="M86" i="1"/>
  <c r="M87" i="1"/>
  <c r="N87" i="1" s="1"/>
  <c r="M88" i="1"/>
  <c r="Q88" i="1" s="1"/>
  <c r="M89" i="1"/>
  <c r="M90" i="1"/>
  <c r="N90" i="1" s="1"/>
  <c r="M91" i="1"/>
  <c r="M92" i="1"/>
  <c r="N92" i="1" s="1"/>
  <c r="M93" i="1"/>
  <c r="M94" i="1"/>
  <c r="M95" i="1"/>
  <c r="N95" i="1" s="1"/>
  <c r="M96" i="1"/>
  <c r="N96" i="1" s="1"/>
  <c r="M97" i="1"/>
  <c r="N97" i="1" s="1"/>
  <c r="M98" i="1"/>
  <c r="M99" i="1"/>
  <c r="N99" i="1" s="1"/>
  <c r="M100" i="1"/>
  <c r="M101" i="1"/>
  <c r="N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9" i="1"/>
  <c r="K90" i="1"/>
  <c r="K91" i="1"/>
  <c r="K93" i="1"/>
  <c r="K94" i="1"/>
  <c r="K95" i="1"/>
  <c r="K96" i="1"/>
  <c r="K97" i="1"/>
  <c r="K98" i="1"/>
  <c r="K99" i="1"/>
  <c r="K100" i="1"/>
  <c r="K101" i="1"/>
  <c r="J4" i="1"/>
  <c r="L4" i="1" s="1"/>
  <c r="J6" i="1"/>
  <c r="L6" i="1" s="1"/>
  <c r="J16" i="1"/>
  <c r="L16" i="1" s="1"/>
  <c r="J18" i="1"/>
  <c r="L18" i="1" s="1"/>
  <c r="J28" i="1"/>
  <c r="L28" i="1" s="1"/>
  <c r="J30" i="1"/>
  <c r="L30" i="1" s="1"/>
  <c r="J40" i="1"/>
  <c r="L40" i="1" s="1"/>
  <c r="J42" i="1"/>
  <c r="L42" i="1" s="1"/>
  <c r="J52" i="1"/>
  <c r="L52" i="1" s="1"/>
  <c r="J53" i="1"/>
  <c r="L53" i="1" s="1"/>
  <c r="J54" i="1"/>
  <c r="L54" i="1" s="1"/>
  <c r="J64" i="1"/>
  <c r="L64" i="1" s="1"/>
  <c r="J66" i="1"/>
  <c r="L66" i="1" s="1"/>
  <c r="J76" i="1"/>
  <c r="L76" i="1" s="1"/>
  <c r="J78" i="1"/>
  <c r="L78" i="1" s="1"/>
  <c r="J86" i="1"/>
  <c r="L86" i="1" s="1"/>
  <c r="J87" i="1"/>
  <c r="L87" i="1" s="1"/>
  <c r="J88" i="1"/>
  <c r="L88" i="1" s="1"/>
  <c r="J89" i="1"/>
  <c r="L89" i="1" s="1"/>
  <c r="J90" i="1"/>
  <c r="L90" i="1" s="1"/>
  <c r="J100" i="1"/>
  <c r="L100" i="1" s="1"/>
  <c r="J101" i="1"/>
  <c r="L101" i="1" s="1"/>
  <c r="L14" i="1" l="1"/>
  <c r="T14" i="1"/>
  <c r="U14" i="1"/>
  <c r="S106" i="1"/>
  <c r="T106" i="1"/>
  <c r="U2" i="1"/>
  <c r="Q53" i="1"/>
  <c r="U48" i="1"/>
  <c r="I113" i="1" a="1"/>
  <c r="I113" i="1" s="1"/>
  <c r="I106" i="1"/>
  <c r="I115" i="1" a="1"/>
  <c r="I115" i="1" s="1"/>
  <c r="I114" i="1" a="1"/>
  <c r="I114" i="1" s="1"/>
  <c r="I103" i="1"/>
  <c r="U18" i="1"/>
  <c r="I105" i="1"/>
  <c r="U9" i="1"/>
  <c r="U8" i="1"/>
  <c r="U7" i="1"/>
  <c r="U6" i="1"/>
  <c r="U4" i="1"/>
  <c r="U10" i="1"/>
  <c r="U11" i="1"/>
  <c r="L77" i="1"/>
  <c r="L65" i="1"/>
  <c r="L41" i="1"/>
  <c r="L29" i="1"/>
  <c r="L17" i="1"/>
  <c r="L5" i="1"/>
  <c r="L99" i="1"/>
  <c r="L75" i="1"/>
  <c r="L63" i="1"/>
  <c r="L51" i="1"/>
  <c r="L39" i="1"/>
  <c r="L27" i="1"/>
  <c r="L15" i="1"/>
  <c r="L3" i="1"/>
  <c r="L98" i="1"/>
  <c r="L74" i="1"/>
  <c r="L62" i="1"/>
  <c r="L50" i="1"/>
  <c r="L38" i="1"/>
  <c r="L26" i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<sst xmlns="http://schemas.openxmlformats.org/spreadsheetml/2006/main" count="189" uniqueCount="165">
  <si>
    <t>StudentID</t>
  </si>
  <si>
    <t>StudentName</t>
  </si>
  <si>
    <t>Marathi</t>
  </si>
  <si>
    <t>Hindi</t>
  </si>
  <si>
    <t>History</t>
  </si>
  <si>
    <t>Geography</t>
  </si>
  <si>
    <t>Math</t>
  </si>
  <si>
    <t>Science</t>
  </si>
  <si>
    <t>Total</t>
  </si>
  <si>
    <t>Aarav   Sharma</t>
  </si>
  <si>
    <t>Aditya  Mehta</t>
  </si>
  <si>
    <t>Rahul  Verma</t>
  </si>
  <si>
    <t>Rohan  Singh</t>
  </si>
  <si>
    <t>Aryan  Gupta</t>
  </si>
  <si>
    <t>Kunal  Joshi</t>
  </si>
  <si>
    <t>Siddharth  Reddy</t>
  </si>
  <si>
    <t>Manish  Thakur</t>
  </si>
  <si>
    <t>Varun Malhotra</t>
  </si>
  <si>
    <t>Aman Khan</t>
  </si>
  <si>
    <t>Nikhil Sinha</t>
  </si>
  <si>
    <t>Pranav Bhat</t>
  </si>
  <si>
    <t>Harsh Patel</t>
  </si>
  <si>
    <t>Ankit Desai</t>
  </si>
  <si>
    <t>Mohit Choudhary</t>
  </si>
  <si>
    <t>Rajeev Iyer</t>
  </si>
  <si>
    <t>Arjun Das</t>
  </si>
  <si>
    <t>Tushar Nair</t>
  </si>
  <si>
    <t>Vikram Rao</t>
  </si>
  <si>
    <t>Saurabh Yadav</t>
  </si>
  <si>
    <t>Deepak Mishra</t>
  </si>
  <si>
    <t>Sameer    Kulkarni</t>
  </si>
  <si>
    <t>Abhishek Banerjee</t>
  </si>
  <si>
    <t>Neeraj Pillai</t>
  </si>
  <si>
    <t>Devansh    Kaurav</t>
  </si>
  <si>
    <t>Karan Kapoor</t>
  </si>
  <si>
    <t>Ritesh Jain</t>
  </si>
  <si>
    <t>Sahil Saxena</t>
  </si>
  <si>
    <t>Akshay Bhatt</t>
  </si>
  <si>
    <t>Tarun Solanki</t>
  </si>
  <si>
    <t>Yash     Chaudhary</t>
  </si>
  <si>
    <t>Parth Suresh</t>
  </si>
  <si>
    <t>Vikas Goyal</t>
  </si>
  <si>
    <t>Nitin Sehgal</t>
  </si>
  <si>
    <t>Gaurav Khanna</t>
  </si>
  <si>
    <t>Chirag Bansal</t>
  </si>
  <si>
    <t>Uday Khatri</t>
  </si>
  <si>
    <t>Lalit Tyagi</t>
  </si>
  <si>
    <t>Tejas Acharya</t>
  </si>
  <si>
    <t>Hrithik Shukla</t>
  </si>
  <si>
    <t>Arnav     Bhosale</t>
  </si>
  <si>
    <t>Ishaan Dubey</t>
  </si>
  <si>
    <t>Raj Malviya</t>
  </si>
  <si>
    <t>Shubham Rawat</t>
  </si>
  <si>
    <t>Omkar Salvi</t>
  </si>
  <si>
    <t>Vihaan    Talwar</t>
  </si>
  <si>
    <t>Anshul Rathi</t>
  </si>
  <si>
    <t>Keshav Gokhale</t>
  </si>
  <si>
    <t>Ayush Lodha</t>
  </si>
  <si>
    <t>Raghav Shetty</t>
  </si>
  <si>
    <t>Ananya Mishra</t>
  </si>
  <si>
    <t>Isha     Jain</t>
  </si>
  <si>
    <t>Nandini Sahu</t>
  </si>
  <si>
    <t>Riya     Deshmukh</t>
  </si>
  <si>
    <t>Sneha Kapoor</t>
  </si>
  <si>
    <t>Swati Chatterjee</t>
  </si>
  <si>
    <t>Meera Iyer</t>
  </si>
  <si>
    <t>Simran    Kaur</t>
  </si>
  <si>
    <t>Ayesha Shaikh</t>
  </si>
  <si>
    <t>Pooja Reddy</t>
  </si>
  <si>
    <t>Kritika Bansal</t>
  </si>
  <si>
    <t>Neha Thakur</t>
  </si>
  <si>
    <t>Tanya    Gupta</t>
  </si>
  <si>
    <t>Shruti Yadav</t>
  </si>
  <si>
    <t>Sakshi Agarwal</t>
  </si>
  <si>
    <t>Bhavya       Joshi</t>
  </si>
  <si>
    <t>Divya Pillai</t>
  </si>
  <si>
    <t>Aishwarya Rao</t>
  </si>
  <si>
    <t>Kavya Patil</t>
  </si>
  <si>
    <t>Radhika Sinha</t>
  </si>
  <si>
    <t>Tanvi Nair</t>
  </si>
  <si>
    <t>Muskan    Dubey</t>
  </si>
  <si>
    <t>Charu   Saxena</t>
  </si>
  <si>
    <t>Shreya Dey</t>
  </si>
  <si>
    <t>Aditi Varma</t>
  </si>
  <si>
    <t>Harshita Tiwari</t>
  </si>
  <si>
    <t>Jhanvi Solanki</t>
  </si>
  <si>
    <t>Mansi      Sharma</t>
  </si>
  <si>
    <t>Anjali Rajput</t>
  </si>
  <si>
    <t>Deepika Chauhan</t>
  </si>
  <si>
    <t>Niharika Mehta</t>
  </si>
  <si>
    <t>Payal   Singh</t>
  </si>
  <si>
    <t>Trisha Das</t>
  </si>
  <si>
    <t>Ritu Chauhan</t>
  </si>
  <si>
    <t>Avni Bhatia</t>
  </si>
  <si>
    <t>Sonam Rawat</t>
  </si>
  <si>
    <t>Ishita   Kaul</t>
  </si>
  <si>
    <t>Poonam Rathi</t>
  </si>
  <si>
    <t>Lavanya Kaur</t>
  </si>
  <si>
    <t>Vritika Khurana</t>
  </si>
  <si>
    <t>Nisha   Talwar</t>
  </si>
  <si>
    <t>Reema Joshi</t>
  </si>
  <si>
    <t>Diksha Malhotra</t>
  </si>
  <si>
    <t>Garima Thakur</t>
  </si>
  <si>
    <t>Preeti   Salunkhe</t>
  </si>
  <si>
    <t>Sanjana Iqbal</t>
  </si>
  <si>
    <t>Urvashi Pandey</t>
  </si>
  <si>
    <t>Aarzoo Khan</t>
  </si>
  <si>
    <t>Percentage</t>
  </si>
  <si>
    <t>TRIMMED</t>
  </si>
  <si>
    <t>MAXIMUM MARKS</t>
  </si>
  <si>
    <t>MINIMUM MARKS</t>
  </si>
  <si>
    <t>CONCATENATE</t>
  </si>
  <si>
    <t>AVERAGE MARKS</t>
  </si>
  <si>
    <t>If</t>
  </si>
  <si>
    <t>Total Marks</t>
  </si>
  <si>
    <t>Scenario Summary</t>
  </si>
  <si>
    <t>Changing Cells:</t>
  </si>
  <si>
    <t>Current Values:</t>
  </si>
  <si>
    <t>Result Cells:</t>
  </si>
  <si>
    <t>Notes:  Current Values column represents values of changing cells at</t>
  </si>
  <si>
    <t>time Scenario Summary Report was created.  Changing cells for each</t>
  </si>
  <si>
    <t>scenario are highlighted in gray.</t>
  </si>
  <si>
    <t>Aarav_Sharma</t>
  </si>
  <si>
    <t>Aditya_Mehta</t>
  </si>
  <si>
    <t>Rahul_Verma</t>
  </si>
  <si>
    <t>Rohan_Singh</t>
  </si>
  <si>
    <t>Aryan_Gupta</t>
  </si>
  <si>
    <t>Kunal_Joshi</t>
  </si>
  <si>
    <t>Siddharth_Reddy</t>
  </si>
  <si>
    <t>Manish_Thakur</t>
  </si>
  <si>
    <t>Varun_Malhotra</t>
  </si>
  <si>
    <t>GRADE</t>
  </si>
  <si>
    <t>COUNT</t>
  </si>
  <si>
    <t>COUNTA</t>
  </si>
  <si>
    <t>TOTAL " &gt;450"</t>
  </si>
  <si>
    <t>EMPTY CELL</t>
  </si>
  <si>
    <t>Len Of StudentName</t>
  </si>
  <si>
    <t>% in 2 DIGIT</t>
  </si>
  <si>
    <t>Total1</t>
  </si>
  <si>
    <t>Created by Hariom Kasle on 6/2/2025</t>
  </si>
  <si>
    <t>Total2</t>
  </si>
  <si>
    <t>Total3</t>
  </si>
  <si>
    <t>All_Student_Total_Marks</t>
  </si>
  <si>
    <t>LOWERCASE STU. NAME</t>
  </si>
  <si>
    <t>UPPERCASE STU. NAME</t>
  </si>
  <si>
    <t>AVERAGE</t>
  </si>
  <si>
    <t xml:space="preserve">RANK </t>
  </si>
  <si>
    <t>NAME</t>
  </si>
  <si>
    <t>NO. OF PASS STUDENT</t>
  </si>
  <si>
    <t>NO. OF FAIL STUDENT</t>
  </si>
  <si>
    <t xml:space="preserve"> PASS STUDENT</t>
  </si>
  <si>
    <t xml:space="preserve"> FAIL STUDENT</t>
  </si>
  <si>
    <t>(All)</t>
  </si>
  <si>
    <t>Row Labels</t>
  </si>
  <si>
    <t>Grand Total</t>
  </si>
  <si>
    <t>Raju Boy</t>
  </si>
  <si>
    <t>Banti Singh</t>
  </si>
  <si>
    <t>Rank</t>
  </si>
  <si>
    <t xml:space="preserve"> Marathi</t>
  </si>
  <si>
    <t xml:space="preserve"> Hindi</t>
  </si>
  <si>
    <t xml:space="preserve"> History</t>
  </si>
  <si>
    <t xml:space="preserve"> Geography</t>
  </si>
  <si>
    <t xml:space="preserve"> Math</t>
  </si>
  <si>
    <t xml:space="preserve"> Science</t>
  </si>
  <si>
    <t xml:space="preserve"> 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</si>
</sst>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indexed="9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indexed="18"/>
      <name val="Calibri"/>
      <family val="2"/>
      <scheme val="minor"/>
    </font>
    <font>
      <sz val="10"/>
      <color indexed="9"/>
      <name val="Calibri"/>
      <family val="2"/>
      <scheme val="minor"/>
    </font>
    <font>
      <sz val="8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indexed="20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indexed="22"/>
        <bgColor indexed="7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/>
        <bgColor indexed="64"/>
      </patternFill>
    </fill>
  </fills>
  <borders count="21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4" fillId="3" borderId="3" xfId="0" applyFont="1" applyFill="1" applyBorder="1" applyAlignment="1">
      <alignment horizontal="left"/>
    </xf>
    <xf numFmtId="0" fontId="4" fillId="3" borderId="1" xfId="0" applyFont="1" applyFill="1" applyBorder="1" applyAlignment="1">
      <alignment horizontal="left"/>
    </xf>
    <xf numFmtId="0" fontId="6" fillId="4" borderId="4" xfId="0" applyFont="1" applyFill="1" applyBorder="1" applyAlignment="1">
      <alignment horizontal="left"/>
    </xf>
    <xf numFmtId="0" fontId="5" fillId="4" borderId="2" xfId="0" applyFont="1" applyFill="1" applyBorder="1" applyAlignment="1">
      <alignment horizontal="left"/>
    </xf>
    <xf numFmtId="0" fontId="7" fillId="3" borderId="1" xfId="0" applyFont="1" applyFill="1" applyBorder="1" applyAlignment="1">
      <alignment horizontal="right"/>
    </xf>
    <xf numFmtId="0" fontId="7" fillId="3" borderId="3" xfId="0" applyFont="1" applyFill="1" applyBorder="1" applyAlignment="1">
      <alignment horizontal="right"/>
    </xf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0" fillId="0" borderId="5" xfId="0" applyBorder="1"/>
    <xf numFmtId="0" fontId="0" fillId="0" borderId="8" xfId="0" applyBorder="1"/>
    <xf numFmtId="0" fontId="0" fillId="0" borderId="9" xfId="0" applyBorder="1"/>
    <xf numFmtId="0" fontId="0" fillId="0" borderId="10" xfId="0" applyBorder="1" applyAlignment="1">
      <alignment horizontal="right"/>
    </xf>
    <xf numFmtId="0" fontId="1" fillId="2" borderId="8" xfId="0" applyFont="1" applyFill="1" applyBorder="1"/>
    <xf numFmtId="0" fontId="1" fillId="2" borderId="9" xfId="0" applyFont="1" applyFill="1" applyBorder="1"/>
    <xf numFmtId="0" fontId="1" fillId="2" borderId="10" xfId="0" applyFont="1" applyFill="1" applyBorder="1"/>
    <xf numFmtId="0" fontId="0" fillId="0" borderId="2" xfId="0" applyBorder="1"/>
    <xf numFmtId="0" fontId="0" fillId="0" borderId="4" xfId="0" applyBorder="1"/>
    <xf numFmtId="0" fontId="5" fillId="4" borderId="0" xfId="0" applyFont="1" applyFill="1" applyAlignment="1">
      <alignment horizontal="left"/>
    </xf>
    <xf numFmtId="0" fontId="0" fillId="5" borderId="0" xfId="0" applyFill="1"/>
    <xf numFmtId="0" fontId="8" fillId="0" borderId="0" xfId="0" applyFont="1" applyAlignment="1">
      <alignment vertical="top" wrapText="1"/>
    </xf>
    <xf numFmtId="0" fontId="0" fillId="0" borderId="0" xfId="0" applyAlignment="1">
      <alignment horizontal="right"/>
    </xf>
    <xf numFmtId="0" fontId="0" fillId="0" borderId="12" xfId="0" applyBorder="1"/>
    <xf numFmtId="0" fontId="0" fillId="0" borderId="2" xfId="0" applyBorder="1" applyAlignment="1">
      <alignment horizontal="right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2" fillId="6" borderId="11" xfId="0" applyFont="1" applyFill="1" applyBorder="1" applyAlignment="1">
      <alignment horizontal="center"/>
    </xf>
    <xf numFmtId="0" fontId="2" fillId="6" borderId="16" xfId="0" applyFont="1" applyFill="1" applyBorder="1" applyAlignment="1">
      <alignment horizontal="center"/>
    </xf>
    <xf numFmtId="0" fontId="1" fillId="6" borderId="11" xfId="0" applyFont="1" applyFill="1" applyBorder="1" applyAlignment="1">
      <alignment horizontal="center"/>
    </xf>
    <xf numFmtId="0" fontId="1" fillId="6" borderId="16" xfId="0" applyFont="1" applyFill="1" applyBorder="1" applyAlignment="1">
      <alignment horizontal="center"/>
    </xf>
    <xf numFmtId="0" fontId="0" fillId="0" borderId="0" xfId="0" applyAlignment="1">
      <alignment vertical="top"/>
    </xf>
    <xf numFmtId="0" fontId="0" fillId="0" borderId="17" xfId="0" applyBorder="1"/>
    <xf numFmtId="0" fontId="1" fillId="7" borderId="18" xfId="0" applyFont="1" applyFill="1" applyBorder="1" applyAlignment="1">
      <alignment vertical="top"/>
    </xf>
    <xf numFmtId="0" fontId="1" fillId="7" borderId="11" xfId="0" applyFont="1" applyFill="1" applyBorder="1"/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1" fillId="7" borderId="11" xfId="0" applyFont="1" applyFill="1" applyBorder="1" applyAlignment="1">
      <alignment horizontal="center"/>
    </xf>
    <xf numFmtId="0" fontId="1" fillId="7" borderId="19" xfId="0" applyFont="1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3" fillId="0" borderId="12" xfId="0" applyFont="1" applyBorder="1"/>
    <xf numFmtId="0" fontId="0" fillId="0" borderId="20" xfId="0" applyBorder="1"/>
    <xf numFmtId="0" fontId="2" fillId="6" borderId="13" xfId="0" applyFont="1" applyFill="1" applyBorder="1" applyAlignment="1">
      <alignment horizontal="center"/>
    </xf>
    <xf numFmtId="0" fontId="2" fillId="6" borderId="15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6" borderId="17" xfId="0" applyFont="1" applyFill="1" applyBorder="1" applyAlignment="1">
      <alignment horizontal="center"/>
    </xf>
  </cellXfs>
  <cellStyles count="1">
    <cellStyle name="Normal" xfId="0" builtinId="0"/>
  </cellStyles>
  <dxfs count="9">
    <dxf>
      <border diagonalUp="0" diagonalDown="0">
        <left style="medium">
          <color indexed="64"/>
        </left>
        <right/>
        <top/>
        <bottom/>
        <vertical/>
        <horizontal/>
      </border>
    </dxf>
    <dxf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border diagonalUp="0" diagonalDown="0">
        <left/>
        <right style="medium">
          <color indexed="64"/>
        </right>
        <top/>
        <bottom/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7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dxfs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eetMetadata" Target="metadata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[STUDENT_DATA.xlsx]Pass and Fail Student !PivotTable2</c:name>
    <c:fmtId val="0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'Pass and Fail Student '!$A$3</c:f>
              <c:strCache>
                <c:ptCount val="1"/>
                <c:pt idx="0">
                  <c:v> PASS STUDENT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'Pass and Fail Student '!$A$4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'Pass and Fail Student '!$A$4</c:f>
              <c:numCache>
                <c:formatCode>General</c:formatCode>
                <c:ptCount val="1"/>
                <c:pt idx="0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A2-482F-9B58-56C041EA2863}"/>
            </c:ext>
          </c:extLst>
        </c:ser>
        <c:ser>
          <c:idx val="1"/>
          <c:order val="1"/>
          <c:tx>
            <c:strRef>
              <c:f>'Pass and Fail Student '!$B$3</c:f>
              <c:strCache>
                <c:ptCount val="1"/>
                <c:pt idx="0">
                  <c:v> FAIL STUDENT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'Pass and Fail Student '!$A$4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'Pass and Fail Student '!$B$4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A2-482F-9B58-56C041EA286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856506831"/>
        <c:axId val="856507791"/>
      </c:barChart>
      <c:catAx>
        <c:axId val="856506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6507791"/>
        <c:crosses val="autoZero"/>
        <c:auto val="1"/>
        <c:lblAlgn val="ctr"/>
        <c:lblOffset val="100"/>
        <c:noMultiLvlLbl val="0"/>
      </c:catAx>
      <c:valAx>
        <c:axId val="856507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6506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[STUDENT_DATA.xlsx]Student Mark !PivotTable4</c:name>
    <c:fmtId val="0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7678912418279559E-2"/>
          <c:y val="0.12241584554060103"/>
          <c:w val="0.83173444045768496"/>
          <c:h val="0.773524394326585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'Student Mark '!$B$3</c:f>
              <c:strCache>
                <c:ptCount val="1"/>
                <c:pt idx="0">
                  <c:v> Marathi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'Student Mark '!$A$4:$A$5</c:f>
              <c:strCache>
                <c:ptCount val="1"/>
                <c:pt idx="0">
                  <c:v>Gaurav Khanna</c:v>
                </c:pt>
              </c:strCache>
            </c:strRef>
          </c:cat>
          <c:val>
            <c:numRef>
              <c:f>'Student Mark '!$B$4:$B$5</c:f>
              <c:numCache>
                <c:formatCode>General</c:formatCode>
                <c:ptCount val="1"/>
                <c:pt idx="0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95-4F7D-8CC8-DA960ADD6EDC}"/>
            </c:ext>
          </c:extLst>
        </c:ser>
        <c:ser>
          <c:idx val="1"/>
          <c:order val="1"/>
          <c:tx>
            <c:strRef>
              <c:f>'Student Mark '!$C$3</c:f>
              <c:strCache>
                <c:ptCount val="1"/>
                <c:pt idx="0">
                  <c:v> Hindi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'Student Mark '!$A$4:$A$5</c:f>
              <c:strCache>
                <c:ptCount val="1"/>
                <c:pt idx="0">
                  <c:v>Gaurav Khanna</c:v>
                </c:pt>
              </c:strCache>
            </c:strRef>
          </c:cat>
          <c:val>
            <c:numRef>
              <c:f>'Student Mark '!$C$4:$C$5</c:f>
              <c:numCache>
                <c:formatCode>General</c:formatCode>
                <c:ptCount val="1"/>
                <c:pt idx="0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95-4F7D-8CC8-DA960ADD6EDC}"/>
            </c:ext>
          </c:extLst>
        </c:ser>
        <c:ser>
          <c:idx val="2"/>
          <c:order val="2"/>
          <c:tx>
            <c:strRef>
              <c:f>'Student Mark '!$D$3</c:f>
              <c:strCache>
                <c:ptCount val="1"/>
                <c:pt idx="0">
                  <c:v> History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'Student Mark '!$A$4:$A$5</c:f>
              <c:strCache>
                <c:ptCount val="1"/>
                <c:pt idx="0">
                  <c:v>Gaurav Khanna</c:v>
                </c:pt>
              </c:strCache>
            </c:strRef>
          </c:cat>
          <c:val>
            <c:numRef>
              <c:f>'Student Mark '!$D$4:$D$5</c:f>
              <c:numCache>
                <c:formatCode>General</c:formatCode>
                <c:ptCount val="1"/>
                <c:pt idx="0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095-4F7D-8CC8-DA960ADD6EDC}"/>
            </c:ext>
          </c:extLst>
        </c:ser>
        <c:ser>
          <c:idx val="3"/>
          <c:order val="3"/>
          <c:tx>
            <c:strRef>
              <c:f>'Student Mark '!$E$3</c:f>
              <c:strCache>
                <c:ptCount val="1"/>
                <c:pt idx="0">
                  <c:v> Geography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'Student Mark '!$A$4:$A$5</c:f>
              <c:strCache>
                <c:ptCount val="1"/>
                <c:pt idx="0">
                  <c:v>Gaurav Khanna</c:v>
                </c:pt>
              </c:strCache>
            </c:strRef>
          </c:cat>
          <c:val>
            <c:numRef>
              <c:f>'Student Mark '!$E$4:$E$5</c:f>
              <c:numCache>
                <c:formatCode>General</c:formatCode>
                <c:ptCount val="1"/>
                <c:pt idx="0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095-4F7D-8CC8-DA960ADD6EDC}"/>
            </c:ext>
          </c:extLst>
        </c:ser>
        <c:ser>
          <c:idx val="4"/>
          <c:order val="4"/>
          <c:tx>
            <c:strRef>
              <c:f>'Student Mark '!$F$3</c:f>
              <c:strCache>
                <c:ptCount val="1"/>
                <c:pt idx="0">
                  <c:v> Math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'Student Mark '!$A$4:$A$5</c:f>
              <c:strCache>
                <c:ptCount val="1"/>
                <c:pt idx="0">
                  <c:v>Gaurav Khanna</c:v>
                </c:pt>
              </c:strCache>
            </c:strRef>
          </c:cat>
          <c:val>
            <c:numRef>
              <c:f>'Student Mark '!$F$4:$F$5</c:f>
              <c:numCache>
                <c:formatCode>General</c:formatCode>
                <c:ptCount val="1"/>
                <c:pt idx="0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095-4F7D-8CC8-DA960ADD6EDC}"/>
            </c:ext>
          </c:extLst>
        </c:ser>
        <c:ser>
          <c:idx val="5"/>
          <c:order val="5"/>
          <c:tx>
            <c:strRef>
              <c:f>'Student Mark '!$G$3</c:f>
              <c:strCache>
                <c:ptCount val="1"/>
                <c:pt idx="0">
                  <c:v> Science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'Student Mark '!$A$4:$A$5</c:f>
              <c:strCache>
                <c:ptCount val="1"/>
                <c:pt idx="0">
                  <c:v>Gaurav Khanna</c:v>
                </c:pt>
              </c:strCache>
            </c:strRef>
          </c:cat>
          <c:val>
            <c:numRef>
              <c:f>'Student Mark '!$G$4:$G$5</c:f>
              <c:numCache>
                <c:formatCode>General</c:formatCode>
                <c:ptCount val="1"/>
                <c:pt idx="0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095-4F7D-8CC8-DA960ADD6EDC}"/>
            </c:ext>
          </c:extLst>
        </c:ser>
        <c:ser>
          <c:idx val="6"/>
          <c:order val="6"/>
          <c:tx>
            <c:strRef>
              <c:f>'Student Mark '!$H$3</c:f>
              <c:strCache>
                <c:ptCount val="1"/>
                <c:pt idx="0">
                  <c:v>Total Marks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'Student Mark '!$A$4:$A$5</c:f>
              <c:strCache>
                <c:ptCount val="1"/>
                <c:pt idx="0">
                  <c:v>Gaurav Khanna</c:v>
                </c:pt>
              </c:strCache>
            </c:strRef>
          </c:cat>
          <c:val>
            <c:numRef>
              <c:f>'Student Mark '!$H$4:$H$5</c:f>
              <c:numCache>
                <c:formatCode>General</c:formatCode>
                <c:ptCount val="1"/>
                <c:pt idx="0">
                  <c:v>457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4D-4F2D-BE26-CBBB9A27D10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132777727"/>
        <c:axId val="1132772927"/>
      </c:barChart>
      <c:catAx>
        <c:axId val="1132777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772927"/>
        <c:crosses val="autoZero"/>
        <c:auto val="1"/>
        <c:lblAlgn val="ctr"/>
        <c:lblOffset val="100"/>
        <c:noMultiLvlLbl val="0"/>
      </c:catAx>
      <c:valAx>
        <c:axId val="1132772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777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[STUDENT_DATA.xlsx]Topper!PivotTable5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Topper!$B$3</c:f>
              <c:strCache>
                <c:ptCount val="1"/>
                <c:pt idx="0">
                  <c:v> Percentage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CC1-4B9F-9F67-5C615F0B465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CC1-4B9F-9F67-5C615F0B465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3CC1-4B9F-9F67-5C615F0B4650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Topper!$A$4:$A$7</c:f>
              <c:strCache>
                <c:ptCount val="3"/>
                <c:pt idx="0">
                  <c:v>Aman Khan</c:v>
                </c:pt>
                <c:pt idx="1">
                  <c:v>Siddharth  Reddy</c:v>
                </c:pt>
                <c:pt idx="2">
                  <c:v>Arnav     Bhosale</c:v>
                </c:pt>
              </c:strCache>
            </c:strRef>
          </c:cat>
          <c:val>
            <c:numRef>
              <c:f>Topper!$B$4:$B$7</c:f>
              <c:numCache>
                <c:formatCode>General</c:formatCode>
                <c:ptCount val="3"/>
                <c:pt idx="0">
                  <c:v>94</c:v>
                </c:pt>
                <c:pt idx="1">
                  <c:v>92</c:v>
                </c:pt>
                <c:pt idx="2">
                  <c:v>91.333333333333329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EC-43CA-A10B-48CDC6619C11}"/>
            </c:ext>
          </c:extLst>
        </c:ser>
        <c:ser>
          <c:idx val="1"/>
          <c:order val="1"/>
          <c:tx>
            <c:strRef>
              <c:f>Topper!$C$3</c:f>
              <c:strCache>
                <c:ptCount val="1"/>
                <c:pt idx="0">
                  <c:v>Rank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3CC1-4B9F-9F67-5C615F0B465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3CC1-4B9F-9F67-5C615F0B465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3CC1-4B9F-9F67-5C615F0B4650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Topper!$A$4:$A$7</c:f>
              <c:strCache>
                <c:ptCount val="3"/>
                <c:pt idx="0">
                  <c:v>Aman Khan</c:v>
                </c:pt>
                <c:pt idx="1">
                  <c:v>Siddharth  Reddy</c:v>
                </c:pt>
                <c:pt idx="2">
                  <c:v>Arnav     Bhosale</c:v>
                </c:pt>
              </c:strCache>
            </c:strRef>
          </c:cat>
          <c:val>
            <c:numRef>
              <c:f>Topper!$C$4:$C$7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EC-43CA-A10B-48CDC6619C11}"/>
            </c:ext>
          </c:extLst>
        </c:ser>
        <c:dLbls>
          <c:dLblPos val="ctr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1287780</xdr:colOff>
      <xdr:row>5</xdr:row>
      <xdr:rowOff>0</xdr:rowOff>
    </xdr:from>
    <xdr:to>
      <xdr:col>10</xdr:col>
      <xdr:colOff>190500</xdr:colOff>
      <xdr:row>21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E2087D-A2CD-847C-6A7E-BCD4A90E50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330497</xdr:colOff>
      <xdr:row>6</xdr:row>
      <xdr:rowOff>20274</xdr:rowOff>
    </xdr:from>
    <xdr:to>
      <xdr:col>19</xdr:col>
      <xdr:colOff>11544</xdr:colOff>
      <xdr:row>40</xdr:row>
      <xdr:rowOff>23090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EE0605-9FB1-6B83-9C55-1B91FEEAC4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160020</xdr:colOff>
      <xdr:row>2</xdr:row>
      <xdr:rowOff>39077</xdr:rowOff>
    </xdr:from>
    <xdr:to>
      <xdr:col>14</xdr:col>
      <xdr:colOff>351692</xdr:colOff>
      <xdr:row>25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D75DC6-5575-420C-D856-21778166A9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riom Kasle" refreshedDate="45812.37320451389" createdVersion="8" refreshedVersion="8" minRefreshableVersion="3" recordCount="1" xr:uid="{2483404F-4746-43C6-B947-C170EA855163}">
  <cacheSource type="worksheet">
    <worksheetSource ref="S105:T106" sheet="Student_Data"/>
  </cacheSource>
  <cacheFields count="2">
    <cacheField name="NO. OF PASS STUDENT" numFmtId="0">
      <sharedItems containsSemiMixedTypes="0" containsString="0" containsNumber="1" containsInteger="1" minValue="95" maxValue="95"/>
    </cacheField>
    <cacheField name="NO. OF FAIL STUDENT" numFmtId="0">
      <sharedItems containsSemiMixedTypes="0" containsString="0" containsNumber="1" containsInteger="1" minValue="5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riom Kasle" refreshedDate="45812.380136574073" createdVersion="8" refreshedVersion="8" minRefreshableVersion="3" recordCount="100" xr:uid="{742EE633-659C-4B90-8561-0E53C24FF178}">
  <cacheSource type="worksheet">
    <worksheetSource ref="A1:J101" sheet="Student_Data"/>
  </cacheSource>
  <cacheFields count="10">
    <cacheField name="StudentID" numFmtId="0">
      <sharedItems containsSemiMixedTypes="0" containsString="0" containsNumber="1" containsInteger="1" minValue="1" maxValue="100" count="10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</sharedItems>
    </cacheField>
    <cacheField name="StudentName" numFmtId="0">
      <sharedItems count="100">
        <s v="Aarav   Sharma"/>
        <s v="Aditya  Mehta"/>
        <s v="Rahul  Verma"/>
        <s v="Rohan  Singh"/>
        <s v="Aryan  Gupta"/>
        <s v="Kunal  Joshi"/>
        <s v="Siddharth  Reddy"/>
        <s v="Manish  Thakur"/>
        <s v="Varun Malhotra"/>
        <s v="Aman Khan"/>
        <s v="Nikhil Sinha"/>
        <s v="Pranav Bhat"/>
        <s v="Harsh Patel"/>
        <s v="Ankit Desai"/>
        <s v="Mohit Choudhary"/>
        <s v="Rajeev Iyer"/>
        <s v="Arjun Das"/>
        <s v="Tushar Nair"/>
        <s v="Vikram Rao"/>
        <s v="Saurabh Yadav"/>
        <s v="Deepak Mishra"/>
        <s v="Sameer    Kulkarni"/>
        <s v="Abhishek Banerjee"/>
        <s v="Neeraj Pillai"/>
        <s v="Devansh    Kaurav"/>
        <s v="Karan Kapoor"/>
        <s v="Ritesh Jain"/>
        <s v="Sahil Saxena"/>
        <s v="Akshay Bhatt"/>
        <s v="Tarun Solanki"/>
        <s v="Yash     Chaudhary"/>
        <s v="Parth Suresh"/>
        <s v="Vikas Goyal"/>
        <s v="Nitin Sehgal"/>
        <s v="Gaurav Khanna"/>
        <s v="Chirag Bansal"/>
        <s v="Uday Khatri"/>
        <s v="Lalit Tyagi"/>
        <s v="Tejas Acharya"/>
        <s v="Hrithik Shukla"/>
        <s v="Arnav     Bhosale"/>
        <s v="Ishaan Dubey"/>
        <s v="Raj Malviya"/>
        <s v="Shubham Rawat"/>
        <s v="Omkar Salvi"/>
        <s v="Vihaan    Talwar"/>
        <s v="Anshul Rathi"/>
        <s v="Keshav Gokhale"/>
        <s v="Ayush Lodha"/>
        <s v="Raghav Shetty"/>
        <s v="Ananya Mishra"/>
        <s v="Raju Boy"/>
        <s v="Isha     Jain"/>
        <s v="Nandini Sahu"/>
        <s v="Riya     Deshmukh"/>
        <s v="Sneha Kapoor"/>
        <s v="Swati Chatterjee"/>
        <s v="Meera Iyer"/>
        <s v="Simran    Kaur"/>
        <s v="Ayesha Shaikh"/>
        <s v="Pooja Reddy"/>
        <s v="Kritika Bansal"/>
        <s v="Neha Thakur"/>
        <s v="Tanya    Gupta"/>
        <s v="Shruti Yadav"/>
        <s v="Sakshi Agarwal"/>
        <s v="Bhavya       Joshi"/>
        <s v="Divya Pillai"/>
        <s v="Aishwarya Rao"/>
        <s v="Kavya Patil"/>
        <s v="Radhika Sinha"/>
        <s v="Tanvi Nair"/>
        <s v="Muskan    Dubey"/>
        <s v="Charu   Saxena"/>
        <s v="Shreya Dey"/>
        <s v="Aditi Varma"/>
        <s v="Harshita Tiwari"/>
        <s v="Jhanvi Solanki"/>
        <s v="Mansi      Sharma"/>
        <s v="Anjali Rajput"/>
        <s v="Deepika Chauhan"/>
        <s v="Niharika Mehta"/>
        <s v="Payal   Singh"/>
        <s v="Trisha Das"/>
        <s v="Ritu Chauhan"/>
        <s v="Avni Bhatia"/>
        <s v="Banti Singh"/>
        <s v="Sonam Rawat"/>
        <s v="Ishita   Kaul"/>
        <s v="Poonam Rathi"/>
        <s v="Lavanya Kaur"/>
        <s v="Vritika Khurana"/>
        <s v="Nisha   Talwar"/>
        <s v="Reema Joshi"/>
        <s v="Diksha Malhotra"/>
        <s v="Garima Thakur"/>
        <s v="Preeti   Salunkhe"/>
        <s v="Sanjana Iqbal"/>
        <s v="Urvashi Pandey"/>
        <s v="Aarzoo Khan"/>
      </sharedItems>
    </cacheField>
    <cacheField name="Marathi" numFmtId="0">
      <sharedItems containsSemiMixedTypes="0" containsString="0" containsNumber="1" containsInteger="1" minValue="35" maxValue="100"/>
    </cacheField>
    <cacheField name="Hindi" numFmtId="0">
      <sharedItems containsSemiMixedTypes="0" containsString="0" containsNumber="1" containsInteger="1" minValue="37" maxValue="100"/>
    </cacheField>
    <cacheField name="History" numFmtId="0">
      <sharedItems containsSemiMixedTypes="0" containsString="0" containsNumber="1" containsInteger="1" minValue="35" maxValue="100"/>
    </cacheField>
    <cacheField name="Geography" numFmtId="0">
      <sharedItems containsSemiMixedTypes="0" containsString="0" containsNumber="1" containsInteger="1" minValue="38" maxValue="100"/>
    </cacheField>
    <cacheField name="Math" numFmtId="0">
      <sharedItems containsSemiMixedTypes="0" containsString="0" containsNumber="1" containsInteger="1" minValue="39" maxValue="100"/>
    </cacheField>
    <cacheField name="Science" numFmtId="0">
      <sharedItems containsSemiMixedTypes="0" containsString="0" containsNumber="1" containsInteger="1" minValue="39" maxValue="100"/>
    </cacheField>
    <cacheField name="Total" numFmtId="0">
      <sharedItems containsSemiMixedTypes="0" containsString="0" containsNumber="1" containsInteger="1" minValue="285" maxValue="564" count="80">
        <n v="481"/>
        <n v="491"/>
        <n v="454"/>
        <n v="426"/>
        <n v="339"/>
        <n v="346"/>
        <n v="552"/>
        <n v="469"/>
        <n v="419"/>
        <n v="564"/>
        <n v="325"/>
        <n v="461"/>
        <n v="416"/>
        <n v="418"/>
        <n v="462"/>
        <n v="438"/>
        <n v="372"/>
        <n v="470"/>
        <n v="421"/>
        <n v="460"/>
        <n v="439"/>
        <n v="437"/>
        <n v="436"/>
        <n v="445"/>
        <n v="459"/>
        <n v="374"/>
        <n v="402"/>
        <n v="494"/>
        <n v="392"/>
        <n v="482"/>
        <n v="408"/>
        <n v="457"/>
        <n v="356"/>
        <n v="548"/>
        <n v="298"/>
        <n v="441"/>
        <n v="410"/>
        <n v="347"/>
        <n v="294"/>
        <n v="514"/>
        <n v="411"/>
        <n v="366"/>
        <n v="383"/>
        <n v="390"/>
        <n v="409"/>
        <n v="412"/>
        <n v="401"/>
        <n v="391"/>
        <n v="285"/>
        <n v="407"/>
        <n v="403"/>
        <n v="455"/>
        <n v="435"/>
        <n v="484"/>
        <n v="433"/>
        <n v="424"/>
        <n v="450"/>
        <n v="415"/>
        <n v="451"/>
        <n v="361"/>
        <n v="431"/>
        <n v="467"/>
        <n v="429"/>
        <n v="384"/>
        <n v="452"/>
        <n v="317"/>
        <n v="500"/>
        <n v="423"/>
        <n v="425"/>
        <n v="480"/>
        <n v="355"/>
        <n v="526"/>
        <n v="350"/>
        <n v="432"/>
        <n v="458"/>
        <n v="414"/>
        <n v="349"/>
        <n v="405"/>
        <n v="447"/>
        <n v="519"/>
      </sharedItems>
    </cacheField>
    <cacheField name="Percentage" numFmtId="0">
      <sharedItems containsSemiMixedTypes="0" containsString="0" containsNumber="1" minValue="47.5" maxValue="94" count="80">
        <n v="80.166666666666671"/>
        <n v="81.833333333333329"/>
        <n v="75.666666666666671"/>
        <n v="71"/>
        <n v="56.5"/>
        <n v="57.666666666666664"/>
        <n v="92"/>
        <n v="78.166666666666671"/>
        <n v="69.833333333333329"/>
        <n v="94"/>
        <n v="54.166666666666664"/>
        <n v="76.833333333333329"/>
        <n v="69.333333333333329"/>
        <n v="69.666666666666671"/>
        <n v="77"/>
        <n v="73"/>
        <n v="62"/>
        <n v="78.333333333333329"/>
        <n v="70.166666666666671"/>
        <n v="76.666666666666671"/>
        <n v="73.166666666666671"/>
        <n v="72.833333333333329"/>
        <n v="72.666666666666671"/>
        <n v="74.166666666666671"/>
        <n v="76.5"/>
        <n v="62.333333333333336"/>
        <n v="67"/>
        <n v="82.333333333333329"/>
        <n v="65.333333333333329"/>
        <n v="80.333333333333329"/>
        <n v="68"/>
        <n v="76.166666666666671"/>
        <n v="59.333333333333336"/>
        <n v="91.333333333333329"/>
        <n v="49.666666666666664"/>
        <n v="73.5"/>
        <n v="68.333333333333329"/>
        <n v="57.833333333333336"/>
        <n v="49"/>
        <n v="85.666666666666671"/>
        <n v="68.5"/>
        <n v="61"/>
        <n v="63.833333333333336"/>
        <n v="65"/>
        <n v="68.166666666666671"/>
        <n v="68.666666666666671"/>
        <n v="66.833333333333329"/>
        <n v="65.166666666666671"/>
        <n v="47.5"/>
        <n v="67.833333333333329"/>
        <n v="67.166666666666671"/>
        <n v="75.833333333333329"/>
        <n v="72.5"/>
        <n v="80.666666666666671"/>
        <n v="72.166666666666671"/>
        <n v="70.666666666666671"/>
        <n v="75"/>
        <n v="69.166666666666671"/>
        <n v="75.166666666666671"/>
        <n v="60.166666666666664"/>
        <n v="71.833333333333329"/>
        <n v="77.833333333333329"/>
        <n v="71.5"/>
        <n v="64"/>
        <n v="75.333333333333329"/>
        <n v="52.833333333333336"/>
        <n v="83.333333333333329"/>
        <n v="70.5"/>
        <n v="70.833333333333329"/>
        <n v="80"/>
        <n v="59.166666666666664"/>
        <n v="87.666666666666671"/>
        <n v="58.333333333333336"/>
        <n v="72"/>
        <n v="76.333333333333329"/>
        <n v="69"/>
        <n v="58.166666666666664"/>
        <n v="67.5"/>
        <n v="74.5"/>
        <n v="86.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n v="95"/>
    <n v="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x v="0"/>
    <x v="0"/>
    <n v="87"/>
    <n v="68"/>
    <n v="72"/>
    <n v="87"/>
    <n v="89"/>
    <n v="78"/>
    <x v="0"/>
    <x v="0"/>
  </r>
  <r>
    <x v="1"/>
    <x v="1"/>
    <n v="92"/>
    <n v="92"/>
    <n v="88"/>
    <n v="54"/>
    <n v="74"/>
    <n v="91"/>
    <x v="1"/>
    <x v="1"/>
  </r>
  <r>
    <x v="2"/>
    <x v="2"/>
    <n v="76"/>
    <n v="75"/>
    <n v="94"/>
    <n v="90"/>
    <n v="55"/>
    <n v="64"/>
    <x v="2"/>
    <x v="2"/>
  </r>
  <r>
    <x v="3"/>
    <x v="3"/>
    <n v="41"/>
    <n v="87"/>
    <n v="69"/>
    <n v="76"/>
    <n v="97"/>
    <n v="56"/>
    <x v="3"/>
    <x v="3"/>
  </r>
  <r>
    <x v="4"/>
    <x v="4"/>
    <n v="35"/>
    <n v="59"/>
    <n v="53"/>
    <n v="43"/>
    <n v="62"/>
    <n v="87"/>
    <x v="4"/>
    <x v="4"/>
  </r>
  <r>
    <x v="5"/>
    <x v="5"/>
    <n v="63"/>
    <n v="43"/>
    <n v="91"/>
    <n v="61"/>
    <n v="45"/>
    <n v="43"/>
    <x v="5"/>
    <x v="5"/>
  </r>
  <r>
    <x v="6"/>
    <x v="6"/>
    <n v="99"/>
    <n v="96"/>
    <n v="78"/>
    <n v="98"/>
    <n v="83"/>
    <n v="98"/>
    <x v="6"/>
    <x v="6"/>
  </r>
  <r>
    <x v="7"/>
    <x v="7"/>
    <n v="73"/>
    <n v="77"/>
    <n v="85"/>
    <n v="72"/>
    <n v="91"/>
    <n v="71"/>
    <x v="7"/>
    <x v="7"/>
  </r>
  <r>
    <x v="8"/>
    <x v="8"/>
    <n v="85"/>
    <n v="81"/>
    <n v="60"/>
    <n v="66"/>
    <n v="67"/>
    <n v="60"/>
    <x v="8"/>
    <x v="8"/>
  </r>
  <r>
    <x v="9"/>
    <x v="9"/>
    <n v="90"/>
    <n v="90"/>
    <n v="100"/>
    <n v="100"/>
    <n v="100"/>
    <n v="84"/>
    <x v="9"/>
    <x v="9"/>
  </r>
  <r>
    <x v="10"/>
    <x v="10"/>
    <n v="47"/>
    <n v="65"/>
    <n v="48"/>
    <n v="59"/>
    <n v="59"/>
    <n v="47"/>
    <x v="10"/>
    <x v="10"/>
  </r>
  <r>
    <x v="11"/>
    <x v="11"/>
    <n v="79"/>
    <n v="49"/>
    <n v="67"/>
    <n v="85"/>
    <n v="86"/>
    <n v="95"/>
    <x v="11"/>
    <x v="11"/>
  </r>
  <r>
    <x v="12"/>
    <x v="12"/>
    <n v="68"/>
    <n v="100"/>
    <n v="83"/>
    <n v="48"/>
    <n v="48"/>
    <n v="69"/>
    <x v="12"/>
    <x v="12"/>
  </r>
  <r>
    <x v="13"/>
    <x v="13"/>
    <n v="55"/>
    <n v="55"/>
    <n v="35"/>
    <n v="92"/>
    <n v="93"/>
    <n v="88"/>
    <x v="13"/>
    <x v="13"/>
  </r>
  <r>
    <x v="14"/>
    <x v="14"/>
    <n v="96"/>
    <n v="73"/>
    <n v="95"/>
    <n v="77"/>
    <n v="71"/>
    <n v="50"/>
    <x v="14"/>
    <x v="14"/>
  </r>
  <r>
    <x v="15"/>
    <x v="15"/>
    <n v="61"/>
    <n v="84"/>
    <n v="74"/>
    <n v="55"/>
    <n v="64"/>
    <n v="100"/>
    <x v="15"/>
    <x v="15"/>
  </r>
  <r>
    <x v="16"/>
    <x v="16"/>
    <n v="72"/>
    <n v="45"/>
    <n v="45"/>
    <n v="70"/>
    <n v="77"/>
    <n v="63"/>
    <x v="16"/>
    <x v="16"/>
  </r>
  <r>
    <x v="17"/>
    <x v="17"/>
    <n v="88"/>
    <n v="70"/>
    <n v="98"/>
    <n v="96"/>
    <n v="42"/>
    <n v="76"/>
    <x v="17"/>
    <x v="17"/>
  </r>
  <r>
    <x v="18"/>
    <x v="18"/>
    <n v="67"/>
    <n v="94"/>
    <n v="66"/>
    <n v="62"/>
    <n v="88"/>
    <n v="44"/>
    <x v="18"/>
    <x v="18"/>
  </r>
  <r>
    <x v="19"/>
    <x v="19"/>
    <n v="84"/>
    <n v="60"/>
    <n v="89"/>
    <n v="88"/>
    <n v="50"/>
    <n v="89"/>
    <x v="19"/>
    <x v="19"/>
  </r>
  <r>
    <x v="20"/>
    <x v="20"/>
    <n v="94"/>
    <n v="88"/>
    <n v="54"/>
    <n v="45"/>
    <n v="100"/>
    <n v="58"/>
    <x v="20"/>
    <x v="20"/>
  </r>
  <r>
    <x v="21"/>
    <x v="21"/>
    <n v="39"/>
    <n v="52"/>
    <n v="100"/>
    <n v="80"/>
    <n v="66"/>
    <n v="100"/>
    <x v="21"/>
    <x v="21"/>
  </r>
  <r>
    <x v="22"/>
    <x v="22"/>
    <n v="100"/>
    <n v="66"/>
    <n v="78"/>
    <n v="67"/>
    <n v="53"/>
    <n v="72"/>
    <x v="22"/>
    <x v="22"/>
  </r>
  <r>
    <x v="23"/>
    <x v="23"/>
    <n v="60"/>
    <n v="79"/>
    <n v="59"/>
    <n v="100"/>
    <n v="94"/>
    <n v="53"/>
    <x v="23"/>
    <x v="23"/>
  </r>
  <r>
    <x v="24"/>
    <x v="24"/>
    <n v="70"/>
    <n v="91"/>
    <n v="87"/>
    <n v="49"/>
    <n v="70"/>
    <n v="92"/>
    <x v="24"/>
    <x v="24"/>
  </r>
  <r>
    <x v="25"/>
    <x v="25"/>
    <n v="86"/>
    <n v="46"/>
    <n v="62"/>
    <n v="73"/>
    <n v="46"/>
    <n v="61"/>
    <x v="25"/>
    <x v="25"/>
  </r>
  <r>
    <x v="26"/>
    <x v="26"/>
    <n v="45"/>
    <n v="61"/>
    <n v="70"/>
    <n v="60"/>
    <n v="81"/>
    <n v="85"/>
    <x v="26"/>
    <x v="26"/>
  </r>
  <r>
    <x v="27"/>
    <x v="27"/>
    <n v="80"/>
    <n v="97"/>
    <n v="40"/>
    <n v="95"/>
    <n v="58"/>
    <n v="46"/>
    <x v="12"/>
    <x v="12"/>
  </r>
  <r>
    <x v="28"/>
    <x v="28"/>
    <n v="91"/>
    <n v="57"/>
    <n v="90"/>
    <n v="57"/>
    <n v="99"/>
    <n v="100"/>
    <x v="27"/>
    <x v="27"/>
  </r>
  <r>
    <x v="29"/>
    <x v="29"/>
    <n v="75"/>
    <n v="85"/>
    <n v="45"/>
    <n v="86"/>
    <n v="63"/>
    <n v="67"/>
    <x v="18"/>
    <x v="18"/>
  </r>
  <r>
    <x v="30"/>
    <x v="30"/>
    <n v="62"/>
    <n v="53"/>
    <n v="97"/>
    <n v="42"/>
    <n v="79"/>
    <n v="59"/>
    <x v="28"/>
    <x v="28"/>
  </r>
  <r>
    <x v="31"/>
    <x v="31"/>
    <n v="97"/>
    <n v="98"/>
    <n v="55"/>
    <n v="94"/>
    <n v="44"/>
    <n v="94"/>
    <x v="29"/>
    <x v="29"/>
  </r>
  <r>
    <x v="32"/>
    <x v="32"/>
    <n v="49"/>
    <n v="67"/>
    <n v="80"/>
    <n v="68"/>
    <n v="95"/>
    <n v="49"/>
    <x v="30"/>
    <x v="30"/>
  </r>
  <r>
    <x v="33"/>
    <x v="33"/>
    <n v="78"/>
    <n v="89"/>
    <n v="49"/>
    <n v="58"/>
    <n v="69"/>
    <n v="83"/>
    <x v="3"/>
    <x v="3"/>
  </r>
  <r>
    <x v="34"/>
    <x v="34"/>
    <n v="66"/>
    <n v="58"/>
    <n v="93"/>
    <n v="91"/>
    <n v="87"/>
    <n v="62"/>
    <x v="31"/>
    <x v="31"/>
  </r>
  <r>
    <x v="35"/>
    <x v="35"/>
    <n v="89"/>
    <n v="72"/>
    <n v="65"/>
    <n v="63"/>
    <n v="60"/>
    <n v="90"/>
    <x v="20"/>
    <x v="20"/>
  </r>
  <r>
    <x v="36"/>
    <x v="36"/>
    <n v="71"/>
    <n v="99"/>
    <n v="84"/>
    <n v="75"/>
    <n v="92"/>
    <n v="41"/>
    <x v="14"/>
    <x v="14"/>
  </r>
  <r>
    <x v="37"/>
    <x v="37"/>
    <n v="83"/>
    <n v="63"/>
    <n v="46"/>
    <n v="44"/>
    <n v="47"/>
    <n v="73"/>
    <x v="32"/>
    <x v="32"/>
  </r>
  <r>
    <x v="38"/>
    <x v="38"/>
    <n v="53"/>
    <n v="86"/>
    <n v="58"/>
    <n v="89"/>
    <n v="73"/>
    <n v="100"/>
    <x v="24"/>
    <x v="24"/>
  </r>
  <r>
    <x v="39"/>
    <x v="39"/>
    <n v="98"/>
    <n v="48"/>
    <n v="71"/>
    <n v="53"/>
    <n v="84"/>
    <n v="54"/>
    <x v="30"/>
    <x v="30"/>
  </r>
  <r>
    <x v="40"/>
    <x v="40"/>
    <n v="69"/>
    <n v="95"/>
    <n v="99"/>
    <n v="99"/>
    <n v="100"/>
    <n v="86"/>
    <x v="33"/>
    <x v="33"/>
  </r>
  <r>
    <x v="41"/>
    <x v="41"/>
    <n v="64"/>
    <n v="44"/>
    <n v="48"/>
    <n v="64"/>
    <n v="39"/>
    <n v="39"/>
    <x v="34"/>
    <x v="34"/>
  </r>
  <r>
    <x v="42"/>
    <x v="42"/>
    <n v="57"/>
    <n v="62"/>
    <n v="86"/>
    <n v="81"/>
    <n v="90"/>
    <n v="65"/>
    <x v="35"/>
    <x v="35"/>
  </r>
  <r>
    <x v="43"/>
    <x v="43"/>
    <n v="93"/>
    <n v="76"/>
    <n v="43"/>
    <n v="50"/>
    <n v="52"/>
    <n v="96"/>
    <x v="36"/>
    <x v="36"/>
  </r>
  <r>
    <x v="44"/>
    <x v="44"/>
    <n v="59"/>
    <n v="40"/>
    <n v="92"/>
    <n v="46"/>
    <n v="65"/>
    <n v="45"/>
    <x v="37"/>
    <x v="37"/>
  </r>
  <r>
    <x v="45"/>
    <x v="45"/>
    <n v="74"/>
    <n v="100"/>
    <n v="63"/>
    <n v="78"/>
    <n v="76"/>
    <n v="79"/>
    <x v="17"/>
    <x v="17"/>
  </r>
  <r>
    <x v="46"/>
    <x v="46"/>
    <n v="40"/>
    <n v="56"/>
    <n v="35"/>
    <n v="65"/>
    <n v="41"/>
    <n v="57"/>
    <x v="38"/>
    <x v="38"/>
  </r>
  <r>
    <x v="47"/>
    <x v="47"/>
    <n v="95"/>
    <n v="83"/>
    <n v="47"/>
    <n v="93"/>
    <n v="96"/>
    <n v="100"/>
    <x v="39"/>
    <x v="39"/>
  </r>
  <r>
    <x v="48"/>
    <x v="48"/>
    <n v="44"/>
    <n v="47"/>
    <n v="96"/>
    <n v="56"/>
    <n v="61"/>
    <n v="52"/>
    <x v="32"/>
    <x v="32"/>
  </r>
  <r>
    <x v="49"/>
    <x v="49"/>
    <n v="65"/>
    <n v="69"/>
    <n v="50"/>
    <n v="47"/>
    <n v="78"/>
    <n v="93"/>
    <x v="26"/>
    <x v="26"/>
  </r>
  <r>
    <x v="50"/>
    <x v="50"/>
    <n v="81"/>
    <n v="64"/>
    <n v="60"/>
    <n v="84"/>
    <n v="54"/>
    <n v="68"/>
    <x v="40"/>
    <x v="40"/>
  </r>
  <r>
    <x v="51"/>
    <x v="51"/>
    <n v="50"/>
    <n v="80"/>
    <n v="38"/>
    <n v="38"/>
    <n v="100"/>
    <n v="60"/>
    <x v="41"/>
    <x v="41"/>
  </r>
  <r>
    <x v="52"/>
    <x v="52"/>
    <n v="77"/>
    <n v="42"/>
    <n v="75"/>
    <n v="100"/>
    <n v="49"/>
    <n v="40"/>
    <x v="42"/>
    <x v="42"/>
  </r>
  <r>
    <x v="53"/>
    <x v="53"/>
    <n v="54"/>
    <n v="54"/>
    <n v="68"/>
    <n v="41"/>
    <n v="85"/>
    <n v="88"/>
    <x v="43"/>
    <x v="43"/>
  </r>
  <r>
    <x v="54"/>
    <x v="54"/>
    <n v="43"/>
    <n v="78"/>
    <n v="100"/>
    <n v="74"/>
    <n v="40"/>
    <n v="74"/>
    <x v="44"/>
    <x v="44"/>
  </r>
  <r>
    <x v="55"/>
    <x v="55"/>
    <n v="82"/>
    <n v="93"/>
    <n v="52"/>
    <n v="69"/>
    <n v="68"/>
    <n v="48"/>
    <x v="45"/>
    <x v="45"/>
  </r>
  <r>
    <x v="56"/>
    <x v="56"/>
    <n v="56"/>
    <n v="74"/>
    <n v="44"/>
    <n v="52"/>
    <n v="98"/>
    <n v="77"/>
    <x v="46"/>
    <x v="46"/>
  </r>
  <r>
    <x v="57"/>
    <x v="57"/>
    <n v="48"/>
    <n v="50"/>
    <n v="88"/>
    <n v="82"/>
    <n v="57"/>
    <n v="66"/>
    <x v="47"/>
    <x v="47"/>
  </r>
  <r>
    <x v="58"/>
    <x v="58"/>
    <n v="46"/>
    <n v="37"/>
    <n v="77"/>
    <n v="40"/>
    <n v="43"/>
    <n v="42"/>
    <x v="48"/>
    <x v="48"/>
  </r>
  <r>
    <x v="59"/>
    <x v="59"/>
    <n v="36"/>
    <n v="39"/>
    <n v="69"/>
    <n v="60"/>
    <n v="91"/>
    <n v="97"/>
    <x v="28"/>
    <x v="28"/>
  </r>
  <r>
    <x v="60"/>
    <x v="60"/>
    <n v="100"/>
    <n v="41"/>
    <n v="39"/>
    <n v="97"/>
    <n v="75"/>
    <n v="55"/>
    <x v="49"/>
    <x v="49"/>
  </r>
  <r>
    <x v="61"/>
    <x v="61"/>
    <n v="38"/>
    <n v="90"/>
    <n v="82"/>
    <n v="51"/>
    <n v="60"/>
    <n v="82"/>
    <x v="50"/>
    <x v="50"/>
  </r>
  <r>
    <x v="62"/>
    <x v="62"/>
    <n v="85"/>
    <n v="82"/>
    <n v="64"/>
    <n v="79"/>
    <n v="82"/>
    <n v="63"/>
    <x v="51"/>
    <x v="51"/>
  </r>
  <r>
    <x v="63"/>
    <x v="63"/>
    <n v="90"/>
    <n v="60"/>
    <n v="53"/>
    <n v="66"/>
    <n v="66"/>
    <n v="100"/>
    <x v="52"/>
    <x v="52"/>
  </r>
  <r>
    <x v="64"/>
    <x v="64"/>
    <n v="69"/>
    <n v="66"/>
    <n v="91"/>
    <n v="88"/>
    <n v="100"/>
    <n v="70"/>
    <x v="53"/>
    <x v="53"/>
  </r>
  <r>
    <x v="65"/>
    <x v="65"/>
    <n v="73"/>
    <n v="96"/>
    <n v="59"/>
    <n v="59"/>
    <n v="55"/>
    <n v="91"/>
    <x v="54"/>
    <x v="54"/>
  </r>
  <r>
    <x v="66"/>
    <x v="66"/>
    <n v="79"/>
    <n v="71"/>
    <n v="83"/>
    <n v="78"/>
    <n v="70"/>
    <n v="43"/>
    <x v="55"/>
    <x v="55"/>
  </r>
  <r>
    <x v="67"/>
    <x v="67"/>
    <n v="94"/>
    <n v="65"/>
    <n v="70"/>
    <n v="48"/>
    <n v="89"/>
    <n v="84"/>
    <x v="56"/>
    <x v="56"/>
  </r>
  <r>
    <x v="68"/>
    <x v="68"/>
    <n v="87"/>
    <n v="84"/>
    <n v="56"/>
    <n v="87"/>
    <n v="50"/>
    <n v="51"/>
    <x v="57"/>
    <x v="57"/>
  </r>
  <r>
    <x v="69"/>
    <x v="69"/>
    <n v="64"/>
    <n v="58"/>
    <n v="89"/>
    <n v="54"/>
    <n v="87"/>
    <n v="99"/>
    <x v="58"/>
    <x v="58"/>
  </r>
  <r>
    <x v="70"/>
    <x v="70"/>
    <n v="88"/>
    <n v="45"/>
    <n v="48"/>
    <n v="76"/>
    <n v="46"/>
    <n v="58"/>
    <x v="59"/>
    <x v="59"/>
  </r>
  <r>
    <x v="71"/>
    <x v="71"/>
    <n v="41"/>
    <n v="92"/>
    <n v="87"/>
    <n v="43"/>
    <n v="93"/>
    <n v="75"/>
    <x v="60"/>
    <x v="60"/>
  </r>
  <r>
    <x v="72"/>
    <x v="72"/>
    <n v="55"/>
    <n v="99"/>
    <n v="66"/>
    <n v="89"/>
    <n v="72"/>
    <n v="64"/>
    <x v="23"/>
    <x v="23"/>
  </r>
  <r>
    <x v="73"/>
    <x v="73"/>
    <n v="71"/>
    <n v="43"/>
    <n v="90"/>
    <n v="63"/>
    <n v="59"/>
    <n v="100"/>
    <x v="3"/>
    <x v="3"/>
  </r>
  <r>
    <x v="74"/>
    <x v="74"/>
    <n v="92"/>
    <n v="91"/>
    <n v="41"/>
    <n v="100"/>
    <n v="84"/>
    <n v="59"/>
    <x v="61"/>
    <x v="61"/>
  </r>
  <r>
    <x v="75"/>
    <x v="75"/>
    <n v="67"/>
    <n v="88"/>
    <n v="79"/>
    <n v="55"/>
    <n v="53"/>
    <n v="87"/>
    <x v="62"/>
    <x v="62"/>
  </r>
  <r>
    <x v="76"/>
    <x v="76"/>
    <n v="83"/>
    <n v="53"/>
    <n v="95"/>
    <n v="72"/>
    <n v="97"/>
    <n v="50"/>
    <x v="56"/>
    <x v="56"/>
  </r>
  <r>
    <x v="77"/>
    <x v="77"/>
    <n v="76"/>
    <n v="68"/>
    <n v="62"/>
    <n v="62"/>
    <n v="45"/>
    <n v="78"/>
    <x v="47"/>
    <x v="47"/>
  </r>
  <r>
    <x v="78"/>
    <x v="78"/>
    <n v="66"/>
    <n v="59"/>
    <n v="58"/>
    <n v="93"/>
    <n v="62"/>
    <n v="46"/>
    <x v="63"/>
    <x v="63"/>
  </r>
  <r>
    <x v="79"/>
    <x v="79"/>
    <n v="59"/>
    <n v="75"/>
    <n v="100"/>
    <n v="50"/>
    <n v="76"/>
    <n v="92"/>
    <x v="64"/>
    <x v="64"/>
  </r>
  <r>
    <x v="80"/>
    <x v="80"/>
    <n v="61"/>
    <n v="46"/>
    <n v="45"/>
    <n v="57"/>
    <n v="48"/>
    <n v="60"/>
    <x v="65"/>
    <x v="65"/>
  </r>
  <r>
    <x v="81"/>
    <x v="81"/>
    <n v="53"/>
    <n v="100"/>
    <n v="93"/>
    <n v="85"/>
    <n v="100"/>
    <n v="69"/>
    <x v="66"/>
    <x v="66"/>
  </r>
  <r>
    <x v="82"/>
    <x v="82"/>
    <n v="82"/>
    <n v="62"/>
    <n v="67"/>
    <n v="45"/>
    <n v="58"/>
    <n v="95"/>
    <x v="44"/>
    <x v="44"/>
  </r>
  <r>
    <x v="83"/>
    <x v="83"/>
    <n v="45"/>
    <n v="86"/>
    <n v="51"/>
    <n v="96"/>
    <n v="92"/>
    <n v="53"/>
    <x v="67"/>
    <x v="67"/>
  </r>
  <r>
    <x v="84"/>
    <x v="84"/>
    <n v="60"/>
    <n v="69"/>
    <n v="85"/>
    <n v="67"/>
    <n v="64"/>
    <n v="80"/>
    <x v="68"/>
    <x v="68"/>
  </r>
  <r>
    <x v="85"/>
    <x v="85"/>
    <n v="74"/>
    <n v="94"/>
    <n v="60"/>
    <n v="90"/>
    <n v="69"/>
    <n v="44"/>
    <x v="60"/>
    <x v="60"/>
  </r>
  <r>
    <x v="86"/>
    <x v="86"/>
    <n v="100"/>
    <n v="77"/>
    <n v="92"/>
    <n v="46"/>
    <n v="80"/>
    <n v="85"/>
    <x v="69"/>
    <x v="69"/>
  </r>
  <r>
    <x v="87"/>
    <x v="87"/>
    <n v="57"/>
    <n v="56"/>
    <n v="36"/>
    <n v="98"/>
    <n v="47"/>
    <n v="61"/>
    <x v="70"/>
    <x v="70"/>
  </r>
  <r>
    <x v="88"/>
    <x v="88"/>
    <n v="93"/>
    <n v="98"/>
    <n v="73"/>
    <n v="74"/>
    <n v="88"/>
    <n v="100"/>
    <x v="71"/>
    <x v="71"/>
  </r>
  <r>
    <x v="89"/>
    <x v="89"/>
    <n v="63"/>
    <n v="85"/>
    <n v="55"/>
    <n v="44"/>
    <n v="56"/>
    <n v="47"/>
    <x v="72"/>
    <x v="72"/>
  </r>
  <r>
    <x v="90"/>
    <x v="90"/>
    <n v="49"/>
    <n v="51"/>
    <n v="88"/>
    <n v="84"/>
    <n v="65"/>
    <n v="71"/>
    <x v="30"/>
    <x v="30"/>
  </r>
  <r>
    <x v="91"/>
    <x v="91"/>
    <n v="95"/>
    <n v="63"/>
    <n v="63"/>
    <n v="49"/>
    <n v="96"/>
    <n v="66"/>
    <x v="73"/>
    <x v="73"/>
  </r>
  <r>
    <x v="92"/>
    <x v="92"/>
    <n v="97"/>
    <n v="89"/>
    <n v="84"/>
    <n v="58"/>
    <n v="41"/>
    <n v="89"/>
    <x v="74"/>
    <x v="74"/>
  </r>
  <r>
    <x v="93"/>
    <x v="93"/>
    <n v="70"/>
    <n v="55"/>
    <n v="50"/>
    <n v="91"/>
    <n v="94"/>
    <n v="54"/>
    <x v="75"/>
    <x v="75"/>
  </r>
  <r>
    <x v="94"/>
    <x v="94"/>
    <n v="44"/>
    <n v="44"/>
    <n v="61"/>
    <n v="60"/>
    <n v="67"/>
    <n v="73"/>
    <x v="76"/>
    <x v="76"/>
  </r>
  <r>
    <x v="95"/>
    <x v="95"/>
    <n v="58"/>
    <n v="70"/>
    <n v="99"/>
    <n v="77"/>
    <n v="60"/>
    <n v="41"/>
    <x v="77"/>
    <x v="77"/>
  </r>
  <r>
    <x v="96"/>
    <x v="96"/>
    <n v="62"/>
    <n v="61"/>
    <n v="47"/>
    <n v="94"/>
    <n v="85"/>
    <n v="98"/>
    <x v="78"/>
    <x v="78"/>
  </r>
  <r>
    <x v="97"/>
    <x v="97"/>
    <n v="96"/>
    <n v="79"/>
    <n v="57"/>
    <n v="53"/>
    <n v="44"/>
    <n v="62"/>
    <x v="47"/>
    <x v="47"/>
  </r>
  <r>
    <x v="98"/>
    <x v="98"/>
    <n v="84"/>
    <n v="60"/>
    <n v="76"/>
    <n v="69"/>
    <n v="90"/>
    <n v="45"/>
    <x v="55"/>
    <x v="55"/>
  </r>
  <r>
    <x v="99"/>
    <x v="99"/>
    <n v="89"/>
    <n v="87"/>
    <n v="94"/>
    <n v="86"/>
    <n v="73"/>
    <n v="90"/>
    <x v="79"/>
    <x v="7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1DEFA3B-5037-4308-B5E7-2624D50E6A60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B4" firstHeaderRow="0" firstDataRow="1" firstDataCol="0"/>
  <pivotFields count="2">
    <pivotField dataField="1" showAll="0"/>
    <pivotField dataField="1" showAll="0"/>
  </pivotFields>
  <rowItems count="1">
    <i/>
  </rowItems>
  <colFields count="1">
    <field x="-2"/>
  </colFields>
  <colItems count="2">
    <i>
      <x/>
    </i>
    <i i="1">
      <x v="1"/>
    </i>
  </colItems>
  <dataFields count="2">
    <dataField name=" PASS STUDENT" fld="0" baseField="0" baseItem="1"/>
    <dataField name=" FAIL STUDENT" fld="1" baseField="0" baseItem="1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F8734F-7599-498D-94F0-DA4BAD5E04B9}" name="PivotTable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H5" firstHeaderRow="0" firstDataRow="1" firstDataCol="1" rowPageCount="1" colPageCount="1"/>
  <pivotFields count="10">
    <pivotField axis="axisPage" showAll="0">
      <items count="1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axis="axisRow" showAll="0">
      <items count="101">
        <item x="0"/>
        <item x="99"/>
        <item x="22"/>
        <item x="75"/>
        <item x="1"/>
        <item x="68"/>
        <item x="28"/>
        <item x="9"/>
        <item x="50"/>
        <item x="79"/>
        <item x="13"/>
        <item x="46"/>
        <item x="16"/>
        <item x="40"/>
        <item x="4"/>
        <item x="85"/>
        <item x="59"/>
        <item x="48"/>
        <item x="86"/>
        <item x="66"/>
        <item x="73"/>
        <item x="35"/>
        <item x="20"/>
        <item x="80"/>
        <item x="24"/>
        <item x="94"/>
        <item x="67"/>
        <item x="95"/>
        <item x="34"/>
        <item x="12"/>
        <item x="76"/>
        <item x="39"/>
        <item x="52"/>
        <item x="41"/>
        <item x="88"/>
        <item x="77"/>
        <item x="25"/>
        <item x="69"/>
        <item x="47"/>
        <item x="61"/>
        <item x="5"/>
        <item x="37"/>
        <item x="90"/>
        <item x="7"/>
        <item x="78"/>
        <item x="57"/>
        <item x="14"/>
        <item x="72"/>
        <item x="53"/>
        <item x="23"/>
        <item x="62"/>
        <item x="81"/>
        <item x="10"/>
        <item x="92"/>
        <item x="33"/>
        <item x="44"/>
        <item x="31"/>
        <item x="82"/>
        <item x="60"/>
        <item x="89"/>
        <item x="11"/>
        <item x="96"/>
        <item x="70"/>
        <item x="49"/>
        <item x="2"/>
        <item x="42"/>
        <item x="15"/>
        <item x="51"/>
        <item x="93"/>
        <item x="26"/>
        <item x="84"/>
        <item x="54"/>
        <item x="3"/>
        <item x="27"/>
        <item x="65"/>
        <item x="21"/>
        <item x="97"/>
        <item x="19"/>
        <item x="74"/>
        <item x="64"/>
        <item x="43"/>
        <item x="6"/>
        <item x="58"/>
        <item x="55"/>
        <item x="87"/>
        <item x="56"/>
        <item x="71"/>
        <item x="63"/>
        <item x="29"/>
        <item x="38"/>
        <item x="83"/>
        <item x="17"/>
        <item x="36"/>
        <item x="98"/>
        <item x="8"/>
        <item x="45"/>
        <item x="32"/>
        <item x="18"/>
        <item x="91"/>
        <item x="30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</pivotFields>
  <rowFields count="1">
    <field x="1"/>
  </rowFields>
  <rowItems count="2">
    <i>
      <x v="28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pageFields count="1">
    <pageField fld="0" item="34" hier="-1"/>
  </pageFields>
  <dataFields count="7">
    <dataField name=" Marathi" fld="2" baseField="1" baseItem="4"/>
    <dataField name=" Hindi" fld="3" baseField="1" baseItem="4"/>
    <dataField name=" History" fld="4" baseField="1" baseItem="4"/>
    <dataField name=" Geography" fld="5" baseField="1" baseItem="4"/>
    <dataField name=" Math" fld="6" baseField="1" baseItem="4"/>
    <dataField name=" Science" fld="7" baseField="1" baseItem="4"/>
    <dataField name="Total Marks" fld="8" baseField="1" baseItem="4"/>
  </dataFields>
  <chartFormats count="7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32E3C65-884C-4B05-B308-F126ED6FE7CA}" name="PivotTable5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3:C7" firstHeaderRow="0" firstDataRow="1" firstDataCol="1" rowPageCount="1" colPageCount="1"/>
  <pivotFields count="10">
    <pivotField axis="axisPage" showAll="0">
      <items count="1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axis="axisRow" multipleItemSelectionAllowed="1" showAll="0" measureFilter="1" sortType="descending">
      <items count="101">
        <item x="0"/>
        <item x="99"/>
        <item x="22"/>
        <item x="75"/>
        <item x="1"/>
        <item x="68"/>
        <item x="28"/>
        <item x="9"/>
        <item x="50"/>
        <item x="79"/>
        <item x="13"/>
        <item x="46"/>
        <item x="16"/>
        <item x="40"/>
        <item x="4"/>
        <item x="85"/>
        <item x="59"/>
        <item x="48"/>
        <item x="86"/>
        <item x="66"/>
        <item x="73"/>
        <item x="35"/>
        <item x="20"/>
        <item x="80"/>
        <item x="24"/>
        <item x="94"/>
        <item x="67"/>
        <item x="95"/>
        <item x="34"/>
        <item x="12"/>
        <item x="76"/>
        <item x="39"/>
        <item x="52"/>
        <item x="41"/>
        <item x="88"/>
        <item x="77"/>
        <item x="25"/>
        <item x="69"/>
        <item x="47"/>
        <item x="61"/>
        <item x="5"/>
        <item x="37"/>
        <item x="90"/>
        <item x="7"/>
        <item x="78"/>
        <item x="57"/>
        <item x="14"/>
        <item x="72"/>
        <item x="53"/>
        <item x="23"/>
        <item x="62"/>
        <item x="81"/>
        <item x="10"/>
        <item x="92"/>
        <item x="33"/>
        <item x="44"/>
        <item x="31"/>
        <item x="82"/>
        <item x="60"/>
        <item x="89"/>
        <item x="11"/>
        <item x="96"/>
        <item x="70"/>
        <item x="49"/>
        <item x="2"/>
        <item x="42"/>
        <item x="15"/>
        <item x="51"/>
        <item x="93"/>
        <item x="26"/>
        <item x="84"/>
        <item x="54"/>
        <item x="3"/>
        <item x="27"/>
        <item x="65"/>
        <item x="21"/>
        <item x="97"/>
        <item x="19"/>
        <item x="74"/>
        <item x="64"/>
        <item x="43"/>
        <item x="6"/>
        <item x="58"/>
        <item x="55"/>
        <item x="87"/>
        <item x="56"/>
        <item x="71"/>
        <item x="63"/>
        <item x="29"/>
        <item x="38"/>
        <item x="83"/>
        <item x="17"/>
        <item x="36"/>
        <item x="98"/>
        <item x="8"/>
        <item x="45"/>
        <item x="32"/>
        <item x="18"/>
        <item x="91"/>
        <item x="30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dataField="1" showAll="0">
      <items count="81">
        <item x="48"/>
        <item x="38"/>
        <item x="34"/>
        <item x="65"/>
        <item x="10"/>
        <item x="4"/>
        <item x="5"/>
        <item x="37"/>
        <item x="76"/>
        <item x="72"/>
        <item x="70"/>
        <item x="32"/>
        <item x="59"/>
        <item x="41"/>
        <item x="16"/>
        <item x="25"/>
        <item x="42"/>
        <item x="63"/>
        <item x="43"/>
        <item x="47"/>
        <item x="28"/>
        <item x="46"/>
        <item x="26"/>
        <item x="50"/>
        <item x="77"/>
        <item x="49"/>
        <item x="30"/>
        <item x="44"/>
        <item x="36"/>
        <item x="40"/>
        <item x="45"/>
        <item x="75"/>
        <item x="57"/>
        <item x="12"/>
        <item x="13"/>
        <item x="8"/>
        <item x="18"/>
        <item x="67"/>
        <item x="55"/>
        <item x="68"/>
        <item x="3"/>
        <item x="62"/>
        <item x="60"/>
        <item x="73"/>
        <item x="54"/>
        <item x="52"/>
        <item x="22"/>
        <item x="21"/>
        <item x="15"/>
        <item x="20"/>
        <item x="35"/>
        <item x="23"/>
        <item x="78"/>
        <item x="56"/>
        <item x="58"/>
        <item x="64"/>
        <item x="2"/>
        <item x="51"/>
        <item x="31"/>
        <item x="74"/>
        <item x="24"/>
        <item x="19"/>
        <item x="11"/>
        <item x="14"/>
        <item x="61"/>
        <item x="7"/>
        <item x="17"/>
        <item x="69"/>
        <item x="0"/>
        <item x="29"/>
        <item x="53"/>
        <item x="1"/>
        <item x="27"/>
        <item x="66"/>
        <item x="39"/>
        <item x="79"/>
        <item x="71"/>
        <item x="33"/>
        <item x="6"/>
        <item x="9"/>
        <item t="default"/>
      </items>
    </pivotField>
    <pivotField dataField="1" showAll="0">
      <items count="81">
        <item x="48"/>
        <item x="38"/>
        <item x="34"/>
        <item x="65"/>
        <item x="10"/>
        <item x="4"/>
        <item x="5"/>
        <item x="37"/>
        <item x="76"/>
        <item x="72"/>
        <item x="70"/>
        <item x="32"/>
        <item x="59"/>
        <item x="41"/>
        <item x="16"/>
        <item x="25"/>
        <item x="42"/>
        <item x="63"/>
        <item x="43"/>
        <item x="47"/>
        <item x="28"/>
        <item x="46"/>
        <item x="26"/>
        <item x="50"/>
        <item x="77"/>
        <item x="49"/>
        <item x="30"/>
        <item x="44"/>
        <item x="36"/>
        <item x="40"/>
        <item x="45"/>
        <item x="75"/>
        <item x="57"/>
        <item x="12"/>
        <item x="13"/>
        <item x="8"/>
        <item x="18"/>
        <item x="67"/>
        <item x="55"/>
        <item x="68"/>
        <item x="3"/>
        <item x="62"/>
        <item x="60"/>
        <item x="73"/>
        <item x="54"/>
        <item x="52"/>
        <item x="22"/>
        <item x="21"/>
        <item x="15"/>
        <item x="20"/>
        <item x="35"/>
        <item x="23"/>
        <item x="78"/>
        <item x="56"/>
        <item x="58"/>
        <item x="64"/>
        <item x="2"/>
        <item x="51"/>
        <item x="31"/>
        <item x="74"/>
        <item x="24"/>
        <item x="19"/>
        <item x="11"/>
        <item x="14"/>
        <item x="61"/>
        <item x="7"/>
        <item x="17"/>
        <item x="69"/>
        <item x="0"/>
        <item x="29"/>
        <item x="53"/>
        <item x="1"/>
        <item x="27"/>
        <item x="66"/>
        <item x="39"/>
        <item x="79"/>
        <item x="71"/>
        <item x="33"/>
        <item x="6"/>
        <item x="9"/>
        <item t="default"/>
      </items>
    </pivotField>
  </pivotFields>
  <rowFields count="1">
    <field x="1"/>
  </rowFields>
  <rowItems count="4">
    <i>
      <x v="7"/>
    </i>
    <i>
      <x v="81"/>
    </i>
    <i>
      <x v="13"/>
    </i>
    <i t="grand">
      <x/>
    </i>
  </rowItems>
  <colFields count="1">
    <field x="-2"/>
  </colFields>
  <colItems count="2">
    <i>
      <x/>
    </i>
    <i i="1">
      <x v="1"/>
    </i>
  </colItems>
  <pageFields count="1">
    <pageField fld="0" hier="-1"/>
  </pageFields>
  <dataFields count="2">
    <dataField name=" Percentage" fld="9" baseField="1" baseItem="7"/>
    <dataField name="Rank" fld="8" baseField="1" baseItem="0">
      <extLst>
        <ext xmlns:x14="http://schemas.microsoft.com/office/spreadsheetml/2009/9/main" uri="{E15A36E0-9728-4e99-A89B-3F7291B0FE68}">
          <x14:dataField pivotShowAs="rankDescending"/>
        </ext>
      </extLst>
    </dataField>
  </dataField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81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1"/>
          </reference>
          <reference field="1" count="1" selected="0">
            <x v="7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1"/>
          </reference>
          <reference field="1" count="1" selected="0">
            <x v="81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1"/>
          </reference>
          <reference field="1" count="1" selected="0">
            <x v="13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count" evalOrder="-1" id="3" iMeasureFld="0">
      <autoFilter ref="A1">
        <filterColumn colId="0">
          <top10 val="3" filterVal="3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4766D60-1790-4F22-BD0C-252FB52B3B96}" name="Table1" displayName="Table1" ref="A1:I101" totalsRowShown="0" headerRowDxfId="8" headerRowBorderDxfId="7" tableBorderDxfId="6">
  <autoFilter ref="A1:I101" xr:uid="{04766D60-1790-4F22-BD0C-252FB52B3B96}"/>
  <tableColumns count="9">
    <tableColumn id="1" xr3:uid="{54289C93-EADF-4CC6-B933-36CCC4C4F530}" name="StudentID" dataDxfId="5"/>
    <tableColumn id="2" xr3:uid="{FA7EECBC-0843-4A50-BC89-02D24EEDE66C}" name="StudentName" dataDxfId="4"/>
    <tableColumn id="3" xr3:uid="{4A56A48F-61D2-4456-987C-5DB420D17B19}" name="Marathi" dataDxfId="3"/>
    <tableColumn id="4" xr3:uid="{AADE6B5A-C8EE-45B3-9395-8CDB6A6850AA}" name="Hindi"/>
    <tableColumn id="5" xr3:uid="{0887428D-D03C-479B-B34E-17F7E64A143A}" name="History" dataDxfId="2"/>
    <tableColumn id="6" xr3:uid="{33E9F3E5-7AC8-44AB-9437-9B2675E85CAA}" name="Geography"/>
    <tableColumn id="7" xr3:uid="{D946B1C5-CD6B-48E2-89D4-CAC119B1410D}" name="Math" dataDxfId="1"/>
    <tableColumn id="8" xr3:uid="{D10F773E-FA55-4D9D-988B-5F30B5F2ADCE}" name="Science"/>
    <tableColumn id="9" xr3:uid="{E45E7241-8E20-4987-8432-C2ED58F5D3A8}" name="Total" dataDxfId="0">
      <calculatedColumnFormula>C2+D2+E2+F2+G2+H2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EA98D6-2853-4E58-AE98-0141CAA27BF8}">
  <sheetPr>
    <outlinePr summaryBelow="0"/>
  </sheetPr>
  <dimension ref="B1:G19"/>
  <sheetViews>
    <sheetView showGridLines="0" topLeftCell="A3" workbookViewId="0">
      <selection activeCell="C21" sqref="C21"/>
    </sheetView>
  </sheetViews>
  <sheetFormatPr defaultRowHeight="14.4" outlineLevelRow="1" outlineLevelCol="1" x14ac:dyDescent="0.3"/>
  <cols>
    <col min="3" max="3" width="22.5546875" bestFit="1" customWidth="1"/>
    <col min="4" max="7" width="13.109375" bestFit="1" customWidth="1" outlineLevel="1"/>
  </cols>
  <sheetData>
    <row r="1" spans="2:7" ht="15" thickBot="1" x14ac:dyDescent="0.35"/>
    <row r="2" spans="2:7" ht="15.6" x14ac:dyDescent="0.3">
      <c r="B2" s="2" t="s">
        <v>115</v>
      </c>
      <c r="C2" s="2"/>
      <c r="D2" s="5"/>
      <c r="E2" s="5"/>
      <c r="F2" s="5"/>
      <c r="G2" s="5"/>
    </row>
    <row r="3" spans="2:7" ht="15.6" collapsed="1" x14ac:dyDescent="0.3">
      <c r="B3" s="1"/>
      <c r="C3" s="1"/>
      <c r="D3" s="6" t="s">
        <v>117</v>
      </c>
      <c r="E3" s="6" t="s">
        <v>138</v>
      </c>
      <c r="F3" s="6" t="s">
        <v>140</v>
      </c>
      <c r="G3" s="6" t="s">
        <v>141</v>
      </c>
    </row>
    <row r="4" spans="2:7" ht="20.399999999999999" hidden="1" outlineLevel="1" x14ac:dyDescent="0.3">
      <c r="B4" s="19"/>
      <c r="C4" s="19"/>
      <c r="E4" s="21" t="s">
        <v>139</v>
      </c>
      <c r="F4" s="21" t="s">
        <v>139</v>
      </c>
      <c r="G4" s="21" t="s">
        <v>139</v>
      </c>
    </row>
    <row r="5" spans="2:7" x14ac:dyDescent="0.3">
      <c r="B5" s="3" t="s">
        <v>116</v>
      </c>
      <c r="C5" s="3"/>
      <c r="D5" s="18"/>
      <c r="E5" s="18"/>
      <c r="F5" s="18"/>
      <c r="G5" s="18"/>
    </row>
    <row r="6" spans="2:7" outlineLevel="1" x14ac:dyDescent="0.3">
      <c r="B6" s="19"/>
      <c r="C6" s="19" t="s">
        <v>122</v>
      </c>
      <c r="D6">
        <v>481</v>
      </c>
      <c r="E6" s="20">
        <v>481</v>
      </c>
      <c r="F6" s="20">
        <v>389</v>
      </c>
      <c r="G6" s="20">
        <v>505</v>
      </c>
    </row>
    <row r="7" spans="2:7" outlineLevel="1" x14ac:dyDescent="0.3">
      <c r="B7" s="19"/>
      <c r="C7" s="19" t="s">
        <v>123</v>
      </c>
      <c r="D7">
        <v>491</v>
      </c>
      <c r="E7" s="20">
        <v>491</v>
      </c>
      <c r="F7" s="20">
        <v>405</v>
      </c>
      <c r="G7" s="20">
        <v>589</v>
      </c>
    </row>
    <row r="8" spans="2:7" outlineLevel="1" x14ac:dyDescent="0.3">
      <c r="B8" s="19"/>
      <c r="C8" s="19" t="s">
        <v>124</v>
      </c>
      <c r="D8">
        <v>454</v>
      </c>
      <c r="E8" s="20">
        <v>454</v>
      </c>
      <c r="F8" s="20">
        <v>356</v>
      </c>
      <c r="G8" s="20">
        <v>478</v>
      </c>
    </row>
    <row r="9" spans="2:7" outlineLevel="1" x14ac:dyDescent="0.3">
      <c r="B9" s="19"/>
      <c r="C9" s="19" t="s">
        <v>125</v>
      </c>
      <c r="D9">
        <v>426</v>
      </c>
      <c r="E9" s="20">
        <v>426</v>
      </c>
      <c r="F9" s="20">
        <v>426</v>
      </c>
      <c r="G9" s="20">
        <v>426</v>
      </c>
    </row>
    <row r="10" spans="2:7" outlineLevel="1" x14ac:dyDescent="0.3">
      <c r="B10" s="19"/>
      <c r="C10" s="19" t="s">
        <v>126</v>
      </c>
      <c r="D10">
        <v>339</v>
      </c>
      <c r="E10" s="20">
        <v>339</v>
      </c>
      <c r="F10" s="20">
        <v>339</v>
      </c>
      <c r="G10" s="20">
        <v>339</v>
      </c>
    </row>
    <row r="11" spans="2:7" outlineLevel="1" x14ac:dyDescent="0.3">
      <c r="B11" s="19"/>
      <c r="C11" s="19" t="s">
        <v>127</v>
      </c>
      <c r="D11">
        <v>346</v>
      </c>
      <c r="E11" s="20">
        <v>346</v>
      </c>
      <c r="F11" s="20">
        <v>346</v>
      </c>
      <c r="G11" s="20">
        <v>346</v>
      </c>
    </row>
    <row r="12" spans="2:7" outlineLevel="1" x14ac:dyDescent="0.3">
      <c r="B12" s="19"/>
      <c r="C12" s="19" t="s">
        <v>128</v>
      </c>
      <c r="D12">
        <v>552</v>
      </c>
      <c r="E12" s="20">
        <v>552</v>
      </c>
      <c r="F12" s="20">
        <v>552</v>
      </c>
      <c r="G12" s="20">
        <v>552</v>
      </c>
    </row>
    <row r="13" spans="2:7" outlineLevel="1" x14ac:dyDescent="0.3">
      <c r="B13" s="19"/>
      <c r="C13" s="19" t="s">
        <v>129</v>
      </c>
      <c r="D13">
        <v>469</v>
      </c>
      <c r="E13" s="20">
        <v>469</v>
      </c>
      <c r="F13" s="20">
        <v>469</v>
      </c>
      <c r="G13" s="20">
        <v>469</v>
      </c>
    </row>
    <row r="14" spans="2:7" outlineLevel="1" x14ac:dyDescent="0.3">
      <c r="B14" s="19"/>
      <c r="C14" s="19" t="s">
        <v>130</v>
      </c>
      <c r="D14">
        <v>419</v>
      </c>
      <c r="E14" s="20">
        <v>419</v>
      </c>
      <c r="F14" s="20">
        <v>419</v>
      </c>
      <c r="G14" s="20">
        <v>419</v>
      </c>
    </row>
    <row r="15" spans="2:7" x14ac:dyDescent="0.3">
      <c r="B15" s="3" t="s">
        <v>118</v>
      </c>
      <c r="C15" s="3"/>
      <c r="D15" s="18"/>
      <c r="E15" s="18"/>
      <c r="F15" s="18"/>
      <c r="G15" s="18"/>
    </row>
    <row r="16" spans="2:7" ht="15" outlineLevel="1" thickBot="1" x14ac:dyDescent="0.35">
      <c r="B16" s="4"/>
      <c r="C16" s="4" t="s">
        <v>142</v>
      </c>
      <c r="D16" s="17">
        <v>4541</v>
      </c>
      <c r="E16" s="17">
        <v>4541</v>
      </c>
      <c r="F16" s="17">
        <v>4265</v>
      </c>
      <c r="G16" s="17">
        <v>4687</v>
      </c>
    </row>
    <row r="17" spans="2:2" x14ac:dyDescent="0.3">
      <c r="B17" t="s">
        <v>119</v>
      </c>
    </row>
    <row r="18" spans="2:2" x14ac:dyDescent="0.3">
      <c r="B18" t="s">
        <v>120</v>
      </c>
    </row>
    <row r="19" spans="2:2" x14ac:dyDescent="0.3">
      <c r="B19" t="s">
        <v>121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8AA90-1F45-42F1-A6B5-F371404BEA27}">
  <dimension ref="A3:B4"/>
  <sheetViews>
    <sheetView workbookViewId="0">
      <selection activeCell="H24" sqref="H24"/>
    </sheetView>
  </sheetViews>
  <sheetFormatPr defaultRowHeight="14.4" x14ac:dyDescent="0.3"/>
  <cols>
    <col min="1" max="1" width="14.21875" bestFit="1" customWidth="1"/>
    <col min="2" max="2" width="13.44140625" bestFit="1" customWidth="1"/>
  </cols>
  <sheetData>
    <row r="3" spans="1:2" x14ac:dyDescent="0.3">
      <c r="A3" t="s">
        <v>150</v>
      </c>
      <c r="B3" t="s">
        <v>151</v>
      </c>
    </row>
    <row r="4" spans="1:2" x14ac:dyDescent="0.3">
      <c r="A4">
        <v>95</v>
      </c>
      <c r="B4">
        <v>5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E63BB-A9E8-43AE-B58F-90D5CB54BB18}">
  <dimension ref="A1:H5"/>
  <sheetViews>
    <sheetView zoomScale="66" zoomScaleNormal="51" workbookViewId="0">
      <selection activeCell="W16" sqref="W16"/>
    </sheetView>
  </sheetViews>
  <sheetFormatPr defaultRowHeight="14.4" x14ac:dyDescent="0.3"/>
  <cols>
    <col min="1" max="1" width="17.33203125" bestFit="1" customWidth="1"/>
    <col min="2" max="2" width="8.33203125" bestFit="1" customWidth="1"/>
    <col min="3" max="3" width="6" bestFit="1" customWidth="1"/>
    <col min="4" max="4" width="7.6640625" bestFit="1" customWidth="1"/>
    <col min="5" max="5" width="11.109375" bestFit="1" customWidth="1"/>
    <col min="6" max="6" width="6.109375" bestFit="1" customWidth="1"/>
    <col min="7" max="7" width="7.88671875" bestFit="1" customWidth="1"/>
    <col min="8" max="8" width="11.21875" bestFit="1" customWidth="1"/>
    <col min="9" max="9" width="17" bestFit="1" customWidth="1"/>
  </cols>
  <sheetData>
    <row r="1" spans="1:8" x14ac:dyDescent="0.3">
      <c r="A1" s="40" t="s">
        <v>0</v>
      </c>
      <c r="B1" s="41">
        <v>35</v>
      </c>
    </row>
    <row r="3" spans="1:8" x14ac:dyDescent="0.3">
      <c r="A3" s="40" t="s">
        <v>153</v>
      </c>
      <c r="B3" t="s">
        <v>158</v>
      </c>
      <c r="C3" t="s">
        <v>159</v>
      </c>
      <c r="D3" t="s">
        <v>160</v>
      </c>
      <c r="E3" t="s">
        <v>161</v>
      </c>
      <c r="F3" t="s">
        <v>162</v>
      </c>
      <c r="G3" t="s">
        <v>163</v>
      </c>
      <c r="H3" t="s">
        <v>114</v>
      </c>
    </row>
    <row r="4" spans="1:8" x14ac:dyDescent="0.3">
      <c r="A4" s="41" t="s">
        <v>43</v>
      </c>
      <c r="B4">
        <v>66</v>
      </c>
      <c r="C4">
        <v>58</v>
      </c>
      <c r="D4">
        <v>93</v>
      </c>
      <c r="E4">
        <v>91</v>
      </c>
      <c r="F4">
        <v>87</v>
      </c>
      <c r="G4">
        <v>62</v>
      </c>
      <c r="H4">
        <v>457</v>
      </c>
    </row>
    <row r="5" spans="1:8" x14ac:dyDescent="0.3">
      <c r="A5" s="41" t="s">
        <v>154</v>
      </c>
      <c r="B5">
        <v>66</v>
      </c>
      <c r="C5">
        <v>58</v>
      </c>
      <c r="D5">
        <v>93</v>
      </c>
      <c r="E5">
        <v>91</v>
      </c>
      <c r="F5">
        <v>87</v>
      </c>
      <c r="G5">
        <v>62</v>
      </c>
      <c r="H5">
        <v>457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6F196-B1F9-4955-88F3-56A57145E5D5}">
  <dimension ref="A1:C7"/>
  <sheetViews>
    <sheetView workbookViewId="0">
      <selection activeCell="A14" sqref="A14"/>
    </sheetView>
  </sheetViews>
  <sheetFormatPr defaultRowHeight="14.4" x14ac:dyDescent="0.3"/>
  <cols>
    <col min="1" max="1" width="14.6640625" bestFit="1" customWidth="1"/>
    <col min="2" max="2" width="12" bestFit="1" customWidth="1"/>
    <col min="3" max="3" width="5.21875" bestFit="1" customWidth="1"/>
  </cols>
  <sheetData>
    <row r="1" spans="1:3" x14ac:dyDescent="0.3">
      <c r="A1" s="40" t="s">
        <v>0</v>
      </c>
      <c r="B1" t="s">
        <v>152</v>
      </c>
    </row>
    <row r="3" spans="1:3" x14ac:dyDescent="0.3">
      <c r="A3" s="40" t="s">
        <v>153</v>
      </c>
      <c r="B3" t="s">
        <v>164</v>
      </c>
      <c r="C3" t="s">
        <v>157</v>
      </c>
    </row>
    <row r="4" spans="1:3" x14ac:dyDescent="0.3">
      <c r="A4" s="41" t="s">
        <v>18</v>
      </c>
      <c r="B4">
        <v>94</v>
      </c>
      <c r="C4">
        <v>1</v>
      </c>
    </row>
    <row r="5" spans="1:3" x14ac:dyDescent="0.3">
      <c r="A5" s="41" t="s">
        <v>15</v>
      </c>
      <c r="B5">
        <v>92</v>
      </c>
      <c r="C5">
        <v>2</v>
      </c>
    </row>
    <row r="6" spans="1:3" x14ac:dyDescent="0.3">
      <c r="A6" s="41" t="s">
        <v>49</v>
      </c>
      <c r="B6">
        <v>91.333333333333329</v>
      </c>
      <c r="C6">
        <v>3</v>
      </c>
    </row>
    <row r="7" spans="1:3" x14ac:dyDescent="0.3">
      <c r="A7" s="41" t="s">
        <v>154</v>
      </c>
      <c r="B7">
        <v>277.33333333333331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4FEE2-BD0F-4C31-8881-D7ED2ECE491D}">
  <dimension ref="A1:V115"/>
  <sheetViews>
    <sheetView tabSelected="1" topLeftCell="N1" workbookViewId="0">
      <selection activeCell="T3" sqref="T3"/>
    </sheetView>
  </sheetViews>
  <sheetFormatPr defaultRowHeight="14.4" x14ac:dyDescent="0.3"/>
  <cols>
    <col min="1" max="1" width="12.21875" customWidth="1"/>
    <col min="2" max="2" width="17.5546875" customWidth="1"/>
    <col min="3" max="3" width="10.33203125" customWidth="1"/>
    <col min="5" max="5" width="9.5546875" customWidth="1"/>
    <col min="6" max="6" width="13" customWidth="1"/>
    <col min="8" max="8" width="12.6640625" customWidth="1"/>
    <col min="9" max="9" width="14.44140625" customWidth="1"/>
    <col min="10" max="10" width="10.6640625" customWidth="1"/>
    <col min="11" max="11" width="21.44140625" customWidth="1"/>
    <col min="12" max="12" width="13.5546875" customWidth="1"/>
    <col min="13" max="13" width="16.44140625" customWidth="1"/>
    <col min="14" max="14" width="20.6640625" customWidth="1"/>
    <col min="15" max="16" width="16.6640625" customWidth="1"/>
    <col min="17" max="17" width="19" customWidth="1"/>
    <col min="18" max="18" width="21.21875" customWidth="1"/>
    <col min="19" max="19" width="20.5546875" customWidth="1"/>
    <col min="20" max="20" width="19.21875" customWidth="1"/>
    <col min="21" max="21" width="9.77734375" customWidth="1"/>
    <col min="22" max="22" width="11.44140625" customWidth="1"/>
  </cols>
  <sheetData>
    <row r="1" spans="1:22" ht="16.2" thickBot="1" x14ac:dyDescent="0.35">
      <c r="A1" s="44" t="s">
        <v>0</v>
      </c>
      <c r="B1" s="45" t="s">
        <v>1</v>
      </c>
      <c r="C1" s="45" t="s">
        <v>2</v>
      </c>
      <c r="D1" s="46" t="s">
        <v>3</v>
      </c>
      <c r="E1" s="45" t="s">
        <v>4</v>
      </c>
      <c r="F1" s="46" t="s">
        <v>5</v>
      </c>
      <c r="G1" s="45" t="s">
        <v>6</v>
      </c>
      <c r="H1" s="46" t="s">
        <v>7</v>
      </c>
      <c r="I1" s="47" t="s">
        <v>8</v>
      </c>
      <c r="J1" s="29" t="s">
        <v>107</v>
      </c>
      <c r="K1" s="28" t="s">
        <v>136</v>
      </c>
      <c r="L1" s="29" t="s">
        <v>137</v>
      </c>
      <c r="M1" s="30" t="s">
        <v>108</v>
      </c>
      <c r="N1" s="31" t="s">
        <v>144</v>
      </c>
      <c r="O1" s="30" t="s">
        <v>109</v>
      </c>
      <c r="P1" s="31" t="s">
        <v>110</v>
      </c>
      <c r="Q1" s="30" t="s">
        <v>111</v>
      </c>
      <c r="R1" s="31" t="s">
        <v>143</v>
      </c>
      <c r="S1" s="30" t="s">
        <v>112</v>
      </c>
      <c r="T1" s="30" t="s">
        <v>113</v>
      </c>
      <c r="U1" s="30" t="s">
        <v>131</v>
      </c>
      <c r="V1" s="30" t="s">
        <v>145</v>
      </c>
    </row>
    <row r="2" spans="1:22" x14ac:dyDescent="0.3">
      <c r="A2" s="42">
        <v>1</v>
      </c>
      <c r="B2" s="26" t="s">
        <v>9</v>
      </c>
      <c r="C2" s="26">
        <v>87</v>
      </c>
      <c r="D2">
        <v>68</v>
      </c>
      <c r="E2" s="26">
        <v>72</v>
      </c>
      <c r="F2">
        <v>87</v>
      </c>
      <c r="G2" s="26">
        <v>89</v>
      </c>
      <c r="H2">
        <v>78</v>
      </c>
      <c r="I2" s="43">
        <v>481</v>
      </c>
      <c r="J2">
        <f>I2/600 %</f>
        <v>80.166666666666671</v>
      </c>
      <c r="K2" s="26">
        <f>LEN(B2)</f>
        <v>14</v>
      </c>
      <c r="L2" s="22" t="str">
        <f>LEFT(J2,2)</f>
        <v>80</v>
      </c>
      <c r="M2" s="26" t="str">
        <f>TRIM(B2)</f>
        <v>Aarav Sharma</v>
      </c>
      <c r="N2" t="str">
        <f>UPPER(M2)</f>
        <v>AARAV SHARMA</v>
      </c>
      <c r="O2" s="26">
        <f>MAX(C2,D2,E2,F2,G2,H2)</f>
        <v>89</v>
      </c>
      <c r="P2">
        <f>MIN(C2,D2,E2,F2,G2,H2)</f>
        <v>68</v>
      </c>
      <c r="Q2" s="26" t="str">
        <f>A2 &amp; " - " &amp; M2</f>
        <v>1 - Aarav Sharma</v>
      </c>
      <c r="R2" t="str">
        <f>LOWER(B2)</f>
        <v>aarav   sharma</v>
      </c>
      <c r="S2" s="26">
        <f>AVERAGE(C2,D2,E2,F2,G2,H2)</f>
        <v>80.166666666666671</v>
      </c>
      <c r="T2" s="26" t="str">
        <f>IF(J2&gt;55,"PASS","FAIL")</f>
        <v>PASS</v>
      </c>
      <c r="U2" s="26" t="str">
        <f>IF(J2&gt;95,"A+",IF(J2&gt;90,"A",IF(J2&gt;80,"B+",IF(J2&gt;70,"B",IF(J2&gt;60,"C+",IF(J2&gt;50,"C","FAIL"))))))</f>
        <v>B+</v>
      </c>
      <c r="V2" s="23">
        <f>AVERAGE(C2,D2,E2,F2,G2,H2)</f>
        <v>80.166666666666671</v>
      </c>
    </row>
    <row r="3" spans="1:22" x14ac:dyDescent="0.3">
      <c r="A3" s="23">
        <v>2</v>
      </c>
      <c r="B3" s="26" t="s">
        <v>10</v>
      </c>
      <c r="C3" s="26">
        <v>92</v>
      </c>
      <c r="D3">
        <v>92</v>
      </c>
      <c r="E3" s="26">
        <v>88</v>
      </c>
      <c r="F3">
        <v>54</v>
      </c>
      <c r="G3" s="26">
        <v>74</v>
      </c>
      <c r="H3">
        <v>91</v>
      </c>
      <c r="I3" s="43">
        <v>491</v>
      </c>
      <c r="J3">
        <f t="shared" ref="J3:J66" si="0">I3/600 %</f>
        <v>81.833333333333329</v>
      </c>
      <c r="K3" s="26">
        <f t="shared" ref="K3:K66" si="1">LEN(B3)</f>
        <v>13</v>
      </c>
      <c r="L3" s="22" t="str">
        <f t="shared" ref="L3:L66" si="2">LEFT(J3,2)</f>
        <v>81</v>
      </c>
      <c r="M3" s="26" t="str">
        <f t="shared" ref="M3:M66" si="3">TRIM(B3)</f>
        <v>Aditya Mehta</v>
      </c>
      <c r="N3" t="str">
        <f t="shared" ref="N3:N66" si="4">UPPER(M3)</f>
        <v>ADITYA MEHTA</v>
      </c>
      <c r="O3" s="26">
        <f t="shared" ref="O3:O66" si="5">MAX(C3,D3,E3,F3,G3,H3)</f>
        <v>92</v>
      </c>
      <c r="P3">
        <f t="shared" ref="P3:P66" si="6">MIN(C3,D3,E3,F3,G3,H3)</f>
        <v>54</v>
      </c>
      <c r="Q3" s="26" t="str">
        <f t="shared" ref="Q3:Q66" si="7">A3 &amp; " - " &amp; M3</f>
        <v>2 - Aditya Mehta</v>
      </c>
      <c r="R3" t="str">
        <f t="shared" ref="R3:R66" si="8">LOWER(B3)</f>
        <v>aditya  mehta</v>
      </c>
      <c r="S3" s="26">
        <f t="shared" ref="S3:S66" si="9">AVERAGE(C3,D3,E3,F3,G3,H3)</f>
        <v>81.833333333333329</v>
      </c>
      <c r="T3" s="26" t="str">
        <f t="shared" ref="T3:T66" si="10">IF(J3&gt;55,"PASS","FAIL")</f>
        <v>PASS</v>
      </c>
      <c r="U3" s="26" t="str">
        <f t="shared" ref="U3:U66" si="11">IF(J3&gt;95,"A+",IF(J3&gt;90,"A",IF(J3&gt;80,"B+",IF(J3&gt;70,"B",IF(J3&gt;60,"C+",IF(J3&gt;50,"C","FAIL"))))))</f>
        <v>B+</v>
      </c>
      <c r="V3" s="23">
        <f t="shared" ref="V3:V66" si="12">AVERAGE(C3,D3,E3,F3,G3,H3)</f>
        <v>81.833333333333329</v>
      </c>
    </row>
    <row r="4" spans="1:22" x14ac:dyDescent="0.3">
      <c r="A4" s="23">
        <v>3</v>
      </c>
      <c r="B4" s="26" t="s">
        <v>11</v>
      </c>
      <c r="C4" s="26">
        <v>76</v>
      </c>
      <c r="D4">
        <v>75</v>
      </c>
      <c r="E4" s="26">
        <v>94</v>
      </c>
      <c r="F4">
        <v>90</v>
      </c>
      <c r="G4" s="26">
        <v>55</v>
      </c>
      <c r="H4">
        <v>64</v>
      </c>
      <c r="I4" s="43">
        <v>454</v>
      </c>
      <c r="J4">
        <f t="shared" si="0"/>
        <v>75.666666666666671</v>
      </c>
      <c r="K4" s="26">
        <f t="shared" si="1"/>
        <v>12</v>
      </c>
      <c r="L4" s="22" t="str">
        <f t="shared" si="2"/>
        <v>75</v>
      </c>
      <c r="M4" s="26" t="str">
        <f t="shared" si="3"/>
        <v>Rahul Verma</v>
      </c>
      <c r="N4" t="str">
        <f t="shared" si="4"/>
        <v>RAHUL VERMA</v>
      </c>
      <c r="O4" s="26">
        <f t="shared" si="5"/>
        <v>94</v>
      </c>
      <c r="P4">
        <f t="shared" si="6"/>
        <v>55</v>
      </c>
      <c r="Q4" s="26" t="str">
        <f t="shared" si="7"/>
        <v>3 - Rahul Verma</v>
      </c>
      <c r="R4" t="str">
        <f t="shared" si="8"/>
        <v>rahul  verma</v>
      </c>
      <c r="S4" s="26">
        <f t="shared" si="9"/>
        <v>75.666666666666671</v>
      </c>
      <c r="T4" s="26" t="str">
        <f t="shared" si="10"/>
        <v>PASS</v>
      </c>
      <c r="U4" s="26" t="str">
        <f t="shared" si="11"/>
        <v>B</v>
      </c>
      <c r="V4" s="23">
        <f t="shared" si="12"/>
        <v>75.666666666666671</v>
      </c>
    </row>
    <row r="5" spans="1:22" x14ac:dyDescent="0.3">
      <c r="A5" s="23">
        <v>4</v>
      </c>
      <c r="B5" s="26" t="s">
        <v>12</v>
      </c>
      <c r="C5" s="26">
        <v>41</v>
      </c>
      <c r="D5">
        <v>87</v>
      </c>
      <c r="E5" s="26">
        <v>69</v>
      </c>
      <c r="F5">
        <v>76</v>
      </c>
      <c r="G5" s="26">
        <v>97</v>
      </c>
      <c r="H5">
        <v>56</v>
      </c>
      <c r="I5" s="43">
        <v>426</v>
      </c>
      <c r="J5">
        <f t="shared" si="0"/>
        <v>71</v>
      </c>
      <c r="K5" s="26">
        <f t="shared" si="1"/>
        <v>12</v>
      </c>
      <c r="L5" s="22" t="str">
        <f t="shared" si="2"/>
        <v>71</v>
      </c>
      <c r="M5" s="26" t="str">
        <f t="shared" si="3"/>
        <v>Rohan Singh</v>
      </c>
      <c r="N5" t="str">
        <f t="shared" si="4"/>
        <v>ROHAN SINGH</v>
      </c>
      <c r="O5" s="26">
        <f t="shared" si="5"/>
        <v>97</v>
      </c>
      <c r="P5">
        <f t="shared" si="6"/>
        <v>41</v>
      </c>
      <c r="Q5" s="26" t="str">
        <f t="shared" si="7"/>
        <v>4 - Rohan Singh</v>
      </c>
      <c r="R5" t="str">
        <f t="shared" si="8"/>
        <v>rohan  singh</v>
      </c>
      <c r="S5" s="26">
        <f t="shared" si="9"/>
        <v>71</v>
      </c>
      <c r="T5" s="26" t="str">
        <f t="shared" si="10"/>
        <v>PASS</v>
      </c>
      <c r="U5" s="26" t="str">
        <f t="shared" si="11"/>
        <v>B</v>
      </c>
      <c r="V5" s="23">
        <f t="shared" si="12"/>
        <v>71</v>
      </c>
    </row>
    <row r="6" spans="1:22" x14ac:dyDescent="0.3">
      <c r="A6" s="23">
        <v>5</v>
      </c>
      <c r="B6" s="26" t="s">
        <v>13</v>
      </c>
      <c r="C6" s="26">
        <v>35</v>
      </c>
      <c r="D6">
        <v>59</v>
      </c>
      <c r="E6" s="26">
        <v>53</v>
      </c>
      <c r="F6">
        <v>43</v>
      </c>
      <c r="G6" s="26">
        <v>62</v>
      </c>
      <c r="H6">
        <v>87</v>
      </c>
      <c r="I6" s="43">
        <v>339</v>
      </c>
      <c r="J6">
        <f t="shared" si="0"/>
        <v>56.5</v>
      </c>
      <c r="K6" s="26">
        <f t="shared" si="1"/>
        <v>12</v>
      </c>
      <c r="L6" s="22" t="str">
        <f t="shared" si="2"/>
        <v>56</v>
      </c>
      <c r="M6" s="26" t="str">
        <f t="shared" si="3"/>
        <v>Aryan Gupta</v>
      </c>
      <c r="N6" t="str">
        <f t="shared" si="4"/>
        <v>ARYAN GUPTA</v>
      </c>
      <c r="O6" s="26">
        <f t="shared" si="5"/>
        <v>87</v>
      </c>
      <c r="P6">
        <f t="shared" si="6"/>
        <v>35</v>
      </c>
      <c r="Q6" s="26" t="str">
        <f t="shared" si="7"/>
        <v>5 - Aryan Gupta</v>
      </c>
      <c r="R6" t="str">
        <f t="shared" si="8"/>
        <v>aryan  gupta</v>
      </c>
      <c r="S6" s="26">
        <f t="shared" si="9"/>
        <v>56.5</v>
      </c>
      <c r="T6" s="26" t="str">
        <f t="shared" si="10"/>
        <v>PASS</v>
      </c>
      <c r="U6" s="26" t="str">
        <f t="shared" si="11"/>
        <v>C</v>
      </c>
      <c r="V6" s="23">
        <f t="shared" si="12"/>
        <v>56.5</v>
      </c>
    </row>
    <row r="7" spans="1:22" x14ac:dyDescent="0.3">
      <c r="A7" s="23">
        <v>6</v>
      </c>
      <c r="B7" s="26" t="s">
        <v>14</v>
      </c>
      <c r="C7" s="26">
        <v>63</v>
      </c>
      <c r="D7">
        <v>43</v>
      </c>
      <c r="E7" s="26">
        <v>91</v>
      </c>
      <c r="F7">
        <v>61</v>
      </c>
      <c r="G7" s="26">
        <v>45</v>
      </c>
      <c r="H7">
        <v>43</v>
      </c>
      <c r="I7" s="43">
        <v>346</v>
      </c>
      <c r="J7">
        <f t="shared" si="0"/>
        <v>57.666666666666664</v>
      </c>
      <c r="K7" s="26">
        <f t="shared" si="1"/>
        <v>12</v>
      </c>
      <c r="L7" s="22" t="str">
        <f t="shared" si="2"/>
        <v>57</v>
      </c>
      <c r="M7" s="26" t="str">
        <f t="shared" si="3"/>
        <v>Kunal Joshi</v>
      </c>
      <c r="N7" t="str">
        <f t="shared" si="4"/>
        <v>KUNAL JOSHI</v>
      </c>
      <c r="O7" s="26">
        <f t="shared" si="5"/>
        <v>91</v>
      </c>
      <c r="P7">
        <f t="shared" si="6"/>
        <v>43</v>
      </c>
      <c r="Q7" s="26" t="str">
        <f t="shared" si="7"/>
        <v>6 - Kunal Joshi</v>
      </c>
      <c r="R7" t="str">
        <f t="shared" si="8"/>
        <v>kunal  joshi</v>
      </c>
      <c r="S7" s="26">
        <f t="shared" si="9"/>
        <v>57.666666666666664</v>
      </c>
      <c r="T7" s="26" t="str">
        <f t="shared" si="10"/>
        <v>PASS</v>
      </c>
      <c r="U7" s="26" t="str">
        <f t="shared" si="11"/>
        <v>C</v>
      </c>
      <c r="V7" s="23">
        <f t="shared" si="12"/>
        <v>57.666666666666664</v>
      </c>
    </row>
    <row r="8" spans="1:22" x14ac:dyDescent="0.3">
      <c r="A8" s="23">
        <v>7</v>
      </c>
      <c r="B8" s="26" t="s">
        <v>15</v>
      </c>
      <c r="C8" s="26">
        <v>99</v>
      </c>
      <c r="D8">
        <v>96</v>
      </c>
      <c r="E8" s="26">
        <v>78</v>
      </c>
      <c r="F8">
        <v>98</v>
      </c>
      <c r="G8" s="26">
        <v>83</v>
      </c>
      <c r="H8">
        <v>98</v>
      </c>
      <c r="I8" s="43">
        <v>552</v>
      </c>
      <c r="J8">
        <f t="shared" si="0"/>
        <v>92</v>
      </c>
      <c r="K8" s="26">
        <f t="shared" si="1"/>
        <v>16</v>
      </c>
      <c r="L8" s="22" t="str">
        <f t="shared" si="2"/>
        <v>92</v>
      </c>
      <c r="M8" s="26" t="str">
        <f t="shared" si="3"/>
        <v>Siddharth Reddy</v>
      </c>
      <c r="N8" t="str">
        <f t="shared" si="4"/>
        <v>SIDDHARTH REDDY</v>
      </c>
      <c r="O8" s="26">
        <f t="shared" si="5"/>
        <v>99</v>
      </c>
      <c r="P8">
        <f t="shared" si="6"/>
        <v>78</v>
      </c>
      <c r="Q8" s="26" t="str">
        <f t="shared" si="7"/>
        <v>7 - Siddharth Reddy</v>
      </c>
      <c r="R8" t="str">
        <f t="shared" si="8"/>
        <v>siddharth  reddy</v>
      </c>
      <c r="S8" s="26">
        <f t="shared" si="9"/>
        <v>92</v>
      </c>
      <c r="T8" s="26" t="str">
        <f t="shared" si="10"/>
        <v>PASS</v>
      </c>
      <c r="U8" s="26" t="str">
        <f t="shared" si="11"/>
        <v>A</v>
      </c>
      <c r="V8" s="23">
        <f t="shared" si="12"/>
        <v>92</v>
      </c>
    </row>
    <row r="9" spans="1:22" x14ac:dyDescent="0.3">
      <c r="A9" s="23">
        <v>8</v>
      </c>
      <c r="B9" s="26" t="s">
        <v>16</v>
      </c>
      <c r="C9" s="26">
        <v>73</v>
      </c>
      <c r="D9">
        <v>77</v>
      </c>
      <c r="E9" s="26">
        <v>85</v>
      </c>
      <c r="F9">
        <v>72</v>
      </c>
      <c r="G9" s="26">
        <v>91</v>
      </c>
      <c r="H9">
        <v>71</v>
      </c>
      <c r="I9" s="43">
        <v>469</v>
      </c>
      <c r="J9">
        <f t="shared" si="0"/>
        <v>78.166666666666671</v>
      </c>
      <c r="K9" s="26">
        <f t="shared" si="1"/>
        <v>14</v>
      </c>
      <c r="L9" s="22" t="str">
        <f t="shared" si="2"/>
        <v>78</v>
      </c>
      <c r="M9" s="26" t="str">
        <f t="shared" si="3"/>
        <v>Manish Thakur</v>
      </c>
      <c r="N9" t="str">
        <f t="shared" si="4"/>
        <v>MANISH THAKUR</v>
      </c>
      <c r="O9" s="26">
        <f t="shared" si="5"/>
        <v>91</v>
      </c>
      <c r="P9">
        <f t="shared" si="6"/>
        <v>71</v>
      </c>
      <c r="Q9" s="26" t="str">
        <f t="shared" si="7"/>
        <v>8 - Manish Thakur</v>
      </c>
      <c r="R9" t="str">
        <f t="shared" si="8"/>
        <v>manish  thakur</v>
      </c>
      <c r="S9" s="26">
        <f t="shared" si="9"/>
        <v>78.166666666666671</v>
      </c>
      <c r="T9" s="26" t="str">
        <f t="shared" si="10"/>
        <v>PASS</v>
      </c>
      <c r="U9" s="26" t="str">
        <f t="shared" si="11"/>
        <v>B</v>
      </c>
      <c r="V9" s="23">
        <f t="shared" si="12"/>
        <v>78.166666666666671</v>
      </c>
    </row>
    <row r="10" spans="1:22" x14ac:dyDescent="0.3">
      <c r="A10" s="23">
        <v>9</v>
      </c>
      <c r="B10" s="26" t="s">
        <v>17</v>
      </c>
      <c r="C10" s="26">
        <v>85</v>
      </c>
      <c r="D10">
        <v>81</v>
      </c>
      <c r="E10" s="26">
        <v>60</v>
      </c>
      <c r="F10">
        <v>66</v>
      </c>
      <c r="G10" s="26">
        <v>67</v>
      </c>
      <c r="H10">
        <v>60</v>
      </c>
      <c r="I10" s="43">
        <v>419</v>
      </c>
      <c r="J10">
        <f t="shared" si="0"/>
        <v>69.833333333333329</v>
      </c>
      <c r="K10" s="26">
        <f t="shared" si="1"/>
        <v>14</v>
      </c>
      <c r="L10" s="22" t="str">
        <f t="shared" si="2"/>
        <v>69</v>
      </c>
      <c r="M10" s="26" t="str">
        <f t="shared" si="3"/>
        <v>Varun Malhotra</v>
      </c>
      <c r="N10" t="str">
        <f t="shared" si="4"/>
        <v>VARUN MALHOTRA</v>
      </c>
      <c r="O10" s="26">
        <f t="shared" si="5"/>
        <v>85</v>
      </c>
      <c r="P10">
        <f t="shared" si="6"/>
        <v>60</v>
      </c>
      <c r="Q10" s="26" t="str">
        <f t="shared" si="7"/>
        <v>9 - Varun Malhotra</v>
      </c>
      <c r="R10" t="str">
        <f t="shared" si="8"/>
        <v>varun malhotra</v>
      </c>
      <c r="S10" s="26">
        <f t="shared" si="9"/>
        <v>69.833333333333329</v>
      </c>
      <c r="T10" s="26" t="str">
        <f t="shared" si="10"/>
        <v>PASS</v>
      </c>
      <c r="U10" s="26" t="str">
        <f t="shared" si="11"/>
        <v>C+</v>
      </c>
      <c r="V10" s="23">
        <f t="shared" si="12"/>
        <v>69.833333333333329</v>
      </c>
    </row>
    <row r="11" spans="1:22" x14ac:dyDescent="0.3">
      <c r="A11" s="23">
        <v>10</v>
      </c>
      <c r="B11" s="26" t="s">
        <v>18</v>
      </c>
      <c r="C11" s="26">
        <v>90</v>
      </c>
      <c r="D11">
        <v>90</v>
      </c>
      <c r="E11" s="26">
        <v>100</v>
      </c>
      <c r="F11">
        <v>100</v>
      </c>
      <c r="G11" s="26">
        <v>100</v>
      </c>
      <c r="H11">
        <v>84</v>
      </c>
      <c r="I11" s="43">
        <f t="shared" ref="I11:I66" si="13">C11+D11+E11+F11+G11+H11</f>
        <v>564</v>
      </c>
      <c r="J11">
        <f t="shared" si="0"/>
        <v>94</v>
      </c>
      <c r="K11" s="26">
        <f t="shared" si="1"/>
        <v>9</v>
      </c>
      <c r="L11" s="22" t="str">
        <f t="shared" si="2"/>
        <v>94</v>
      </c>
      <c r="M11" s="26" t="str">
        <f t="shared" si="3"/>
        <v>Aman Khan</v>
      </c>
      <c r="N11" t="str">
        <f t="shared" si="4"/>
        <v>AMAN KHAN</v>
      </c>
      <c r="O11" s="26">
        <f t="shared" si="5"/>
        <v>100</v>
      </c>
      <c r="P11">
        <f t="shared" si="6"/>
        <v>84</v>
      </c>
      <c r="Q11" s="26" t="str">
        <f t="shared" si="7"/>
        <v>10 - Aman Khan</v>
      </c>
      <c r="R11" t="str">
        <f t="shared" si="8"/>
        <v>aman khan</v>
      </c>
      <c r="S11" s="26">
        <f t="shared" si="9"/>
        <v>94</v>
      </c>
      <c r="T11" s="26" t="str">
        <f t="shared" si="10"/>
        <v>PASS</v>
      </c>
      <c r="U11" s="26" t="str">
        <f t="shared" si="11"/>
        <v>A</v>
      </c>
      <c r="V11" s="23">
        <f t="shared" si="12"/>
        <v>94</v>
      </c>
    </row>
    <row r="12" spans="1:22" x14ac:dyDescent="0.3">
      <c r="A12" s="23">
        <v>11</v>
      </c>
      <c r="B12" s="26" t="s">
        <v>19</v>
      </c>
      <c r="C12" s="26">
        <v>47</v>
      </c>
      <c r="D12">
        <v>65</v>
      </c>
      <c r="E12" s="26">
        <v>48</v>
      </c>
      <c r="F12">
        <v>59</v>
      </c>
      <c r="G12" s="26">
        <v>59</v>
      </c>
      <c r="H12">
        <v>47</v>
      </c>
      <c r="I12" s="43">
        <f t="shared" si="13"/>
        <v>325</v>
      </c>
      <c r="J12">
        <f t="shared" si="0"/>
        <v>54.166666666666664</v>
      </c>
      <c r="K12" s="26">
        <f t="shared" si="1"/>
        <v>12</v>
      </c>
      <c r="L12" s="22" t="str">
        <f t="shared" si="2"/>
        <v>54</v>
      </c>
      <c r="M12" s="26" t="str">
        <f t="shared" si="3"/>
        <v>Nikhil Sinha</v>
      </c>
      <c r="N12" t="str">
        <f t="shared" si="4"/>
        <v>NIKHIL SINHA</v>
      </c>
      <c r="O12" s="26">
        <f t="shared" si="5"/>
        <v>65</v>
      </c>
      <c r="P12">
        <f t="shared" si="6"/>
        <v>47</v>
      </c>
      <c r="Q12" s="26" t="str">
        <f t="shared" si="7"/>
        <v>11 - Nikhil Sinha</v>
      </c>
      <c r="R12" t="str">
        <f t="shared" si="8"/>
        <v>nikhil sinha</v>
      </c>
      <c r="S12" s="26">
        <f t="shared" si="9"/>
        <v>54.166666666666664</v>
      </c>
      <c r="T12" s="26" t="str">
        <f t="shared" si="10"/>
        <v>FAIL</v>
      </c>
      <c r="U12" s="26" t="str">
        <f t="shared" si="11"/>
        <v>C</v>
      </c>
      <c r="V12" s="23">
        <f t="shared" si="12"/>
        <v>54.166666666666664</v>
      </c>
    </row>
    <row r="13" spans="1:22" x14ac:dyDescent="0.3">
      <c r="A13" s="23">
        <v>12</v>
      </c>
      <c r="B13" s="26" t="s">
        <v>20</v>
      </c>
      <c r="C13" s="26">
        <v>79</v>
      </c>
      <c r="D13">
        <v>49</v>
      </c>
      <c r="E13" s="26">
        <v>67</v>
      </c>
      <c r="F13">
        <v>85</v>
      </c>
      <c r="G13" s="26">
        <v>86</v>
      </c>
      <c r="H13">
        <v>95</v>
      </c>
      <c r="I13" s="43">
        <f t="shared" si="13"/>
        <v>461</v>
      </c>
      <c r="J13">
        <f t="shared" si="0"/>
        <v>76.833333333333329</v>
      </c>
      <c r="K13" s="26">
        <f t="shared" si="1"/>
        <v>11</v>
      </c>
      <c r="L13" s="22" t="str">
        <f t="shared" si="2"/>
        <v>76</v>
      </c>
      <c r="M13" s="26" t="str">
        <f t="shared" si="3"/>
        <v>Pranav Bhat</v>
      </c>
      <c r="N13" t="str">
        <f t="shared" si="4"/>
        <v>PRANAV BHAT</v>
      </c>
      <c r="O13" s="26">
        <f t="shared" si="5"/>
        <v>95</v>
      </c>
      <c r="P13">
        <f t="shared" si="6"/>
        <v>49</v>
      </c>
      <c r="Q13" s="26" t="str">
        <f t="shared" si="7"/>
        <v>12 - Pranav Bhat</v>
      </c>
      <c r="R13" t="str">
        <f t="shared" si="8"/>
        <v>pranav bhat</v>
      </c>
      <c r="S13" s="26">
        <f t="shared" si="9"/>
        <v>76.833333333333329</v>
      </c>
      <c r="T13" s="26" t="str">
        <f t="shared" si="10"/>
        <v>PASS</v>
      </c>
      <c r="U13" s="26" t="str">
        <f t="shared" si="11"/>
        <v>B</v>
      </c>
      <c r="V13" s="23">
        <f t="shared" si="12"/>
        <v>76.833333333333329</v>
      </c>
    </row>
    <row r="14" spans="1:22" x14ac:dyDescent="0.3">
      <c r="A14" s="23">
        <v>13</v>
      </c>
      <c r="B14" s="26" t="s">
        <v>21</v>
      </c>
      <c r="C14" s="26">
        <v>68</v>
      </c>
      <c r="D14">
        <v>100</v>
      </c>
      <c r="E14" s="26">
        <v>83</v>
      </c>
      <c r="F14">
        <v>81.999999999999957</v>
      </c>
      <c r="G14" s="26">
        <v>48</v>
      </c>
      <c r="H14">
        <v>69</v>
      </c>
      <c r="I14" s="43">
        <f>C14+D14+E14+F14+G14+H14</f>
        <v>449.99999999999994</v>
      </c>
      <c r="J14">
        <f t="shared" si="0"/>
        <v>74.999999999999986</v>
      </c>
      <c r="K14" s="26">
        <f t="shared" si="1"/>
        <v>11</v>
      </c>
      <c r="L14" s="22" t="str">
        <f t="shared" si="2"/>
        <v>75</v>
      </c>
      <c r="M14" s="26" t="str">
        <f t="shared" si="3"/>
        <v>Harsh Patel</v>
      </c>
      <c r="N14" t="str">
        <f t="shared" si="4"/>
        <v>HARSH PATEL</v>
      </c>
      <c r="O14" s="26">
        <f t="shared" si="5"/>
        <v>100</v>
      </c>
      <c r="P14">
        <f t="shared" si="6"/>
        <v>48</v>
      </c>
      <c r="Q14" s="26" t="str">
        <f t="shared" si="7"/>
        <v>13 - Harsh Patel</v>
      </c>
      <c r="R14" t="str">
        <f t="shared" si="8"/>
        <v>harsh patel</v>
      </c>
      <c r="S14" s="26">
        <f t="shared" si="9"/>
        <v>74.999999999999986</v>
      </c>
      <c r="T14" s="26" t="str">
        <f t="shared" si="10"/>
        <v>PASS</v>
      </c>
      <c r="U14" s="26" t="str">
        <f t="shared" si="11"/>
        <v>B</v>
      </c>
      <c r="V14" s="23">
        <f t="shared" si="12"/>
        <v>74.999999999999986</v>
      </c>
    </row>
    <row r="15" spans="1:22" x14ac:dyDescent="0.3">
      <c r="A15" s="23">
        <v>14</v>
      </c>
      <c r="B15" s="26" t="s">
        <v>22</v>
      </c>
      <c r="C15" s="26">
        <v>55</v>
      </c>
      <c r="D15">
        <v>55</v>
      </c>
      <c r="E15" s="26">
        <v>35</v>
      </c>
      <c r="F15">
        <v>92</v>
      </c>
      <c r="G15" s="26">
        <v>93</v>
      </c>
      <c r="H15">
        <v>88</v>
      </c>
      <c r="I15" s="43">
        <f t="shared" si="13"/>
        <v>418</v>
      </c>
      <c r="J15">
        <f t="shared" si="0"/>
        <v>69.666666666666671</v>
      </c>
      <c r="K15" s="26">
        <f t="shared" si="1"/>
        <v>11</v>
      </c>
      <c r="L15" s="22" t="str">
        <f t="shared" si="2"/>
        <v>69</v>
      </c>
      <c r="M15" s="26" t="str">
        <f t="shared" si="3"/>
        <v>Ankit Desai</v>
      </c>
      <c r="N15" t="str">
        <f t="shared" si="4"/>
        <v>ANKIT DESAI</v>
      </c>
      <c r="O15" s="26">
        <f t="shared" si="5"/>
        <v>93</v>
      </c>
      <c r="P15">
        <f t="shared" si="6"/>
        <v>35</v>
      </c>
      <c r="Q15" s="26" t="str">
        <f t="shared" si="7"/>
        <v>14 - Ankit Desai</v>
      </c>
      <c r="R15" t="str">
        <f t="shared" si="8"/>
        <v>ankit desai</v>
      </c>
      <c r="S15" s="26">
        <f t="shared" si="9"/>
        <v>69.666666666666671</v>
      </c>
      <c r="T15" s="26" t="str">
        <f t="shared" si="10"/>
        <v>PASS</v>
      </c>
      <c r="U15" s="26" t="str">
        <f t="shared" si="11"/>
        <v>C+</v>
      </c>
      <c r="V15" s="23">
        <f t="shared" si="12"/>
        <v>69.666666666666671</v>
      </c>
    </row>
    <row r="16" spans="1:22" x14ac:dyDescent="0.3">
      <c r="A16" s="23">
        <v>15</v>
      </c>
      <c r="B16" s="26" t="s">
        <v>23</v>
      </c>
      <c r="C16" s="26">
        <v>96</v>
      </c>
      <c r="D16">
        <v>73</v>
      </c>
      <c r="E16" s="26">
        <v>95</v>
      </c>
      <c r="F16">
        <v>77</v>
      </c>
      <c r="G16" s="26">
        <v>71</v>
      </c>
      <c r="H16">
        <v>50</v>
      </c>
      <c r="I16" s="43">
        <f t="shared" si="13"/>
        <v>462</v>
      </c>
      <c r="J16">
        <f t="shared" si="0"/>
        <v>77</v>
      </c>
      <c r="K16" s="26">
        <f t="shared" si="1"/>
        <v>15</v>
      </c>
      <c r="L16" s="22" t="str">
        <f t="shared" si="2"/>
        <v>77</v>
      </c>
      <c r="M16" s="26" t="str">
        <f t="shared" si="3"/>
        <v>Mohit Choudhary</v>
      </c>
      <c r="N16" t="str">
        <f t="shared" si="4"/>
        <v>MOHIT CHOUDHARY</v>
      </c>
      <c r="O16" s="26">
        <f t="shared" si="5"/>
        <v>96</v>
      </c>
      <c r="P16">
        <f t="shared" si="6"/>
        <v>50</v>
      </c>
      <c r="Q16" s="26" t="str">
        <f t="shared" si="7"/>
        <v>15 - Mohit Choudhary</v>
      </c>
      <c r="R16" t="str">
        <f t="shared" si="8"/>
        <v>mohit choudhary</v>
      </c>
      <c r="S16" s="26">
        <f t="shared" si="9"/>
        <v>77</v>
      </c>
      <c r="T16" s="26" t="str">
        <f t="shared" si="10"/>
        <v>PASS</v>
      </c>
      <c r="U16" s="26" t="str">
        <f t="shared" si="11"/>
        <v>B</v>
      </c>
      <c r="V16" s="23">
        <f t="shared" si="12"/>
        <v>77</v>
      </c>
    </row>
    <row r="17" spans="1:22" x14ac:dyDescent="0.3">
      <c r="A17" s="23">
        <v>16</v>
      </c>
      <c r="B17" s="26" t="s">
        <v>24</v>
      </c>
      <c r="C17" s="26">
        <v>61</v>
      </c>
      <c r="D17">
        <v>84</v>
      </c>
      <c r="E17" s="26">
        <v>74</v>
      </c>
      <c r="F17">
        <v>55</v>
      </c>
      <c r="G17" s="26">
        <v>64</v>
      </c>
      <c r="H17">
        <v>100</v>
      </c>
      <c r="I17" s="43">
        <f t="shared" si="13"/>
        <v>438</v>
      </c>
      <c r="J17">
        <f t="shared" si="0"/>
        <v>73</v>
      </c>
      <c r="K17" s="26">
        <f t="shared" si="1"/>
        <v>11</v>
      </c>
      <c r="L17" s="22" t="str">
        <f t="shared" si="2"/>
        <v>73</v>
      </c>
      <c r="M17" s="26" t="str">
        <f t="shared" si="3"/>
        <v>Rajeev Iyer</v>
      </c>
      <c r="N17" t="str">
        <f t="shared" si="4"/>
        <v>RAJEEV IYER</v>
      </c>
      <c r="O17" s="26">
        <f t="shared" si="5"/>
        <v>100</v>
      </c>
      <c r="P17">
        <f t="shared" si="6"/>
        <v>55</v>
      </c>
      <c r="Q17" s="26" t="str">
        <f t="shared" si="7"/>
        <v>16 - Rajeev Iyer</v>
      </c>
      <c r="R17" t="str">
        <f t="shared" si="8"/>
        <v>rajeev iyer</v>
      </c>
      <c r="S17" s="26">
        <f t="shared" si="9"/>
        <v>73</v>
      </c>
      <c r="T17" s="26" t="str">
        <f t="shared" si="10"/>
        <v>PASS</v>
      </c>
      <c r="U17" s="26" t="str">
        <f t="shared" si="11"/>
        <v>B</v>
      </c>
      <c r="V17" s="23">
        <f t="shared" si="12"/>
        <v>73</v>
      </c>
    </row>
    <row r="18" spans="1:22" x14ac:dyDescent="0.3">
      <c r="A18" s="23">
        <v>17</v>
      </c>
      <c r="B18" s="26" t="s">
        <v>25</v>
      </c>
      <c r="C18" s="26">
        <v>72</v>
      </c>
      <c r="D18">
        <v>45</v>
      </c>
      <c r="E18" s="26">
        <v>45</v>
      </c>
      <c r="F18">
        <v>70</v>
      </c>
      <c r="G18" s="26">
        <v>77</v>
      </c>
      <c r="H18">
        <v>63</v>
      </c>
      <c r="I18" s="43">
        <f t="shared" si="13"/>
        <v>372</v>
      </c>
      <c r="J18">
        <f t="shared" si="0"/>
        <v>62</v>
      </c>
      <c r="K18" s="26">
        <f t="shared" si="1"/>
        <v>9</v>
      </c>
      <c r="L18" s="22" t="str">
        <f t="shared" si="2"/>
        <v>62</v>
      </c>
      <c r="M18" s="26" t="str">
        <f t="shared" si="3"/>
        <v>Arjun Das</v>
      </c>
      <c r="N18" t="str">
        <f t="shared" si="4"/>
        <v>ARJUN DAS</v>
      </c>
      <c r="O18" s="26">
        <f t="shared" si="5"/>
        <v>77</v>
      </c>
      <c r="P18">
        <f t="shared" si="6"/>
        <v>45</v>
      </c>
      <c r="Q18" s="26" t="str">
        <f t="shared" si="7"/>
        <v>17 - Arjun Das</v>
      </c>
      <c r="R18" t="str">
        <f t="shared" si="8"/>
        <v>arjun das</v>
      </c>
      <c r="S18" s="26">
        <f t="shared" si="9"/>
        <v>62</v>
      </c>
      <c r="T18" s="26" t="str">
        <f t="shared" si="10"/>
        <v>PASS</v>
      </c>
      <c r="U18" s="26" t="str">
        <f t="shared" si="11"/>
        <v>C+</v>
      </c>
      <c r="V18" s="23">
        <f t="shared" si="12"/>
        <v>62</v>
      </c>
    </row>
    <row r="19" spans="1:22" x14ac:dyDescent="0.3">
      <c r="A19" s="23">
        <v>18</v>
      </c>
      <c r="B19" s="26" t="s">
        <v>26</v>
      </c>
      <c r="C19" s="26">
        <v>88</v>
      </c>
      <c r="D19">
        <v>70</v>
      </c>
      <c r="E19" s="26">
        <v>98</v>
      </c>
      <c r="F19">
        <v>96</v>
      </c>
      <c r="G19" s="26">
        <v>42</v>
      </c>
      <c r="H19">
        <v>76</v>
      </c>
      <c r="I19" s="43">
        <f t="shared" si="13"/>
        <v>470</v>
      </c>
      <c r="J19">
        <f t="shared" si="0"/>
        <v>78.333333333333329</v>
      </c>
      <c r="K19" s="26">
        <f t="shared" si="1"/>
        <v>11</v>
      </c>
      <c r="L19" s="22" t="str">
        <f t="shared" si="2"/>
        <v>78</v>
      </c>
      <c r="M19" s="26" t="str">
        <f t="shared" si="3"/>
        <v>Tushar Nair</v>
      </c>
      <c r="N19" t="str">
        <f t="shared" si="4"/>
        <v>TUSHAR NAIR</v>
      </c>
      <c r="O19" s="26">
        <f t="shared" si="5"/>
        <v>98</v>
      </c>
      <c r="P19">
        <f t="shared" si="6"/>
        <v>42</v>
      </c>
      <c r="Q19" s="26" t="str">
        <f t="shared" si="7"/>
        <v>18 - Tushar Nair</v>
      </c>
      <c r="R19" t="str">
        <f t="shared" si="8"/>
        <v>tushar nair</v>
      </c>
      <c r="S19" s="26">
        <f t="shared" si="9"/>
        <v>78.333333333333329</v>
      </c>
      <c r="T19" s="26" t="str">
        <f t="shared" si="10"/>
        <v>PASS</v>
      </c>
      <c r="U19" s="26" t="str">
        <f t="shared" si="11"/>
        <v>B</v>
      </c>
      <c r="V19" s="23">
        <f t="shared" si="12"/>
        <v>78.333333333333329</v>
      </c>
    </row>
    <row r="20" spans="1:22" x14ac:dyDescent="0.3">
      <c r="A20" s="23">
        <v>19</v>
      </c>
      <c r="B20" s="26" t="s">
        <v>27</v>
      </c>
      <c r="C20" s="26">
        <v>67</v>
      </c>
      <c r="D20">
        <v>94</v>
      </c>
      <c r="E20" s="26">
        <v>66</v>
      </c>
      <c r="F20">
        <v>62</v>
      </c>
      <c r="G20" s="26">
        <v>88</v>
      </c>
      <c r="H20">
        <v>44</v>
      </c>
      <c r="I20" s="43">
        <f t="shared" si="13"/>
        <v>421</v>
      </c>
      <c r="J20">
        <f t="shared" si="0"/>
        <v>70.166666666666671</v>
      </c>
      <c r="K20" s="26">
        <f t="shared" si="1"/>
        <v>10</v>
      </c>
      <c r="L20" s="22" t="str">
        <f t="shared" si="2"/>
        <v>70</v>
      </c>
      <c r="M20" s="26" t="str">
        <f t="shared" si="3"/>
        <v>Vikram Rao</v>
      </c>
      <c r="N20" t="str">
        <f t="shared" si="4"/>
        <v>VIKRAM RAO</v>
      </c>
      <c r="O20" s="26">
        <f t="shared" si="5"/>
        <v>94</v>
      </c>
      <c r="P20">
        <f t="shared" si="6"/>
        <v>44</v>
      </c>
      <c r="Q20" s="26" t="str">
        <f t="shared" si="7"/>
        <v>19 - Vikram Rao</v>
      </c>
      <c r="R20" t="str">
        <f t="shared" si="8"/>
        <v>vikram rao</v>
      </c>
      <c r="S20" s="26">
        <f t="shared" si="9"/>
        <v>70.166666666666671</v>
      </c>
      <c r="T20" s="26" t="str">
        <f t="shared" si="10"/>
        <v>PASS</v>
      </c>
      <c r="U20" s="26" t="str">
        <f t="shared" si="11"/>
        <v>B</v>
      </c>
      <c r="V20" s="23">
        <f t="shared" si="12"/>
        <v>70.166666666666671</v>
      </c>
    </row>
    <row r="21" spans="1:22" x14ac:dyDescent="0.3">
      <c r="A21" s="23">
        <v>20</v>
      </c>
      <c r="B21" s="26" t="s">
        <v>28</v>
      </c>
      <c r="C21" s="26">
        <v>84</v>
      </c>
      <c r="D21">
        <v>60</v>
      </c>
      <c r="E21" s="26">
        <v>89</v>
      </c>
      <c r="F21">
        <v>88</v>
      </c>
      <c r="G21" s="26">
        <v>50</v>
      </c>
      <c r="H21">
        <v>89</v>
      </c>
      <c r="I21" s="43">
        <f t="shared" si="13"/>
        <v>460</v>
      </c>
      <c r="J21">
        <f t="shared" si="0"/>
        <v>76.666666666666671</v>
      </c>
      <c r="K21" s="26">
        <f t="shared" si="1"/>
        <v>13</v>
      </c>
      <c r="L21" s="22" t="str">
        <f t="shared" si="2"/>
        <v>76</v>
      </c>
      <c r="M21" s="26" t="str">
        <f t="shared" si="3"/>
        <v>Saurabh Yadav</v>
      </c>
      <c r="N21" t="str">
        <f t="shared" si="4"/>
        <v>SAURABH YADAV</v>
      </c>
      <c r="O21" s="26">
        <f t="shared" si="5"/>
        <v>89</v>
      </c>
      <c r="P21">
        <f t="shared" si="6"/>
        <v>50</v>
      </c>
      <c r="Q21" s="26" t="str">
        <f t="shared" si="7"/>
        <v>20 - Saurabh Yadav</v>
      </c>
      <c r="R21" t="str">
        <f t="shared" si="8"/>
        <v>saurabh yadav</v>
      </c>
      <c r="S21" s="26">
        <f t="shared" si="9"/>
        <v>76.666666666666671</v>
      </c>
      <c r="T21" s="26" t="str">
        <f t="shared" si="10"/>
        <v>PASS</v>
      </c>
      <c r="U21" s="26" t="str">
        <f t="shared" si="11"/>
        <v>B</v>
      </c>
      <c r="V21" s="23">
        <f t="shared" si="12"/>
        <v>76.666666666666671</v>
      </c>
    </row>
    <row r="22" spans="1:22" x14ac:dyDescent="0.3">
      <c r="A22" s="23">
        <v>21</v>
      </c>
      <c r="B22" s="26" t="s">
        <v>29</v>
      </c>
      <c r="C22" s="26">
        <v>94</v>
      </c>
      <c r="D22">
        <v>88</v>
      </c>
      <c r="E22" s="26">
        <v>54</v>
      </c>
      <c r="F22">
        <v>45</v>
      </c>
      <c r="G22" s="26">
        <v>100</v>
      </c>
      <c r="H22">
        <v>58</v>
      </c>
      <c r="I22" s="43">
        <f t="shared" si="13"/>
        <v>439</v>
      </c>
      <c r="J22">
        <f t="shared" si="0"/>
        <v>73.166666666666671</v>
      </c>
      <c r="K22" s="26">
        <f t="shared" si="1"/>
        <v>13</v>
      </c>
      <c r="L22" s="22" t="str">
        <f t="shared" si="2"/>
        <v>73</v>
      </c>
      <c r="M22" s="26" t="str">
        <f t="shared" si="3"/>
        <v>Deepak Mishra</v>
      </c>
      <c r="N22" t="str">
        <f t="shared" si="4"/>
        <v>DEEPAK MISHRA</v>
      </c>
      <c r="O22" s="26">
        <f t="shared" si="5"/>
        <v>100</v>
      </c>
      <c r="P22">
        <f t="shared" si="6"/>
        <v>45</v>
      </c>
      <c r="Q22" s="26" t="str">
        <f t="shared" si="7"/>
        <v>21 - Deepak Mishra</v>
      </c>
      <c r="R22" t="str">
        <f t="shared" si="8"/>
        <v>deepak mishra</v>
      </c>
      <c r="S22" s="26">
        <f t="shared" si="9"/>
        <v>73.166666666666671</v>
      </c>
      <c r="T22" s="26" t="str">
        <f t="shared" si="10"/>
        <v>PASS</v>
      </c>
      <c r="U22" s="26" t="str">
        <f t="shared" si="11"/>
        <v>B</v>
      </c>
      <c r="V22" s="23">
        <f t="shared" si="12"/>
        <v>73.166666666666671</v>
      </c>
    </row>
    <row r="23" spans="1:22" x14ac:dyDescent="0.3">
      <c r="A23" s="23">
        <v>22</v>
      </c>
      <c r="B23" s="26" t="s">
        <v>30</v>
      </c>
      <c r="C23" s="26">
        <v>39</v>
      </c>
      <c r="D23">
        <v>52</v>
      </c>
      <c r="E23" s="26">
        <v>100</v>
      </c>
      <c r="F23">
        <v>80</v>
      </c>
      <c r="G23" s="26">
        <v>66</v>
      </c>
      <c r="H23">
        <v>100</v>
      </c>
      <c r="I23" s="43">
        <f t="shared" si="13"/>
        <v>437</v>
      </c>
      <c r="J23">
        <f t="shared" si="0"/>
        <v>72.833333333333329</v>
      </c>
      <c r="K23" s="26">
        <f t="shared" si="1"/>
        <v>18</v>
      </c>
      <c r="L23" s="22" t="str">
        <f t="shared" si="2"/>
        <v>72</v>
      </c>
      <c r="M23" s="26" t="str">
        <f t="shared" si="3"/>
        <v>Sameer Kulkarni</v>
      </c>
      <c r="N23" t="str">
        <f t="shared" si="4"/>
        <v>SAMEER KULKARNI</v>
      </c>
      <c r="O23" s="26">
        <f t="shared" si="5"/>
        <v>100</v>
      </c>
      <c r="P23">
        <f t="shared" si="6"/>
        <v>39</v>
      </c>
      <c r="Q23" s="26" t="str">
        <f>A23 &amp; " - " &amp; M23</f>
        <v>22 - Sameer Kulkarni</v>
      </c>
      <c r="R23" t="str">
        <f t="shared" si="8"/>
        <v>sameer    kulkarni</v>
      </c>
      <c r="S23" s="26">
        <f t="shared" si="9"/>
        <v>72.833333333333329</v>
      </c>
      <c r="T23" s="26" t="str">
        <f t="shared" si="10"/>
        <v>PASS</v>
      </c>
      <c r="U23" s="26" t="str">
        <f t="shared" si="11"/>
        <v>B</v>
      </c>
      <c r="V23" s="23">
        <f t="shared" si="12"/>
        <v>72.833333333333329</v>
      </c>
    </row>
    <row r="24" spans="1:22" x14ac:dyDescent="0.3">
      <c r="A24" s="23">
        <v>23</v>
      </c>
      <c r="B24" s="26" t="s">
        <v>31</v>
      </c>
      <c r="C24" s="26">
        <v>100</v>
      </c>
      <c r="D24">
        <v>66</v>
      </c>
      <c r="E24" s="26">
        <v>78</v>
      </c>
      <c r="F24">
        <v>67</v>
      </c>
      <c r="G24" s="26">
        <v>53</v>
      </c>
      <c r="H24">
        <v>72</v>
      </c>
      <c r="I24" s="43">
        <f>C24+D24+E24+F24+G24+H24</f>
        <v>436</v>
      </c>
      <c r="J24">
        <f t="shared" si="0"/>
        <v>72.666666666666671</v>
      </c>
      <c r="K24" s="26">
        <f t="shared" si="1"/>
        <v>17</v>
      </c>
      <c r="L24" s="22" t="str">
        <f t="shared" si="2"/>
        <v>72</v>
      </c>
      <c r="M24" s="26" t="str">
        <f t="shared" si="3"/>
        <v>Abhishek Banerjee</v>
      </c>
      <c r="N24" t="str">
        <f t="shared" si="4"/>
        <v>ABHISHEK BANERJEE</v>
      </c>
      <c r="O24" s="26">
        <f t="shared" si="5"/>
        <v>100</v>
      </c>
      <c r="P24">
        <f t="shared" si="6"/>
        <v>53</v>
      </c>
      <c r="Q24" s="26" t="str">
        <f t="shared" si="7"/>
        <v>23 - Abhishek Banerjee</v>
      </c>
      <c r="R24" t="str">
        <f t="shared" si="8"/>
        <v>abhishek banerjee</v>
      </c>
      <c r="S24" s="26">
        <f t="shared" si="9"/>
        <v>72.666666666666671</v>
      </c>
      <c r="T24" s="26" t="str">
        <f t="shared" si="10"/>
        <v>PASS</v>
      </c>
      <c r="U24" s="26" t="str">
        <f t="shared" si="11"/>
        <v>B</v>
      </c>
      <c r="V24" s="23">
        <f t="shared" si="12"/>
        <v>72.666666666666671</v>
      </c>
    </row>
    <row r="25" spans="1:22" x14ac:dyDescent="0.3">
      <c r="A25" s="23">
        <v>24</v>
      </c>
      <c r="B25" s="26" t="s">
        <v>32</v>
      </c>
      <c r="C25" s="26">
        <v>60</v>
      </c>
      <c r="D25">
        <v>79</v>
      </c>
      <c r="E25" s="26">
        <v>59</v>
      </c>
      <c r="F25">
        <v>100</v>
      </c>
      <c r="G25" s="26">
        <v>94</v>
      </c>
      <c r="H25">
        <v>53</v>
      </c>
      <c r="I25" s="43">
        <f t="shared" si="13"/>
        <v>445</v>
      </c>
      <c r="J25">
        <f t="shared" si="0"/>
        <v>74.166666666666671</v>
      </c>
      <c r="K25" s="26">
        <f t="shared" si="1"/>
        <v>13</v>
      </c>
      <c r="L25" s="22" t="str">
        <f t="shared" si="2"/>
        <v>74</v>
      </c>
      <c r="M25" s="26" t="str">
        <f t="shared" si="3"/>
        <v>Neeraj Pillai</v>
      </c>
      <c r="N25" t="str">
        <f t="shared" si="4"/>
        <v>NEERAJ PILLAI</v>
      </c>
      <c r="O25" s="26">
        <f t="shared" si="5"/>
        <v>100</v>
      </c>
      <c r="P25">
        <f t="shared" si="6"/>
        <v>53</v>
      </c>
      <c r="Q25" s="26" t="str">
        <f t="shared" si="7"/>
        <v>24 - Neeraj Pillai</v>
      </c>
      <c r="R25" t="str">
        <f t="shared" si="8"/>
        <v>neeraj pillai</v>
      </c>
      <c r="S25" s="26">
        <f t="shared" si="9"/>
        <v>74.166666666666671</v>
      </c>
      <c r="T25" s="26" t="str">
        <f t="shared" si="10"/>
        <v>PASS</v>
      </c>
      <c r="U25" s="26" t="str">
        <f t="shared" si="11"/>
        <v>B</v>
      </c>
      <c r="V25" s="23">
        <f t="shared" si="12"/>
        <v>74.166666666666671</v>
      </c>
    </row>
    <row r="26" spans="1:22" x14ac:dyDescent="0.3">
      <c r="A26" s="23">
        <v>25</v>
      </c>
      <c r="B26" s="26" t="s">
        <v>33</v>
      </c>
      <c r="C26" s="26">
        <v>70</v>
      </c>
      <c r="D26">
        <v>91</v>
      </c>
      <c r="E26" s="26">
        <v>87</v>
      </c>
      <c r="F26">
        <v>49</v>
      </c>
      <c r="G26" s="26">
        <v>70</v>
      </c>
      <c r="H26">
        <v>92</v>
      </c>
      <c r="I26" s="43">
        <f t="shared" si="13"/>
        <v>459</v>
      </c>
      <c r="J26">
        <f t="shared" si="0"/>
        <v>76.5</v>
      </c>
      <c r="K26" s="26">
        <f t="shared" si="1"/>
        <v>17</v>
      </c>
      <c r="L26" s="22" t="str">
        <f t="shared" si="2"/>
        <v>76</v>
      </c>
      <c r="M26" s="26" t="str">
        <f t="shared" si="3"/>
        <v>Devansh Kaurav</v>
      </c>
      <c r="N26" t="str">
        <f t="shared" si="4"/>
        <v>DEVANSH KAURAV</v>
      </c>
      <c r="O26" s="26">
        <f t="shared" si="5"/>
        <v>92</v>
      </c>
      <c r="P26">
        <f t="shared" si="6"/>
        <v>49</v>
      </c>
      <c r="Q26" s="26" t="str">
        <f t="shared" si="7"/>
        <v>25 - Devansh Kaurav</v>
      </c>
      <c r="R26" t="str">
        <f t="shared" si="8"/>
        <v>devansh    kaurav</v>
      </c>
      <c r="S26" s="26">
        <f t="shared" si="9"/>
        <v>76.5</v>
      </c>
      <c r="T26" s="26" t="str">
        <f t="shared" si="10"/>
        <v>PASS</v>
      </c>
      <c r="U26" s="26" t="str">
        <f t="shared" si="11"/>
        <v>B</v>
      </c>
      <c r="V26" s="23">
        <f t="shared" si="12"/>
        <v>76.5</v>
      </c>
    </row>
    <row r="27" spans="1:22" x14ac:dyDescent="0.3">
      <c r="A27" s="23">
        <v>26</v>
      </c>
      <c r="B27" s="26" t="s">
        <v>34</v>
      </c>
      <c r="C27" s="26">
        <v>86</v>
      </c>
      <c r="D27">
        <v>46</v>
      </c>
      <c r="E27" s="26">
        <v>62</v>
      </c>
      <c r="F27">
        <v>73</v>
      </c>
      <c r="G27" s="26">
        <v>46</v>
      </c>
      <c r="H27">
        <v>61</v>
      </c>
      <c r="I27" s="43">
        <f t="shared" si="13"/>
        <v>374</v>
      </c>
      <c r="J27">
        <f t="shared" si="0"/>
        <v>62.333333333333336</v>
      </c>
      <c r="K27" s="26">
        <f t="shared" si="1"/>
        <v>12</v>
      </c>
      <c r="L27" s="22" t="str">
        <f t="shared" si="2"/>
        <v>62</v>
      </c>
      <c r="M27" s="26" t="str">
        <f t="shared" si="3"/>
        <v>Karan Kapoor</v>
      </c>
      <c r="N27" t="str">
        <f t="shared" si="4"/>
        <v>KARAN KAPOOR</v>
      </c>
      <c r="O27" s="26">
        <f t="shared" si="5"/>
        <v>86</v>
      </c>
      <c r="P27">
        <f t="shared" si="6"/>
        <v>46</v>
      </c>
      <c r="Q27" s="26" t="str">
        <f t="shared" si="7"/>
        <v>26 - Karan Kapoor</v>
      </c>
      <c r="R27" t="str">
        <f t="shared" si="8"/>
        <v>karan kapoor</v>
      </c>
      <c r="S27" s="26">
        <f t="shared" si="9"/>
        <v>62.333333333333336</v>
      </c>
      <c r="T27" s="26" t="str">
        <f t="shared" si="10"/>
        <v>PASS</v>
      </c>
      <c r="U27" s="26" t="str">
        <f t="shared" si="11"/>
        <v>C+</v>
      </c>
      <c r="V27" s="23">
        <f t="shared" si="12"/>
        <v>62.333333333333336</v>
      </c>
    </row>
    <row r="28" spans="1:22" x14ac:dyDescent="0.3">
      <c r="A28" s="23">
        <v>27</v>
      </c>
      <c r="B28" s="26" t="s">
        <v>35</v>
      </c>
      <c r="C28" s="26">
        <v>45</v>
      </c>
      <c r="D28">
        <v>61</v>
      </c>
      <c r="E28" s="26">
        <v>70</v>
      </c>
      <c r="F28">
        <v>60</v>
      </c>
      <c r="G28" s="26">
        <v>81</v>
      </c>
      <c r="H28">
        <v>85</v>
      </c>
      <c r="I28" s="43">
        <f t="shared" si="13"/>
        <v>402</v>
      </c>
      <c r="J28">
        <f t="shared" si="0"/>
        <v>67</v>
      </c>
      <c r="K28" s="26">
        <f t="shared" si="1"/>
        <v>11</v>
      </c>
      <c r="L28" s="22" t="str">
        <f t="shared" si="2"/>
        <v>67</v>
      </c>
      <c r="M28" s="26" t="str">
        <f t="shared" si="3"/>
        <v>Ritesh Jain</v>
      </c>
      <c r="N28" t="str">
        <f t="shared" si="4"/>
        <v>RITESH JAIN</v>
      </c>
      <c r="O28" s="26">
        <f t="shared" si="5"/>
        <v>85</v>
      </c>
      <c r="P28">
        <f t="shared" si="6"/>
        <v>45</v>
      </c>
      <c r="Q28" s="26" t="str">
        <f t="shared" si="7"/>
        <v>27 - Ritesh Jain</v>
      </c>
      <c r="R28" t="str">
        <f t="shared" si="8"/>
        <v>ritesh jain</v>
      </c>
      <c r="S28" s="26">
        <f t="shared" si="9"/>
        <v>67</v>
      </c>
      <c r="T28" s="26" t="str">
        <f t="shared" si="10"/>
        <v>PASS</v>
      </c>
      <c r="U28" s="26" t="str">
        <f t="shared" si="11"/>
        <v>C+</v>
      </c>
      <c r="V28" s="23">
        <f t="shared" si="12"/>
        <v>67</v>
      </c>
    </row>
    <row r="29" spans="1:22" x14ac:dyDescent="0.3">
      <c r="A29" s="23">
        <v>28</v>
      </c>
      <c r="B29" s="26" t="s">
        <v>36</v>
      </c>
      <c r="C29" s="26">
        <v>80</v>
      </c>
      <c r="D29">
        <v>97</v>
      </c>
      <c r="E29" s="26">
        <v>40</v>
      </c>
      <c r="F29">
        <v>95</v>
      </c>
      <c r="G29" s="26">
        <v>58</v>
      </c>
      <c r="H29">
        <v>46</v>
      </c>
      <c r="I29" s="43">
        <f t="shared" si="13"/>
        <v>416</v>
      </c>
      <c r="J29">
        <f t="shared" si="0"/>
        <v>69.333333333333329</v>
      </c>
      <c r="K29" s="26">
        <f t="shared" si="1"/>
        <v>12</v>
      </c>
      <c r="L29" s="22" t="str">
        <f t="shared" si="2"/>
        <v>69</v>
      </c>
      <c r="M29" s="26" t="str">
        <f t="shared" si="3"/>
        <v>Sahil Saxena</v>
      </c>
      <c r="N29" t="str">
        <f t="shared" si="4"/>
        <v>SAHIL SAXENA</v>
      </c>
      <c r="O29" s="26">
        <f t="shared" si="5"/>
        <v>97</v>
      </c>
      <c r="P29">
        <f t="shared" si="6"/>
        <v>40</v>
      </c>
      <c r="Q29" s="26" t="str">
        <f t="shared" si="7"/>
        <v>28 - Sahil Saxena</v>
      </c>
      <c r="R29" t="str">
        <f t="shared" si="8"/>
        <v>sahil saxena</v>
      </c>
      <c r="S29" s="26">
        <f t="shared" si="9"/>
        <v>69.333333333333329</v>
      </c>
      <c r="T29" s="26" t="str">
        <f t="shared" si="10"/>
        <v>PASS</v>
      </c>
      <c r="U29" s="26" t="str">
        <f t="shared" si="11"/>
        <v>C+</v>
      </c>
      <c r="V29" s="23">
        <f t="shared" si="12"/>
        <v>69.333333333333329</v>
      </c>
    </row>
    <row r="30" spans="1:22" x14ac:dyDescent="0.3">
      <c r="A30" s="23">
        <v>29</v>
      </c>
      <c r="B30" s="26" t="s">
        <v>37</v>
      </c>
      <c r="C30" s="26">
        <v>91</v>
      </c>
      <c r="D30">
        <v>57</v>
      </c>
      <c r="E30" s="26">
        <v>90</v>
      </c>
      <c r="F30">
        <v>57</v>
      </c>
      <c r="G30" s="26">
        <v>99</v>
      </c>
      <c r="H30">
        <v>100</v>
      </c>
      <c r="I30" s="43">
        <f t="shared" si="13"/>
        <v>494</v>
      </c>
      <c r="J30">
        <f t="shared" si="0"/>
        <v>82.333333333333329</v>
      </c>
      <c r="K30" s="26">
        <f t="shared" si="1"/>
        <v>12</v>
      </c>
      <c r="L30" s="22" t="str">
        <f t="shared" si="2"/>
        <v>82</v>
      </c>
      <c r="M30" s="26" t="str">
        <f t="shared" si="3"/>
        <v>Akshay Bhatt</v>
      </c>
      <c r="N30" t="str">
        <f t="shared" si="4"/>
        <v>AKSHAY BHATT</v>
      </c>
      <c r="O30" s="26">
        <f t="shared" si="5"/>
        <v>100</v>
      </c>
      <c r="P30">
        <f t="shared" si="6"/>
        <v>57</v>
      </c>
      <c r="Q30" s="26" t="str">
        <f t="shared" si="7"/>
        <v>29 - Akshay Bhatt</v>
      </c>
      <c r="R30" t="str">
        <f t="shared" si="8"/>
        <v>akshay bhatt</v>
      </c>
      <c r="S30" s="26">
        <f t="shared" si="9"/>
        <v>82.333333333333329</v>
      </c>
      <c r="T30" s="26" t="str">
        <f t="shared" si="10"/>
        <v>PASS</v>
      </c>
      <c r="U30" s="26" t="str">
        <f t="shared" si="11"/>
        <v>B+</v>
      </c>
      <c r="V30" s="23">
        <f t="shared" si="12"/>
        <v>82.333333333333329</v>
      </c>
    </row>
    <row r="31" spans="1:22" x14ac:dyDescent="0.3">
      <c r="A31" s="23">
        <v>30</v>
      </c>
      <c r="B31" s="26" t="s">
        <v>38</v>
      </c>
      <c r="C31" s="26">
        <v>75</v>
      </c>
      <c r="D31">
        <v>85</v>
      </c>
      <c r="E31" s="26">
        <v>45</v>
      </c>
      <c r="F31">
        <v>86</v>
      </c>
      <c r="G31" s="26">
        <v>63</v>
      </c>
      <c r="H31">
        <v>67</v>
      </c>
      <c r="I31" s="43">
        <f t="shared" si="13"/>
        <v>421</v>
      </c>
      <c r="J31">
        <f t="shared" si="0"/>
        <v>70.166666666666671</v>
      </c>
      <c r="K31" s="26">
        <f t="shared" si="1"/>
        <v>13</v>
      </c>
      <c r="L31" s="22" t="str">
        <f t="shared" si="2"/>
        <v>70</v>
      </c>
      <c r="M31" s="26" t="str">
        <f t="shared" si="3"/>
        <v>Tarun Solanki</v>
      </c>
      <c r="N31" t="str">
        <f t="shared" si="4"/>
        <v>TARUN SOLANKI</v>
      </c>
      <c r="O31" s="26">
        <f t="shared" si="5"/>
        <v>86</v>
      </c>
      <c r="P31">
        <f t="shared" si="6"/>
        <v>45</v>
      </c>
      <c r="Q31" s="26" t="str">
        <f t="shared" si="7"/>
        <v>30 - Tarun Solanki</v>
      </c>
      <c r="R31" t="str">
        <f t="shared" si="8"/>
        <v>tarun solanki</v>
      </c>
      <c r="S31" s="26">
        <f t="shared" si="9"/>
        <v>70.166666666666671</v>
      </c>
      <c r="T31" s="26" t="str">
        <f t="shared" si="10"/>
        <v>PASS</v>
      </c>
      <c r="U31" s="26" t="str">
        <f t="shared" si="11"/>
        <v>B</v>
      </c>
      <c r="V31" s="23">
        <f t="shared" si="12"/>
        <v>70.166666666666671</v>
      </c>
    </row>
    <row r="32" spans="1:22" x14ac:dyDescent="0.3">
      <c r="A32" s="23">
        <v>31</v>
      </c>
      <c r="B32" s="26" t="s">
        <v>39</v>
      </c>
      <c r="C32" s="26">
        <v>62</v>
      </c>
      <c r="D32">
        <v>53</v>
      </c>
      <c r="E32" s="26">
        <v>97</v>
      </c>
      <c r="F32">
        <v>42</v>
      </c>
      <c r="G32" s="26">
        <v>79</v>
      </c>
      <c r="H32">
        <v>59</v>
      </c>
      <c r="I32" s="43">
        <f t="shared" si="13"/>
        <v>392</v>
      </c>
      <c r="J32">
        <f t="shared" si="0"/>
        <v>65.333333333333329</v>
      </c>
      <c r="K32" s="26">
        <f t="shared" si="1"/>
        <v>18</v>
      </c>
      <c r="L32" s="22" t="str">
        <f t="shared" si="2"/>
        <v>65</v>
      </c>
      <c r="M32" s="26" t="str">
        <f t="shared" si="3"/>
        <v>Yash Chaudhary</v>
      </c>
      <c r="N32" t="str">
        <f t="shared" si="4"/>
        <v>YASH CHAUDHARY</v>
      </c>
      <c r="O32" s="26">
        <f t="shared" si="5"/>
        <v>97</v>
      </c>
      <c r="P32">
        <f t="shared" si="6"/>
        <v>42</v>
      </c>
      <c r="Q32" s="26" t="str">
        <f t="shared" si="7"/>
        <v>31 - Yash Chaudhary</v>
      </c>
      <c r="R32" t="str">
        <f t="shared" si="8"/>
        <v>yash     chaudhary</v>
      </c>
      <c r="S32" s="26">
        <f t="shared" si="9"/>
        <v>65.333333333333329</v>
      </c>
      <c r="T32" s="26" t="str">
        <f t="shared" si="10"/>
        <v>PASS</v>
      </c>
      <c r="U32" s="26" t="str">
        <f t="shared" si="11"/>
        <v>C+</v>
      </c>
      <c r="V32" s="23">
        <f t="shared" si="12"/>
        <v>65.333333333333329</v>
      </c>
    </row>
    <row r="33" spans="1:22" x14ac:dyDescent="0.3">
      <c r="A33" s="23">
        <v>32</v>
      </c>
      <c r="B33" s="26" t="s">
        <v>40</v>
      </c>
      <c r="C33" s="26">
        <v>97</v>
      </c>
      <c r="D33">
        <v>98</v>
      </c>
      <c r="E33" s="26">
        <v>55</v>
      </c>
      <c r="F33">
        <v>94</v>
      </c>
      <c r="G33" s="26">
        <v>44</v>
      </c>
      <c r="H33">
        <v>94</v>
      </c>
      <c r="I33" s="43">
        <f t="shared" si="13"/>
        <v>482</v>
      </c>
      <c r="J33">
        <f t="shared" si="0"/>
        <v>80.333333333333329</v>
      </c>
      <c r="K33" s="26">
        <f t="shared" si="1"/>
        <v>12</v>
      </c>
      <c r="L33" s="22" t="str">
        <f t="shared" si="2"/>
        <v>80</v>
      </c>
      <c r="M33" s="26" t="str">
        <f t="shared" si="3"/>
        <v>Parth Suresh</v>
      </c>
      <c r="N33" t="str">
        <f t="shared" si="4"/>
        <v>PARTH SURESH</v>
      </c>
      <c r="O33" s="26">
        <f t="shared" si="5"/>
        <v>98</v>
      </c>
      <c r="P33">
        <f t="shared" si="6"/>
        <v>44</v>
      </c>
      <c r="Q33" s="26" t="str">
        <f t="shared" si="7"/>
        <v>32 - Parth Suresh</v>
      </c>
      <c r="R33" t="str">
        <f t="shared" si="8"/>
        <v>parth suresh</v>
      </c>
      <c r="S33" s="26">
        <f t="shared" si="9"/>
        <v>80.333333333333329</v>
      </c>
      <c r="T33" s="26" t="str">
        <f t="shared" si="10"/>
        <v>PASS</v>
      </c>
      <c r="U33" s="26" t="str">
        <f t="shared" si="11"/>
        <v>B+</v>
      </c>
      <c r="V33" s="23">
        <f t="shared" si="12"/>
        <v>80.333333333333329</v>
      </c>
    </row>
    <row r="34" spans="1:22" x14ac:dyDescent="0.3">
      <c r="A34" s="23">
        <v>33</v>
      </c>
      <c r="B34" s="26" t="s">
        <v>41</v>
      </c>
      <c r="C34" s="26">
        <v>49</v>
      </c>
      <c r="D34">
        <v>67</v>
      </c>
      <c r="E34" s="26">
        <v>80</v>
      </c>
      <c r="F34">
        <v>68</v>
      </c>
      <c r="G34" s="26">
        <v>95</v>
      </c>
      <c r="H34">
        <v>49</v>
      </c>
      <c r="I34" s="43">
        <f t="shared" si="13"/>
        <v>408</v>
      </c>
      <c r="J34">
        <f t="shared" si="0"/>
        <v>68</v>
      </c>
      <c r="K34" s="26">
        <f t="shared" si="1"/>
        <v>11</v>
      </c>
      <c r="L34" s="22" t="str">
        <f t="shared" si="2"/>
        <v>68</v>
      </c>
      <c r="M34" s="26" t="str">
        <f t="shared" si="3"/>
        <v>Vikas Goyal</v>
      </c>
      <c r="N34" t="str">
        <f t="shared" si="4"/>
        <v>VIKAS GOYAL</v>
      </c>
      <c r="O34" s="26">
        <f t="shared" si="5"/>
        <v>95</v>
      </c>
      <c r="P34">
        <f t="shared" si="6"/>
        <v>49</v>
      </c>
      <c r="Q34" s="26" t="str">
        <f t="shared" si="7"/>
        <v>33 - Vikas Goyal</v>
      </c>
      <c r="R34" t="str">
        <f t="shared" si="8"/>
        <v>vikas goyal</v>
      </c>
      <c r="S34" s="26">
        <f t="shared" si="9"/>
        <v>68</v>
      </c>
      <c r="T34" s="26" t="str">
        <f t="shared" si="10"/>
        <v>PASS</v>
      </c>
      <c r="U34" s="26" t="str">
        <f t="shared" si="11"/>
        <v>C+</v>
      </c>
      <c r="V34" s="23">
        <f t="shared" si="12"/>
        <v>68</v>
      </c>
    </row>
    <row r="35" spans="1:22" x14ac:dyDescent="0.3">
      <c r="A35" s="23">
        <v>34</v>
      </c>
      <c r="B35" s="26" t="s">
        <v>42</v>
      </c>
      <c r="C35" s="26">
        <v>78</v>
      </c>
      <c r="D35">
        <v>89</v>
      </c>
      <c r="E35" s="26">
        <v>49</v>
      </c>
      <c r="F35">
        <v>58</v>
      </c>
      <c r="G35" s="26">
        <v>69</v>
      </c>
      <c r="H35">
        <v>83</v>
      </c>
      <c r="I35" s="43">
        <f t="shared" si="13"/>
        <v>426</v>
      </c>
      <c r="J35">
        <f t="shared" si="0"/>
        <v>71</v>
      </c>
      <c r="K35" s="26">
        <f t="shared" si="1"/>
        <v>12</v>
      </c>
      <c r="L35" s="22" t="str">
        <f t="shared" si="2"/>
        <v>71</v>
      </c>
      <c r="M35" s="26" t="str">
        <f t="shared" si="3"/>
        <v>Nitin Sehgal</v>
      </c>
      <c r="N35" t="str">
        <f t="shared" si="4"/>
        <v>NITIN SEHGAL</v>
      </c>
      <c r="O35" s="26">
        <f t="shared" si="5"/>
        <v>89</v>
      </c>
      <c r="P35">
        <f t="shared" si="6"/>
        <v>49</v>
      </c>
      <c r="Q35" s="26" t="str">
        <f t="shared" si="7"/>
        <v>34 - Nitin Sehgal</v>
      </c>
      <c r="R35" t="str">
        <f t="shared" si="8"/>
        <v>nitin sehgal</v>
      </c>
      <c r="S35" s="26">
        <f t="shared" si="9"/>
        <v>71</v>
      </c>
      <c r="T35" s="26" t="str">
        <f t="shared" si="10"/>
        <v>PASS</v>
      </c>
      <c r="U35" s="26" t="str">
        <f t="shared" si="11"/>
        <v>B</v>
      </c>
      <c r="V35" s="23">
        <f t="shared" si="12"/>
        <v>71</v>
      </c>
    </row>
    <row r="36" spans="1:22" x14ac:dyDescent="0.3">
      <c r="A36" s="23">
        <v>35</v>
      </c>
      <c r="B36" s="26" t="s">
        <v>43</v>
      </c>
      <c r="C36" s="26">
        <v>66</v>
      </c>
      <c r="D36">
        <v>58</v>
      </c>
      <c r="E36" s="26">
        <v>93</v>
      </c>
      <c r="F36">
        <v>91</v>
      </c>
      <c r="G36" s="26">
        <v>87</v>
      </c>
      <c r="H36">
        <v>62</v>
      </c>
      <c r="I36" s="43">
        <f t="shared" si="13"/>
        <v>457</v>
      </c>
      <c r="J36">
        <f t="shared" si="0"/>
        <v>76.166666666666671</v>
      </c>
      <c r="K36" s="26">
        <f t="shared" si="1"/>
        <v>13</v>
      </c>
      <c r="L36" s="22" t="str">
        <f t="shared" si="2"/>
        <v>76</v>
      </c>
      <c r="M36" s="26" t="str">
        <f t="shared" si="3"/>
        <v>Gaurav Khanna</v>
      </c>
      <c r="N36" t="str">
        <f t="shared" si="4"/>
        <v>GAURAV KHANNA</v>
      </c>
      <c r="O36" s="26">
        <f t="shared" si="5"/>
        <v>93</v>
      </c>
      <c r="P36">
        <f t="shared" si="6"/>
        <v>58</v>
      </c>
      <c r="Q36" s="26" t="str">
        <f t="shared" si="7"/>
        <v>35 - Gaurav Khanna</v>
      </c>
      <c r="R36" t="str">
        <f t="shared" si="8"/>
        <v>gaurav khanna</v>
      </c>
      <c r="S36" s="26">
        <f t="shared" si="9"/>
        <v>76.166666666666671</v>
      </c>
      <c r="T36" s="26" t="str">
        <f t="shared" si="10"/>
        <v>PASS</v>
      </c>
      <c r="U36" s="26" t="str">
        <f t="shared" si="11"/>
        <v>B</v>
      </c>
      <c r="V36" s="23">
        <f t="shared" si="12"/>
        <v>76.166666666666671</v>
      </c>
    </row>
    <row r="37" spans="1:22" x14ac:dyDescent="0.3">
      <c r="A37" s="23">
        <v>36</v>
      </c>
      <c r="B37" s="26" t="s">
        <v>44</v>
      </c>
      <c r="C37" s="26">
        <v>89</v>
      </c>
      <c r="D37">
        <v>72</v>
      </c>
      <c r="E37" s="26">
        <v>65</v>
      </c>
      <c r="F37">
        <v>63</v>
      </c>
      <c r="G37" s="26">
        <v>60</v>
      </c>
      <c r="H37">
        <v>90</v>
      </c>
      <c r="I37" s="43">
        <f t="shared" si="13"/>
        <v>439</v>
      </c>
      <c r="J37">
        <f t="shared" si="0"/>
        <v>73.166666666666671</v>
      </c>
      <c r="K37" s="26">
        <f t="shared" si="1"/>
        <v>13</v>
      </c>
      <c r="L37" s="22" t="str">
        <f t="shared" si="2"/>
        <v>73</v>
      </c>
      <c r="M37" s="26" t="str">
        <f t="shared" si="3"/>
        <v>Chirag Bansal</v>
      </c>
      <c r="N37" t="str">
        <f t="shared" si="4"/>
        <v>CHIRAG BANSAL</v>
      </c>
      <c r="O37" s="26">
        <f t="shared" si="5"/>
        <v>90</v>
      </c>
      <c r="P37">
        <f t="shared" si="6"/>
        <v>60</v>
      </c>
      <c r="Q37" s="26" t="str">
        <f t="shared" si="7"/>
        <v>36 - Chirag Bansal</v>
      </c>
      <c r="R37" t="str">
        <f t="shared" si="8"/>
        <v>chirag bansal</v>
      </c>
      <c r="S37" s="26">
        <f t="shared" si="9"/>
        <v>73.166666666666671</v>
      </c>
      <c r="T37" s="26" t="str">
        <f t="shared" si="10"/>
        <v>PASS</v>
      </c>
      <c r="U37" s="26" t="str">
        <f t="shared" si="11"/>
        <v>B</v>
      </c>
      <c r="V37" s="23">
        <f t="shared" si="12"/>
        <v>73.166666666666671</v>
      </c>
    </row>
    <row r="38" spans="1:22" x14ac:dyDescent="0.3">
      <c r="A38" s="23">
        <v>37</v>
      </c>
      <c r="B38" s="26" t="s">
        <v>45</v>
      </c>
      <c r="C38" s="26">
        <v>71</v>
      </c>
      <c r="D38">
        <v>99</v>
      </c>
      <c r="E38" s="26">
        <v>84</v>
      </c>
      <c r="F38">
        <v>75</v>
      </c>
      <c r="G38" s="26">
        <v>92</v>
      </c>
      <c r="H38">
        <v>41</v>
      </c>
      <c r="I38" s="43">
        <f t="shared" si="13"/>
        <v>462</v>
      </c>
      <c r="J38">
        <f t="shared" si="0"/>
        <v>77</v>
      </c>
      <c r="K38" s="26">
        <f t="shared" si="1"/>
        <v>11</v>
      </c>
      <c r="L38" s="22" t="str">
        <f t="shared" si="2"/>
        <v>77</v>
      </c>
      <c r="M38" s="26" t="str">
        <f t="shared" si="3"/>
        <v>Uday Khatri</v>
      </c>
      <c r="N38" t="str">
        <f t="shared" si="4"/>
        <v>UDAY KHATRI</v>
      </c>
      <c r="O38" s="26">
        <f t="shared" si="5"/>
        <v>99</v>
      </c>
      <c r="P38">
        <f t="shared" si="6"/>
        <v>41</v>
      </c>
      <c r="Q38" s="26" t="str">
        <f t="shared" si="7"/>
        <v>37 - Uday Khatri</v>
      </c>
      <c r="R38" t="str">
        <f t="shared" si="8"/>
        <v>uday khatri</v>
      </c>
      <c r="S38" s="26">
        <f t="shared" si="9"/>
        <v>77</v>
      </c>
      <c r="T38" s="26" t="str">
        <f t="shared" si="10"/>
        <v>PASS</v>
      </c>
      <c r="U38" s="26" t="str">
        <f t="shared" si="11"/>
        <v>B</v>
      </c>
      <c r="V38" s="23">
        <f t="shared" si="12"/>
        <v>77</v>
      </c>
    </row>
    <row r="39" spans="1:22" x14ac:dyDescent="0.3">
      <c r="A39" s="23">
        <v>38</v>
      </c>
      <c r="B39" s="26" t="s">
        <v>46</v>
      </c>
      <c r="C39" s="26">
        <v>83</v>
      </c>
      <c r="D39">
        <v>63</v>
      </c>
      <c r="E39" s="26">
        <v>46</v>
      </c>
      <c r="F39">
        <v>44</v>
      </c>
      <c r="G39" s="26">
        <v>47</v>
      </c>
      <c r="H39">
        <v>73</v>
      </c>
      <c r="I39" s="43">
        <f t="shared" si="13"/>
        <v>356</v>
      </c>
      <c r="J39">
        <f t="shared" si="0"/>
        <v>59.333333333333336</v>
      </c>
      <c r="K39" s="26">
        <f t="shared" si="1"/>
        <v>11</v>
      </c>
      <c r="L39" s="22" t="str">
        <f t="shared" si="2"/>
        <v>59</v>
      </c>
      <c r="M39" s="26" t="str">
        <f t="shared" si="3"/>
        <v>Lalit Tyagi</v>
      </c>
      <c r="N39" t="str">
        <f t="shared" si="4"/>
        <v>LALIT TYAGI</v>
      </c>
      <c r="O39" s="26">
        <f t="shared" si="5"/>
        <v>83</v>
      </c>
      <c r="P39">
        <f t="shared" si="6"/>
        <v>44</v>
      </c>
      <c r="Q39" s="26" t="str">
        <f t="shared" si="7"/>
        <v>38 - Lalit Tyagi</v>
      </c>
      <c r="R39" t="str">
        <f t="shared" si="8"/>
        <v>lalit tyagi</v>
      </c>
      <c r="S39" s="26">
        <f t="shared" si="9"/>
        <v>59.333333333333336</v>
      </c>
      <c r="T39" s="26" t="str">
        <f t="shared" si="10"/>
        <v>PASS</v>
      </c>
      <c r="U39" s="26" t="str">
        <f t="shared" si="11"/>
        <v>C</v>
      </c>
      <c r="V39" s="23">
        <f t="shared" si="12"/>
        <v>59.333333333333336</v>
      </c>
    </row>
    <row r="40" spans="1:22" x14ac:dyDescent="0.3">
      <c r="A40" s="23">
        <v>39</v>
      </c>
      <c r="B40" s="26" t="s">
        <v>47</v>
      </c>
      <c r="C40" s="26">
        <v>53</v>
      </c>
      <c r="D40">
        <v>86</v>
      </c>
      <c r="E40" s="26">
        <v>58</v>
      </c>
      <c r="F40">
        <v>89</v>
      </c>
      <c r="G40" s="26">
        <v>73</v>
      </c>
      <c r="H40">
        <v>100</v>
      </c>
      <c r="I40" s="43">
        <f t="shared" si="13"/>
        <v>459</v>
      </c>
      <c r="J40">
        <f t="shared" si="0"/>
        <v>76.5</v>
      </c>
      <c r="K40" s="26">
        <f t="shared" si="1"/>
        <v>13</v>
      </c>
      <c r="L40" s="22" t="str">
        <f t="shared" si="2"/>
        <v>76</v>
      </c>
      <c r="M40" s="26" t="str">
        <f t="shared" si="3"/>
        <v>Tejas Acharya</v>
      </c>
      <c r="N40" t="str">
        <f t="shared" si="4"/>
        <v>TEJAS ACHARYA</v>
      </c>
      <c r="O40" s="26">
        <f t="shared" si="5"/>
        <v>100</v>
      </c>
      <c r="P40">
        <f t="shared" si="6"/>
        <v>53</v>
      </c>
      <c r="Q40" s="26" t="str">
        <f t="shared" si="7"/>
        <v>39 - Tejas Acharya</v>
      </c>
      <c r="R40" t="str">
        <f t="shared" si="8"/>
        <v>tejas acharya</v>
      </c>
      <c r="S40" s="26">
        <f t="shared" si="9"/>
        <v>76.5</v>
      </c>
      <c r="T40" s="26" t="str">
        <f t="shared" si="10"/>
        <v>PASS</v>
      </c>
      <c r="U40" s="26" t="str">
        <f t="shared" si="11"/>
        <v>B</v>
      </c>
      <c r="V40" s="23">
        <f t="shared" si="12"/>
        <v>76.5</v>
      </c>
    </row>
    <row r="41" spans="1:22" x14ac:dyDescent="0.3">
      <c r="A41" s="23">
        <v>40</v>
      </c>
      <c r="B41" s="26" t="s">
        <v>48</v>
      </c>
      <c r="C41" s="26">
        <v>98</v>
      </c>
      <c r="D41">
        <v>48</v>
      </c>
      <c r="E41" s="26">
        <v>71</v>
      </c>
      <c r="F41">
        <v>53</v>
      </c>
      <c r="G41" s="26">
        <v>84</v>
      </c>
      <c r="H41">
        <v>54</v>
      </c>
      <c r="I41" s="43">
        <f t="shared" si="13"/>
        <v>408</v>
      </c>
      <c r="J41">
        <f t="shared" si="0"/>
        <v>68</v>
      </c>
      <c r="K41" s="26">
        <f t="shared" si="1"/>
        <v>14</v>
      </c>
      <c r="L41" s="22" t="str">
        <f t="shared" si="2"/>
        <v>68</v>
      </c>
      <c r="M41" s="26" t="str">
        <f t="shared" si="3"/>
        <v>Hrithik Shukla</v>
      </c>
      <c r="N41" t="str">
        <f t="shared" si="4"/>
        <v>HRITHIK SHUKLA</v>
      </c>
      <c r="O41" s="26">
        <f t="shared" si="5"/>
        <v>98</v>
      </c>
      <c r="P41">
        <f t="shared" si="6"/>
        <v>48</v>
      </c>
      <c r="Q41" s="26" t="str">
        <f t="shared" si="7"/>
        <v>40 - Hrithik Shukla</v>
      </c>
      <c r="R41" t="str">
        <f t="shared" si="8"/>
        <v>hrithik shukla</v>
      </c>
      <c r="S41" s="26">
        <f t="shared" si="9"/>
        <v>68</v>
      </c>
      <c r="T41" s="26" t="str">
        <f t="shared" si="10"/>
        <v>PASS</v>
      </c>
      <c r="U41" s="26" t="str">
        <f t="shared" si="11"/>
        <v>C+</v>
      </c>
      <c r="V41" s="23">
        <f t="shared" si="12"/>
        <v>68</v>
      </c>
    </row>
    <row r="42" spans="1:22" x14ac:dyDescent="0.3">
      <c r="A42" s="23">
        <v>41</v>
      </c>
      <c r="B42" s="26" t="s">
        <v>49</v>
      </c>
      <c r="C42" s="26">
        <v>69</v>
      </c>
      <c r="D42">
        <v>95</v>
      </c>
      <c r="E42" s="26">
        <v>99</v>
      </c>
      <c r="F42">
        <v>99</v>
      </c>
      <c r="G42" s="26">
        <v>100</v>
      </c>
      <c r="H42">
        <v>86</v>
      </c>
      <c r="I42" s="43">
        <f t="shared" si="13"/>
        <v>548</v>
      </c>
      <c r="J42">
        <f t="shared" si="0"/>
        <v>91.333333333333329</v>
      </c>
      <c r="K42" s="26">
        <f t="shared" si="1"/>
        <v>17</v>
      </c>
      <c r="L42" s="22" t="str">
        <f t="shared" si="2"/>
        <v>91</v>
      </c>
      <c r="M42" s="26" t="str">
        <f t="shared" si="3"/>
        <v>Arnav Bhosale</v>
      </c>
      <c r="N42" t="str">
        <f t="shared" si="4"/>
        <v>ARNAV BHOSALE</v>
      </c>
      <c r="O42" s="26">
        <f t="shared" si="5"/>
        <v>100</v>
      </c>
      <c r="P42">
        <f t="shared" si="6"/>
        <v>69</v>
      </c>
      <c r="Q42" s="26" t="str">
        <f t="shared" si="7"/>
        <v>41 - Arnav Bhosale</v>
      </c>
      <c r="R42" t="str">
        <f t="shared" si="8"/>
        <v>arnav     bhosale</v>
      </c>
      <c r="S42" s="26">
        <f t="shared" si="9"/>
        <v>91.333333333333329</v>
      </c>
      <c r="T42" s="26" t="str">
        <f t="shared" si="10"/>
        <v>PASS</v>
      </c>
      <c r="U42" s="26" t="str">
        <f t="shared" si="11"/>
        <v>A</v>
      </c>
      <c r="V42" s="23">
        <f t="shared" si="12"/>
        <v>91.333333333333329</v>
      </c>
    </row>
    <row r="43" spans="1:22" x14ac:dyDescent="0.3">
      <c r="A43" s="23">
        <v>42</v>
      </c>
      <c r="B43" s="26" t="s">
        <v>50</v>
      </c>
      <c r="C43" s="26">
        <v>64</v>
      </c>
      <c r="D43">
        <v>44</v>
      </c>
      <c r="E43" s="26">
        <v>48</v>
      </c>
      <c r="F43">
        <v>64</v>
      </c>
      <c r="G43" s="26">
        <v>39</v>
      </c>
      <c r="H43">
        <v>39</v>
      </c>
      <c r="I43" s="43">
        <f t="shared" si="13"/>
        <v>298</v>
      </c>
      <c r="J43">
        <f t="shared" si="0"/>
        <v>49.666666666666664</v>
      </c>
      <c r="K43" s="26">
        <f t="shared" si="1"/>
        <v>12</v>
      </c>
      <c r="L43" s="22" t="str">
        <f t="shared" si="2"/>
        <v>49</v>
      </c>
      <c r="M43" s="26" t="str">
        <f t="shared" si="3"/>
        <v>Ishaan Dubey</v>
      </c>
      <c r="N43" t="str">
        <f t="shared" si="4"/>
        <v>ISHAAN DUBEY</v>
      </c>
      <c r="O43" s="26">
        <f t="shared" si="5"/>
        <v>64</v>
      </c>
      <c r="P43">
        <f t="shared" si="6"/>
        <v>39</v>
      </c>
      <c r="Q43" s="26" t="str">
        <f t="shared" si="7"/>
        <v>42 - Ishaan Dubey</v>
      </c>
      <c r="R43" t="str">
        <f t="shared" si="8"/>
        <v>ishaan dubey</v>
      </c>
      <c r="S43" s="26">
        <f t="shared" si="9"/>
        <v>49.666666666666664</v>
      </c>
      <c r="T43" s="26" t="str">
        <f t="shared" si="10"/>
        <v>FAIL</v>
      </c>
      <c r="U43" s="26" t="str">
        <f t="shared" si="11"/>
        <v>FAIL</v>
      </c>
      <c r="V43" s="23">
        <f t="shared" si="12"/>
        <v>49.666666666666664</v>
      </c>
    </row>
    <row r="44" spans="1:22" x14ac:dyDescent="0.3">
      <c r="A44" s="23">
        <v>43</v>
      </c>
      <c r="B44" s="26" t="s">
        <v>51</v>
      </c>
      <c r="C44" s="26">
        <v>57</v>
      </c>
      <c r="D44">
        <v>62</v>
      </c>
      <c r="E44" s="26">
        <v>86</v>
      </c>
      <c r="F44">
        <v>81</v>
      </c>
      <c r="G44" s="26">
        <v>90</v>
      </c>
      <c r="H44">
        <v>65</v>
      </c>
      <c r="I44" s="43">
        <f t="shared" si="13"/>
        <v>441</v>
      </c>
      <c r="J44">
        <f t="shared" si="0"/>
        <v>73.5</v>
      </c>
      <c r="K44" s="26">
        <f t="shared" si="1"/>
        <v>11</v>
      </c>
      <c r="L44" s="22" t="str">
        <f t="shared" si="2"/>
        <v>73</v>
      </c>
      <c r="M44" s="26" t="str">
        <f t="shared" si="3"/>
        <v>Raj Malviya</v>
      </c>
      <c r="N44" t="str">
        <f t="shared" si="4"/>
        <v>RAJ MALVIYA</v>
      </c>
      <c r="O44" s="26">
        <f t="shared" si="5"/>
        <v>90</v>
      </c>
      <c r="P44">
        <f t="shared" si="6"/>
        <v>57</v>
      </c>
      <c r="Q44" s="26" t="str">
        <f t="shared" si="7"/>
        <v>43 - Raj Malviya</v>
      </c>
      <c r="R44" t="str">
        <f t="shared" si="8"/>
        <v>raj malviya</v>
      </c>
      <c r="S44" s="26">
        <f t="shared" si="9"/>
        <v>73.5</v>
      </c>
      <c r="T44" s="26" t="str">
        <f t="shared" si="10"/>
        <v>PASS</v>
      </c>
      <c r="U44" s="26" t="str">
        <f t="shared" si="11"/>
        <v>B</v>
      </c>
      <c r="V44" s="23">
        <f t="shared" si="12"/>
        <v>73.5</v>
      </c>
    </row>
    <row r="45" spans="1:22" x14ac:dyDescent="0.3">
      <c r="A45" s="23">
        <v>44</v>
      </c>
      <c r="B45" s="26" t="s">
        <v>52</v>
      </c>
      <c r="C45" s="26">
        <v>93</v>
      </c>
      <c r="D45">
        <v>76</v>
      </c>
      <c r="E45" s="26">
        <v>43</v>
      </c>
      <c r="F45">
        <v>50</v>
      </c>
      <c r="G45" s="26">
        <v>52</v>
      </c>
      <c r="H45">
        <v>96</v>
      </c>
      <c r="I45" s="43">
        <f t="shared" si="13"/>
        <v>410</v>
      </c>
      <c r="J45">
        <f t="shared" si="0"/>
        <v>68.333333333333329</v>
      </c>
      <c r="K45" s="26">
        <f t="shared" si="1"/>
        <v>13</v>
      </c>
      <c r="L45" s="22" t="str">
        <f t="shared" si="2"/>
        <v>68</v>
      </c>
      <c r="M45" s="26" t="str">
        <f t="shared" si="3"/>
        <v>Shubham Rawat</v>
      </c>
      <c r="N45" t="str">
        <f t="shared" si="4"/>
        <v>SHUBHAM RAWAT</v>
      </c>
      <c r="O45" s="26">
        <f t="shared" si="5"/>
        <v>96</v>
      </c>
      <c r="P45">
        <f t="shared" si="6"/>
        <v>43</v>
      </c>
      <c r="Q45" s="26" t="str">
        <f t="shared" si="7"/>
        <v>44 - Shubham Rawat</v>
      </c>
      <c r="R45" t="str">
        <f t="shared" si="8"/>
        <v>shubham rawat</v>
      </c>
      <c r="S45" s="26">
        <f t="shared" si="9"/>
        <v>68.333333333333329</v>
      </c>
      <c r="T45" s="26" t="str">
        <f t="shared" si="10"/>
        <v>PASS</v>
      </c>
      <c r="U45" s="26" t="str">
        <f t="shared" si="11"/>
        <v>C+</v>
      </c>
      <c r="V45" s="23">
        <f t="shared" si="12"/>
        <v>68.333333333333329</v>
      </c>
    </row>
    <row r="46" spans="1:22" x14ac:dyDescent="0.3">
      <c r="A46" s="23">
        <v>45</v>
      </c>
      <c r="B46" s="26" t="s">
        <v>53</v>
      </c>
      <c r="C46" s="26">
        <v>59</v>
      </c>
      <c r="D46">
        <v>40</v>
      </c>
      <c r="E46" s="26">
        <v>92</v>
      </c>
      <c r="F46">
        <v>46</v>
      </c>
      <c r="G46" s="26">
        <v>65</v>
      </c>
      <c r="H46">
        <v>45</v>
      </c>
      <c r="I46" s="43">
        <f t="shared" si="13"/>
        <v>347</v>
      </c>
      <c r="J46">
        <f t="shared" si="0"/>
        <v>57.833333333333336</v>
      </c>
      <c r="K46" s="26">
        <f t="shared" si="1"/>
        <v>11</v>
      </c>
      <c r="L46" s="22" t="str">
        <f t="shared" si="2"/>
        <v>57</v>
      </c>
      <c r="M46" s="26" t="str">
        <f t="shared" si="3"/>
        <v>Omkar Salvi</v>
      </c>
      <c r="N46" t="str">
        <f t="shared" si="4"/>
        <v>OMKAR SALVI</v>
      </c>
      <c r="O46" s="26">
        <f t="shared" si="5"/>
        <v>92</v>
      </c>
      <c r="P46">
        <f t="shared" si="6"/>
        <v>40</v>
      </c>
      <c r="Q46" s="26" t="str">
        <f t="shared" si="7"/>
        <v>45 - Omkar Salvi</v>
      </c>
      <c r="R46" t="str">
        <f t="shared" si="8"/>
        <v>omkar salvi</v>
      </c>
      <c r="S46" s="26">
        <f t="shared" si="9"/>
        <v>57.833333333333336</v>
      </c>
      <c r="T46" s="26" t="str">
        <f t="shared" si="10"/>
        <v>PASS</v>
      </c>
      <c r="U46" s="26" t="str">
        <f t="shared" si="11"/>
        <v>C</v>
      </c>
      <c r="V46" s="23">
        <f t="shared" si="12"/>
        <v>57.833333333333336</v>
      </c>
    </row>
    <row r="47" spans="1:22" x14ac:dyDescent="0.3">
      <c r="A47" s="23">
        <v>46</v>
      </c>
      <c r="B47" s="26" t="s">
        <v>54</v>
      </c>
      <c r="C47" s="26">
        <v>74</v>
      </c>
      <c r="D47">
        <v>100</v>
      </c>
      <c r="E47" s="26">
        <v>63</v>
      </c>
      <c r="F47">
        <v>78</v>
      </c>
      <c r="G47" s="26">
        <v>76</v>
      </c>
      <c r="H47">
        <v>79</v>
      </c>
      <c r="I47" s="43">
        <f t="shared" si="13"/>
        <v>470</v>
      </c>
      <c r="J47">
        <f t="shared" si="0"/>
        <v>78.333333333333329</v>
      </c>
      <c r="K47" s="26">
        <f t="shared" si="1"/>
        <v>16</v>
      </c>
      <c r="L47" s="22" t="str">
        <f t="shared" si="2"/>
        <v>78</v>
      </c>
      <c r="M47" s="26" t="str">
        <f t="shared" si="3"/>
        <v>Vihaan Talwar</v>
      </c>
      <c r="N47" t="str">
        <f t="shared" si="4"/>
        <v>VIHAAN TALWAR</v>
      </c>
      <c r="O47" s="26">
        <f t="shared" si="5"/>
        <v>100</v>
      </c>
      <c r="P47">
        <f t="shared" si="6"/>
        <v>63</v>
      </c>
      <c r="Q47" s="26" t="str">
        <f t="shared" si="7"/>
        <v>46 - Vihaan Talwar</v>
      </c>
      <c r="R47" t="str">
        <f t="shared" si="8"/>
        <v>vihaan    talwar</v>
      </c>
      <c r="S47" s="26">
        <f t="shared" si="9"/>
        <v>78.333333333333329</v>
      </c>
      <c r="T47" s="26" t="str">
        <f t="shared" si="10"/>
        <v>PASS</v>
      </c>
      <c r="U47" s="26" t="str">
        <f t="shared" si="11"/>
        <v>B</v>
      </c>
      <c r="V47" s="23">
        <f t="shared" si="12"/>
        <v>78.333333333333329</v>
      </c>
    </row>
    <row r="48" spans="1:22" x14ac:dyDescent="0.3">
      <c r="A48" s="23">
        <v>47</v>
      </c>
      <c r="B48" s="26" t="s">
        <v>55</v>
      </c>
      <c r="C48" s="26">
        <v>40</v>
      </c>
      <c r="D48">
        <v>56</v>
      </c>
      <c r="E48" s="26">
        <v>35</v>
      </c>
      <c r="F48">
        <v>65</v>
      </c>
      <c r="G48" s="26">
        <v>41</v>
      </c>
      <c r="H48">
        <v>57</v>
      </c>
      <c r="I48" s="43">
        <f t="shared" si="13"/>
        <v>294</v>
      </c>
      <c r="J48">
        <f t="shared" si="0"/>
        <v>49</v>
      </c>
      <c r="K48" s="26">
        <f t="shared" si="1"/>
        <v>12</v>
      </c>
      <c r="L48" s="22" t="str">
        <f t="shared" si="2"/>
        <v>49</v>
      </c>
      <c r="M48" s="26" t="str">
        <f t="shared" si="3"/>
        <v>Anshul Rathi</v>
      </c>
      <c r="N48" t="str">
        <f t="shared" si="4"/>
        <v>ANSHUL RATHI</v>
      </c>
      <c r="O48" s="26">
        <f t="shared" si="5"/>
        <v>65</v>
      </c>
      <c r="P48">
        <f t="shared" si="6"/>
        <v>35</v>
      </c>
      <c r="Q48" s="26" t="str">
        <f t="shared" si="7"/>
        <v>47 - Anshul Rathi</v>
      </c>
      <c r="R48" t="str">
        <f t="shared" si="8"/>
        <v>anshul rathi</v>
      </c>
      <c r="S48" s="26">
        <f t="shared" si="9"/>
        <v>49</v>
      </c>
      <c r="T48" s="26" t="str">
        <f t="shared" si="10"/>
        <v>FAIL</v>
      </c>
      <c r="U48" s="26" t="str">
        <f t="shared" si="11"/>
        <v>FAIL</v>
      </c>
      <c r="V48" s="23">
        <f t="shared" si="12"/>
        <v>49</v>
      </c>
    </row>
    <row r="49" spans="1:22" x14ac:dyDescent="0.3">
      <c r="A49" s="23">
        <v>48</v>
      </c>
      <c r="B49" s="26" t="s">
        <v>56</v>
      </c>
      <c r="C49" s="26">
        <v>95</v>
      </c>
      <c r="D49">
        <v>83</v>
      </c>
      <c r="E49" s="26">
        <v>47</v>
      </c>
      <c r="F49">
        <v>93</v>
      </c>
      <c r="G49" s="26">
        <v>96</v>
      </c>
      <c r="H49">
        <v>100</v>
      </c>
      <c r="I49" s="43">
        <f t="shared" si="13"/>
        <v>514</v>
      </c>
      <c r="J49">
        <f t="shared" si="0"/>
        <v>85.666666666666671</v>
      </c>
      <c r="K49" s="26">
        <f t="shared" si="1"/>
        <v>14</v>
      </c>
      <c r="L49" s="22" t="str">
        <f t="shared" si="2"/>
        <v>85</v>
      </c>
      <c r="M49" s="26" t="str">
        <f t="shared" si="3"/>
        <v>Keshav Gokhale</v>
      </c>
      <c r="N49" t="str">
        <f t="shared" si="4"/>
        <v>KESHAV GOKHALE</v>
      </c>
      <c r="O49" s="26">
        <f t="shared" si="5"/>
        <v>100</v>
      </c>
      <c r="P49">
        <f t="shared" si="6"/>
        <v>47</v>
      </c>
      <c r="Q49" s="26" t="str">
        <f t="shared" si="7"/>
        <v>48 - Keshav Gokhale</v>
      </c>
      <c r="R49" t="str">
        <f t="shared" si="8"/>
        <v>keshav gokhale</v>
      </c>
      <c r="S49" s="26">
        <f t="shared" si="9"/>
        <v>85.666666666666671</v>
      </c>
      <c r="T49" s="26" t="str">
        <f t="shared" si="10"/>
        <v>PASS</v>
      </c>
      <c r="U49" s="26" t="str">
        <f t="shared" si="11"/>
        <v>B+</v>
      </c>
      <c r="V49" s="23">
        <f t="shared" si="12"/>
        <v>85.666666666666671</v>
      </c>
    </row>
    <row r="50" spans="1:22" x14ac:dyDescent="0.3">
      <c r="A50" s="23">
        <v>49</v>
      </c>
      <c r="B50" s="26" t="s">
        <v>57</v>
      </c>
      <c r="C50" s="26">
        <v>44</v>
      </c>
      <c r="D50">
        <v>47</v>
      </c>
      <c r="E50" s="26">
        <v>96</v>
      </c>
      <c r="F50">
        <v>56</v>
      </c>
      <c r="G50" s="26">
        <v>61</v>
      </c>
      <c r="H50">
        <v>52</v>
      </c>
      <c r="I50" s="43">
        <f t="shared" si="13"/>
        <v>356</v>
      </c>
      <c r="J50">
        <f t="shared" si="0"/>
        <v>59.333333333333336</v>
      </c>
      <c r="K50" s="26">
        <f t="shared" si="1"/>
        <v>11</v>
      </c>
      <c r="L50" s="22" t="str">
        <f t="shared" si="2"/>
        <v>59</v>
      </c>
      <c r="M50" s="26" t="str">
        <f t="shared" si="3"/>
        <v>Ayush Lodha</v>
      </c>
      <c r="N50" t="str">
        <f t="shared" si="4"/>
        <v>AYUSH LODHA</v>
      </c>
      <c r="O50" s="26">
        <f t="shared" si="5"/>
        <v>96</v>
      </c>
      <c r="P50">
        <f t="shared" si="6"/>
        <v>44</v>
      </c>
      <c r="Q50" s="26" t="str">
        <f t="shared" si="7"/>
        <v>49 - Ayush Lodha</v>
      </c>
      <c r="R50" t="str">
        <f t="shared" si="8"/>
        <v>ayush lodha</v>
      </c>
      <c r="S50" s="26">
        <f t="shared" si="9"/>
        <v>59.333333333333336</v>
      </c>
      <c r="T50" s="26" t="str">
        <f t="shared" si="10"/>
        <v>PASS</v>
      </c>
      <c r="U50" s="26" t="str">
        <f t="shared" si="11"/>
        <v>C</v>
      </c>
      <c r="V50" s="23">
        <f t="shared" si="12"/>
        <v>59.333333333333336</v>
      </c>
    </row>
    <row r="51" spans="1:22" x14ac:dyDescent="0.3">
      <c r="A51" s="23">
        <v>50</v>
      </c>
      <c r="B51" s="26" t="s">
        <v>58</v>
      </c>
      <c r="C51" s="26">
        <v>65</v>
      </c>
      <c r="D51">
        <v>69</v>
      </c>
      <c r="E51" s="26">
        <v>50</v>
      </c>
      <c r="F51">
        <v>47</v>
      </c>
      <c r="G51" s="26">
        <v>78</v>
      </c>
      <c r="H51">
        <v>93</v>
      </c>
      <c r="I51" s="43">
        <f t="shared" si="13"/>
        <v>402</v>
      </c>
      <c r="J51">
        <f t="shared" si="0"/>
        <v>67</v>
      </c>
      <c r="K51" s="26">
        <f t="shared" si="1"/>
        <v>13</v>
      </c>
      <c r="L51" s="22" t="str">
        <f t="shared" si="2"/>
        <v>67</v>
      </c>
      <c r="M51" s="26" t="str">
        <f t="shared" si="3"/>
        <v>Raghav Shetty</v>
      </c>
      <c r="N51" t="str">
        <f t="shared" si="4"/>
        <v>RAGHAV SHETTY</v>
      </c>
      <c r="O51" s="26">
        <f t="shared" si="5"/>
        <v>93</v>
      </c>
      <c r="P51">
        <f t="shared" si="6"/>
        <v>47</v>
      </c>
      <c r="Q51" s="26" t="str">
        <f t="shared" si="7"/>
        <v>50 - Raghav Shetty</v>
      </c>
      <c r="R51" t="str">
        <f t="shared" si="8"/>
        <v>raghav shetty</v>
      </c>
      <c r="S51" s="26">
        <f t="shared" si="9"/>
        <v>67</v>
      </c>
      <c r="T51" s="26" t="str">
        <f t="shared" si="10"/>
        <v>PASS</v>
      </c>
      <c r="U51" s="26" t="str">
        <f t="shared" si="11"/>
        <v>C+</v>
      </c>
      <c r="V51" s="23">
        <f t="shared" si="12"/>
        <v>67</v>
      </c>
    </row>
    <row r="52" spans="1:22" x14ac:dyDescent="0.3">
      <c r="A52" s="23">
        <v>51</v>
      </c>
      <c r="B52" s="26" t="s">
        <v>59</v>
      </c>
      <c r="C52" s="26">
        <v>81</v>
      </c>
      <c r="D52">
        <v>64</v>
      </c>
      <c r="E52" s="26">
        <v>60</v>
      </c>
      <c r="F52">
        <v>84</v>
      </c>
      <c r="G52" s="26">
        <v>54</v>
      </c>
      <c r="H52">
        <v>68</v>
      </c>
      <c r="I52" s="43">
        <f t="shared" si="13"/>
        <v>411</v>
      </c>
      <c r="J52">
        <f t="shared" si="0"/>
        <v>68.5</v>
      </c>
      <c r="K52" s="26">
        <f t="shared" si="1"/>
        <v>13</v>
      </c>
      <c r="L52" s="22" t="str">
        <f t="shared" si="2"/>
        <v>68</v>
      </c>
      <c r="M52" s="26" t="str">
        <f t="shared" si="3"/>
        <v>Ananya Mishra</v>
      </c>
      <c r="N52" t="str">
        <f t="shared" si="4"/>
        <v>ANANYA MISHRA</v>
      </c>
      <c r="O52" s="26">
        <f t="shared" si="5"/>
        <v>84</v>
      </c>
      <c r="P52">
        <f t="shared" si="6"/>
        <v>54</v>
      </c>
      <c r="Q52" s="26" t="str">
        <f t="shared" si="7"/>
        <v>51 - Ananya Mishra</v>
      </c>
      <c r="R52" t="str">
        <f t="shared" si="8"/>
        <v>ananya mishra</v>
      </c>
      <c r="S52" s="26">
        <f t="shared" si="9"/>
        <v>68.5</v>
      </c>
      <c r="T52" s="26" t="str">
        <f t="shared" si="10"/>
        <v>PASS</v>
      </c>
      <c r="U52" s="26" t="str">
        <f t="shared" si="11"/>
        <v>C+</v>
      </c>
      <c r="V52" s="23">
        <f t="shared" si="12"/>
        <v>68.5</v>
      </c>
    </row>
    <row r="53" spans="1:22" x14ac:dyDescent="0.3">
      <c r="A53" s="23">
        <v>52</v>
      </c>
      <c r="B53" s="26" t="s">
        <v>155</v>
      </c>
      <c r="C53" s="26">
        <v>50</v>
      </c>
      <c r="D53">
        <v>80</v>
      </c>
      <c r="E53" s="26">
        <v>38</v>
      </c>
      <c r="F53">
        <v>38</v>
      </c>
      <c r="G53" s="26">
        <v>100</v>
      </c>
      <c r="H53">
        <v>60</v>
      </c>
      <c r="I53" s="43">
        <f t="shared" si="13"/>
        <v>366</v>
      </c>
      <c r="J53">
        <f t="shared" si="0"/>
        <v>61</v>
      </c>
      <c r="K53" s="26">
        <f t="shared" si="1"/>
        <v>8</v>
      </c>
      <c r="L53" s="22" t="str">
        <f t="shared" si="2"/>
        <v>61</v>
      </c>
      <c r="M53" s="26" t="str">
        <f t="shared" si="3"/>
        <v>Raju Boy</v>
      </c>
      <c r="N53" t="str">
        <f t="shared" si="4"/>
        <v>RAJU BOY</v>
      </c>
      <c r="O53" s="26">
        <f t="shared" si="5"/>
        <v>100</v>
      </c>
      <c r="P53">
        <f t="shared" si="6"/>
        <v>38</v>
      </c>
      <c r="Q53" s="26" t="str">
        <f t="shared" si="7"/>
        <v>52 - Raju Boy</v>
      </c>
      <c r="R53" t="str">
        <f t="shared" si="8"/>
        <v>raju boy</v>
      </c>
      <c r="S53" s="26">
        <f t="shared" si="9"/>
        <v>61</v>
      </c>
      <c r="T53" s="26" t="str">
        <f t="shared" si="10"/>
        <v>PASS</v>
      </c>
      <c r="U53" s="26" t="str">
        <f t="shared" si="11"/>
        <v>C+</v>
      </c>
      <c r="V53" s="23">
        <f t="shared" si="12"/>
        <v>61</v>
      </c>
    </row>
    <row r="54" spans="1:22" x14ac:dyDescent="0.3">
      <c r="A54" s="23">
        <v>53</v>
      </c>
      <c r="B54" s="26" t="s">
        <v>60</v>
      </c>
      <c r="C54" s="26">
        <v>77</v>
      </c>
      <c r="D54">
        <v>42</v>
      </c>
      <c r="E54" s="26">
        <v>75</v>
      </c>
      <c r="F54">
        <v>100</v>
      </c>
      <c r="G54" s="26">
        <v>49</v>
      </c>
      <c r="H54">
        <v>40</v>
      </c>
      <c r="I54" s="43">
        <f t="shared" si="13"/>
        <v>383</v>
      </c>
      <c r="J54">
        <f t="shared" si="0"/>
        <v>63.833333333333336</v>
      </c>
      <c r="K54" s="26">
        <f t="shared" si="1"/>
        <v>13</v>
      </c>
      <c r="L54" s="22" t="str">
        <f t="shared" si="2"/>
        <v>63</v>
      </c>
      <c r="M54" s="26" t="str">
        <f t="shared" si="3"/>
        <v>Isha Jain</v>
      </c>
      <c r="N54" t="str">
        <f t="shared" si="4"/>
        <v>ISHA JAIN</v>
      </c>
      <c r="O54" s="26">
        <f t="shared" si="5"/>
        <v>100</v>
      </c>
      <c r="P54">
        <f t="shared" si="6"/>
        <v>40</v>
      </c>
      <c r="Q54" s="26" t="str">
        <f t="shared" si="7"/>
        <v>53 - Isha Jain</v>
      </c>
      <c r="R54" t="str">
        <f t="shared" si="8"/>
        <v>isha     jain</v>
      </c>
      <c r="S54" s="26">
        <f t="shared" si="9"/>
        <v>63.833333333333336</v>
      </c>
      <c r="T54" s="26" t="str">
        <f t="shared" si="10"/>
        <v>PASS</v>
      </c>
      <c r="U54" s="26" t="str">
        <f t="shared" si="11"/>
        <v>C+</v>
      </c>
      <c r="V54" s="23">
        <f t="shared" si="12"/>
        <v>63.833333333333336</v>
      </c>
    </row>
    <row r="55" spans="1:22" x14ac:dyDescent="0.3">
      <c r="A55" s="23">
        <v>54</v>
      </c>
      <c r="B55" s="26" t="s">
        <v>61</v>
      </c>
      <c r="C55" s="26">
        <v>54</v>
      </c>
      <c r="D55">
        <v>54</v>
      </c>
      <c r="E55" s="26">
        <v>68</v>
      </c>
      <c r="F55">
        <v>41</v>
      </c>
      <c r="G55" s="26">
        <v>85</v>
      </c>
      <c r="H55">
        <v>88</v>
      </c>
      <c r="I55" s="43">
        <f t="shared" si="13"/>
        <v>390</v>
      </c>
      <c r="J55">
        <f t="shared" si="0"/>
        <v>65</v>
      </c>
      <c r="K55" s="26">
        <f t="shared" si="1"/>
        <v>12</v>
      </c>
      <c r="L55" s="22" t="str">
        <f t="shared" si="2"/>
        <v>65</v>
      </c>
      <c r="M55" s="26" t="str">
        <f t="shared" si="3"/>
        <v>Nandini Sahu</v>
      </c>
      <c r="N55" t="str">
        <f t="shared" si="4"/>
        <v>NANDINI SAHU</v>
      </c>
      <c r="O55" s="26">
        <f t="shared" si="5"/>
        <v>88</v>
      </c>
      <c r="P55">
        <f t="shared" si="6"/>
        <v>41</v>
      </c>
      <c r="Q55" s="26" t="str">
        <f t="shared" si="7"/>
        <v>54 - Nandini Sahu</v>
      </c>
      <c r="R55" t="str">
        <f t="shared" si="8"/>
        <v>nandini sahu</v>
      </c>
      <c r="S55" s="26">
        <f t="shared" si="9"/>
        <v>65</v>
      </c>
      <c r="T55" s="26" t="str">
        <f t="shared" si="10"/>
        <v>PASS</v>
      </c>
      <c r="U55" s="26" t="str">
        <f t="shared" si="11"/>
        <v>C+</v>
      </c>
      <c r="V55" s="23">
        <f t="shared" si="12"/>
        <v>65</v>
      </c>
    </row>
    <row r="56" spans="1:22" x14ac:dyDescent="0.3">
      <c r="A56" s="23">
        <v>55</v>
      </c>
      <c r="B56" s="26" t="s">
        <v>62</v>
      </c>
      <c r="C56" s="26">
        <v>43</v>
      </c>
      <c r="D56">
        <v>78</v>
      </c>
      <c r="E56" s="26">
        <v>100</v>
      </c>
      <c r="F56">
        <v>74</v>
      </c>
      <c r="G56" s="26">
        <v>40</v>
      </c>
      <c r="H56">
        <v>74</v>
      </c>
      <c r="I56" s="43">
        <f t="shared" si="13"/>
        <v>409</v>
      </c>
      <c r="J56">
        <f t="shared" si="0"/>
        <v>68.166666666666671</v>
      </c>
      <c r="K56" s="26">
        <f t="shared" si="1"/>
        <v>17</v>
      </c>
      <c r="L56" s="22" t="str">
        <f t="shared" si="2"/>
        <v>68</v>
      </c>
      <c r="M56" s="26" t="str">
        <f t="shared" si="3"/>
        <v>Riya Deshmukh</v>
      </c>
      <c r="N56" t="str">
        <f t="shared" si="4"/>
        <v>RIYA DESHMUKH</v>
      </c>
      <c r="O56" s="26">
        <f t="shared" si="5"/>
        <v>100</v>
      </c>
      <c r="P56">
        <f t="shared" si="6"/>
        <v>40</v>
      </c>
      <c r="Q56" s="26" t="str">
        <f t="shared" si="7"/>
        <v>55 - Riya Deshmukh</v>
      </c>
      <c r="R56" t="str">
        <f t="shared" si="8"/>
        <v>riya     deshmukh</v>
      </c>
      <c r="S56" s="26">
        <f t="shared" si="9"/>
        <v>68.166666666666671</v>
      </c>
      <c r="T56" s="26" t="str">
        <f t="shared" si="10"/>
        <v>PASS</v>
      </c>
      <c r="U56" s="26" t="str">
        <f t="shared" si="11"/>
        <v>C+</v>
      </c>
      <c r="V56" s="23">
        <f t="shared" si="12"/>
        <v>68.166666666666671</v>
      </c>
    </row>
    <row r="57" spans="1:22" x14ac:dyDescent="0.3">
      <c r="A57" s="23">
        <v>56</v>
      </c>
      <c r="B57" s="26" t="s">
        <v>63</v>
      </c>
      <c r="C57" s="26">
        <v>82</v>
      </c>
      <c r="D57">
        <v>93</v>
      </c>
      <c r="E57" s="26">
        <v>52</v>
      </c>
      <c r="F57">
        <v>69</v>
      </c>
      <c r="G57" s="26">
        <v>68</v>
      </c>
      <c r="H57">
        <v>48</v>
      </c>
      <c r="I57" s="43">
        <f t="shared" si="13"/>
        <v>412</v>
      </c>
      <c r="J57">
        <f t="shared" si="0"/>
        <v>68.666666666666671</v>
      </c>
      <c r="K57" s="26">
        <f t="shared" si="1"/>
        <v>12</v>
      </c>
      <c r="L57" s="22" t="str">
        <f t="shared" si="2"/>
        <v>68</v>
      </c>
      <c r="M57" s="26" t="str">
        <f t="shared" si="3"/>
        <v>Sneha Kapoor</v>
      </c>
      <c r="N57" t="str">
        <f t="shared" si="4"/>
        <v>SNEHA KAPOOR</v>
      </c>
      <c r="O57" s="26">
        <f t="shared" si="5"/>
        <v>93</v>
      </c>
      <c r="P57">
        <f t="shared" si="6"/>
        <v>48</v>
      </c>
      <c r="Q57" s="26" t="str">
        <f t="shared" si="7"/>
        <v>56 - Sneha Kapoor</v>
      </c>
      <c r="R57" t="str">
        <f t="shared" si="8"/>
        <v>sneha kapoor</v>
      </c>
      <c r="S57" s="26">
        <f t="shared" si="9"/>
        <v>68.666666666666671</v>
      </c>
      <c r="T57" s="26" t="str">
        <f t="shared" si="10"/>
        <v>PASS</v>
      </c>
      <c r="U57" s="26" t="str">
        <f t="shared" si="11"/>
        <v>C+</v>
      </c>
      <c r="V57" s="23">
        <f t="shared" si="12"/>
        <v>68.666666666666671</v>
      </c>
    </row>
    <row r="58" spans="1:22" x14ac:dyDescent="0.3">
      <c r="A58" s="23">
        <v>57</v>
      </c>
      <c r="B58" s="26" t="s">
        <v>64</v>
      </c>
      <c r="C58" s="26">
        <v>56</v>
      </c>
      <c r="D58">
        <v>74</v>
      </c>
      <c r="E58" s="26">
        <v>44</v>
      </c>
      <c r="F58">
        <v>52</v>
      </c>
      <c r="G58" s="26">
        <v>98</v>
      </c>
      <c r="H58">
        <v>77</v>
      </c>
      <c r="I58" s="43">
        <f t="shared" si="13"/>
        <v>401</v>
      </c>
      <c r="J58">
        <f t="shared" si="0"/>
        <v>66.833333333333329</v>
      </c>
      <c r="K58" s="26">
        <f t="shared" si="1"/>
        <v>16</v>
      </c>
      <c r="L58" s="22" t="str">
        <f t="shared" si="2"/>
        <v>66</v>
      </c>
      <c r="M58" s="26" t="str">
        <f t="shared" si="3"/>
        <v>Swati Chatterjee</v>
      </c>
      <c r="N58" t="str">
        <f t="shared" si="4"/>
        <v>SWATI CHATTERJEE</v>
      </c>
      <c r="O58" s="26">
        <f t="shared" si="5"/>
        <v>98</v>
      </c>
      <c r="P58">
        <f t="shared" si="6"/>
        <v>44</v>
      </c>
      <c r="Q58" s="26" t="str">
        <f t="shared" si="7"/>
        <v>57 - Swati Chatterjee</v>
      </c>
      <c r="R58" t="str">
        <f t="shared" si="8"/>
        <v>swati chatterjee</v>
      </c>
      <c r="S58" s="26">
        <f t="shared" si="9"/>
        <v>66.833333333333329</v>
      </c>
      <c r="T58" s="26" t="str">
        <f t="shared" si="10"/>
        <v>PASS</v>
      </c>
      <c r="U58" s="26" t="str">
        <f t="shared" si="11"/>
        <v>C+</v>
      </c>
      <c r="V58" s="23">
        <f t="shared" si="12"/>
        <v>66.833333333333329</v>
      </c>
    </row>
    <row r="59" spans="1:22" x14ac:dyDescent="0.3">
      <c r="A59" s="23">
        <v>58</v>
      </c>
      <c r="B59" s="26" t="s">
        <v>65</v>
      </c>
      <c r="C59" s="26">
        <v>48</v>
      </c>
      <c r="D59">
        <v>50</v>
      </c>
      <c r="E59" s="26">
        <v>88</v>
      </c>
      <c r="F59">
        <v>82</v>
      </c>
      <c r="G59" s="26">
        <v>57</v>
      </c>
      <c r="H59">
        <v>66</v>
      </c>
      <c r="I59" s="43">
        <f t="shared" si="13"/>
        <v>391</v>
      </c>
      <c r="J59">
        <f t="shared" si="0"/>
        <v>65.166666666666671</v>
      </c>
      <c r="K59" s="26">
        <f t="shared" si="1"/>
        <v>10</v>
      </c>
      <c r="L59" s="22" t="str">
        <f t="shared" si="2"/>
        <v>65</v>
      </c>
      <c r="M59" s="26" t="str">
        <f t="shared" si="3"/>
        <v>Meera Iyer</v>
      </c>
      <c r="N59" t="str">
        <f t="shared" si="4"/>
        <v>MEERA IYER</v>
      </c>
      <c r="O59" s="26">
        <f t="shared" si="5"/>
        <v>88</v>
      </c>
      <c r="P59">
        <f t="shared" si="6"/>
        <v>48</v>
      </c>
      <c r="Q59" s="26" t="str">
        <f t="shared" si="7"/>
        <v>58 - Meera Iyer</v>
      </c>
      <c r="R59" t="str">
        <f t="shared" si="8"/>
        <v>meera iyer</v>
      </c>
      <c r="S59" s="26">
        <f t="shared" si="9"/>
        <v>65.166666666666671</v>
      </c>
      <c r="T59" s="26" t="str">
        <f t="shared" si="10"/>
        <v>PASS</v>
      </c>
      <c r="U59" s="26" t="str">
        <f t="shared" si="11"/>
        <v>C+</v>
      </c>
      <c r="V59" s="23">
        <f t="shared" si="12"/>
        <v>65.166666666666671</v>
      </c>
    </row>
    <row r="60" spans="1:22" x14ac:dyDescent="0.3">
      <c r="A60" s="23">
        <v>59</v>
      </c>
      <c r="B60" s="26" t="s">
        <v>66</v>
      </c>
      <c r="C60" s="26">
        <v>46</v>
      </c>
      <c r="D60">
        <v>37</v>
      </c>
      <c r="E60" s="26">
        <v>77</v>
      </c>
      <c r="F60">
        <v>40</v>
      </c>
      <c r="G60" s="26">
        <v>43</v>
      </c>
      <c r="H60">
        <v>42</v>
      </c>
      <c r="I60" s="43">
        <f t="shared" si="13"/>
        <v>285</v>
      </c>
      <c r="J60">
        <f t="shared" si="0"/>
        <v>47.5</v>
      </c>
      <c r="K60" s="26">
        <f t="shared" si="1"/>
        <v>14</v>
      </c>
      <c r="L60" s="22" t="str">
        <f t="shared" si="2"/>
        <v>47</v>
      </c>
      <c r="M60" s="26" t="str">
        <f t="shared" si="3"/>
        <v>Simran Kaur</v>
      </c>
      <c r="N60" t="str">
        <f t="shared" si="4"/>
        <v>SIMRAN KAUR</v>
      </c>
      <c r="O60" s="26">
        <f t="shared" si="5"/>
        <v>77</v>
      </c>
      <c r="P60">
        <f t="shared" si="6"/>
        <v>37</v>
      </c>
      <c r="Q60" s="26" t="str">
        <f t="shared" si="7"/>
        <v>59 - Simran Kaur</v>
      </c>
      <c r="R60" t="str">
        <f t="shared" si="8"/>
        <v>simran    kaur</v>
      </c>
      <c r="S60" s="26">
        <f t="shared" si="9"/>
        <v>47.5</v>
      </c>
      <c r="T60" s="26" t="str">
        <f t="shared" si="10"/>
        <v>FAIL</v>
      </c>
      <c r="U60" s="26" t="str">
        <f t="shared" si="11"/>
        <v>FAIL</v>
      </c>
      <c r="V60" s="23">
        <f t="shared" si="12"/>
        <v>47.5</v>
      </c>
    </row>
    <row r="61" spans="1:22" x14ac:dyDescent="0.3">
      <c r="A61" s="23">
        <v>60</v>
      </c>
      <c r="B61" s="26" t="s">
        <v>67</v>
      </c>
      <c r="C61" s="26">
        <v>36</v>
      </c>
      <c r="D61">
        <v>39</v>
      </c>
      <c r="E61" s="26">
        <v>69</v>
      </c>
      <c r="F61">
        <v>60</v>
      </c>
      <c r="G61" s="26">
        <v>91</v>
      </c>
      <c r="H61">
        <v>97</v>
      </c>
      <c r="I61" s="43">
        <f t="shared" si="13"/>
        <v>392</v>
      </c>
      <c r="J61">
        <f t="shared" si="0"/>
        <v>65.333333333333329</v>
      </c>
      <c r="K61" s="26">
        <f t="shared" si="1"/>
        <v>13</v>
      </c>
      <c r="L61" s="22" t="str">
        <f t="shared" si="2"/>
        <v>65</v>
      </c>
      <c r="M61" s="26" t="str">
        <f t="shared" si="3"/>
        <v>Ayesha Shaikh</v>
      </c>
      <c r="N61" t="str">
        <f t="shared" si="4"/>
        <v>AYESHA SHAIKH</v>
      </c>
      <c r="O61" s="26">
        <f t="shared" si="5"/>
        <v>97</v>
      </c>
      <c r="P61">
        <f t="shared" si="6"/>
        <v>36</v>
      </c>
      <c r="Q61" s="26" t="str">
        <f t="shared" si="7"/>
        <v>60 - Ayesha Shaikh</v>
      </c>
      <c r="R61" t="str">
        <f t="shared" si="8"/>
        <v>ayesha shaikh</v>
      </c>
      <c r="S61" s="26">
        <f t="shared" si="9"/>
        <v>65.333333333333329</v>
      </c>
      <c r="T61" s="26" t="str">
        <f t="shared" si="10"/>
        <v>PASS</v>
      </c>
      <c r="U61" s="26" t="str">
        <f t="shared" si="11"/>
        <v>C+</v>
      </c>
      <c r="V61" s="23">
        <f t="shared" si="12"/>
        <v>65.333333333333329</v>
      </c>
    </row>
    <row r="62" spans="1:22" x14ac:dyDescent="0.3">
      <c r="A62" s="23">
        <v>61</v>
      </c>
      <c r="B62" s="26" t="s">
        <v>68</v>
      </c>
      <c r="C62" s="26">
        <v>100</v>
      </c>
      <c r="D62">
        <v>41</v>
      </c>
      <c r="E62" s="26">
        <v>39</v>
      </c>
      <c r="F62">
        <v>97</v>
      </c>
      <c r="G62" s="26">
        <v>75</v>
      </c>
      <c r="H62">
        <v>55</v>
      </c>
      <c r="I62" s="43">
        <f t="shared" si="13"/>
        <v>407</v>
      </c>
      <c r="J62">
        <f t="shared" si="0"/>
        <v>67.833333333333329</v>
      </c>
      <c r="K62" s="26">
        <f t="shared" si="1"/>
        <v>11</v>
      </c>
      <c r="L62" s="22" t="str">
        <f t="shared" si="2"/>
        <v>67</v>
      </c>
      <c r="M62" s="26" t="str">
        <f t="shared" si="3"/>
        <v>Pooja Reddy</v>
      </c>
      <c r="N62" t="str">
        <f t="shared" si="4"/>
        <v>POOJA REDDY</v>
      </c>
      <c r="O62" s="26">
        <f t="shared" si="5"/>
        <v>100</v>
      </c>
      <c r="P62">
        <f t="shared" si="6"/>
        <v>39</v>
      </c>
      <c r="Q62" s="26" t="str">
        <f t="shared" si="7"/>
        <v>61 - Pooja Reddy</v>
      </c>
      <c r="R62" t="str">
        <f t="shared" si="8"/>
        <v>pooja reddy</v>
      </c>
      <c r="S62" s="26">
        <f t="shared" si="9"/>
        <v>67.833333333333329</v>
      </c>
      <c r="T62" s="26" t="str">
        <f t="shared" si="10"/>
        <v>PASS</v>
      </c>
      <c r="U62" s="26" t="str">
        <f t="shared" si="11"/>
        <v>C+</v>
      </c>
      <c r="V62" s="23">
        <f t="shared" si="12"/>
        <v>67.833333333333329</v>
      </c>
    </row>
    <row r="63" spans="1:22" x14ac:dyDescent="0.3">
      <c r="A63" s="23">
        <v>62</v>
      </c>
      <c r="B63" s="26" t="s">
        <v>69</v>
      </c>
      <c r="C63" s="26">
        <v>38</v>
      </c>
      <c r="D63">
        <v>90</v>
      </c>
      <c r="E63" s="26">
        <v>82</v>
      </c>
      <c r="F63">
        <v>51</v>
      </c>
      <c r="G63" s="26">
        <v>60</v>
      </c>
      <c r="H63">
        <v>82</v>
      </c>
      <c r="I63" s="43">
        <f t="shared" si="13"/>
        <v>403</v>
      </c>
      <c r="J63">
        <f t="shared" si="0"/>
        <v>67.166666666666671</v>
      </c>
      <c r="K63" s="26">
        <f t="shared" si="1"/>
        <v>14</v>
      </c>
      <c r="L63" s="22" t="str">
        <f t="shared" si="2"/>
        <v>67</v>
      </c>
      <c r="M63" s="26" t="str">
        <f t="shared" si="3"/>
        <v>Kritika Bansal</v>
      </c>
      <c r="N63" t="str">
        <f t="shared" si="4"/>
        <v>KRITIKA BANSAL</v>
      </c>
      <c r="O63" s="26">
        <f t="shared" si="5"/>
        <v>90</v>
      </c>
      <c r="P63">
        <f t="shared" si="6"/>
        <v>38</v>
      </c>
      <c r="Q63" s="26" t="str">
        <f t="shared" si="7"/>
        <v>62 - Kritika Bansal</v>
      </c>
      <c r="R63" t="str">
        <f t="shared" si="8"/>
        <v>kritika bansal</v>
      </c>
      <c r="S63" s="26">
        <f t="shared" si="9"/>
        <v>67.166666666666671</v>
      </c>
      <c r="T63" s="26" t="str">
        <f t="shared" si="10"/>
        <v>PASS</v>
      </c>
      <c r="U63" s="26" t="str">
        <f t="shared" si="11"/>
        <v>C+</v>
      </c>
      <c r="V63" s="23">
        <f t="shared" si="12"/>
        <v>67.166666666666671</v>
      </c>
    </row>
    <row r="64" spans="1:22" x14ac:dyDescent="0.3">
      <c r="A64" s="23">
        <v>63</v>
      </c>
      <c r="B64" s="26" t="s">
        <v>70</v>
      </c>
      <c r="C64" s="26">
        <v>85</v>
      </c>
      <c r="D64">
        <v>82</v>
      </c>
      <c r="E64" s="26">
        <v>64</v>
      </c>
      <c r="F64">
        <v>79</v>
      </c>
      <c r="G64" s="26">
        <v>82</v>
      </c>
      <c r="H64">
        <v>63</v>
      </c>
      <c r="I64" s="43">
        <f t="shared" si="13"/>
        <v>455</v>
      </c>
      <c r="J64">
        <f t="shared" si="0"/>
        <v>75.833333333333329</v>
      </c>
      <c r="K64" s="26">
        <f t="shared" si="1"/>
        <v>11</v>
      </c>
      <c r="L64" s="22" t="str">
        <f t="shared" si="2"/>
        <v>75</v>
      </c>
      <c r="M64" s="26" t="str">
        <f t="shared" si="3"/>
        <v>Neha Thakur</v>
      </c>
      <c r="N64" t="str">
        <f t="shared" si="4"/>
        <v>NEHA THAKUR</v>
      </c>
      <c r="O64" s="26">
        <f t="shared" si="5"/>
        <v>85</v>
      </c>
      <c r="P64">
        <f t="shared" si="6"/>
        <v>63</v>
      </c>
      <c r="Q64" s="26" t="str">
        <f t="shared" si="7"/>
        <v>63 - Neha Thakur</v>
      </c>
      <c r="R64" t="str">
        <f t="shared" si="8"/>
        <v>neha thakur</v>
      </c>
      <c r="S64" s="26">
        <f t="shared" si="9"/>
        <v>75.833333333333329</v>
      </c>
      <c r="T64" s="26" t="str">
        <f t="shared" si="10"/>
        <v>PASS</v>
      </c>
      <c r="U64" s="26" t="str">
        <f t="shared" si="11"/>
        <v>B</v>
      </c>
      <c r="V64" s="23">
        <f t="shared" si="12"/>
        <v>75.833333333333329</v>
      </c>
    </row>
    <row r="65" spans="1:22" x14ac:dyDescent="0.3">
      <c r="A65" s="23">
        <v>64</v>
      </c>
      <c r="B65" s="26" t="s">
        <v>71</v>
      </c>
      <c r="C65" s="26">
        <v>90</v>
      </c>
      <c r="D65">
        <v>60</v>
      </c>
      <c r="E65" s="26">
        <v>53</v>
      </c>
      <c r="F65">
        <v>66</v>
      </c>
      <c r="G65" s="26">
        <v>66</v>
      </c>
      <c r="H65">
        <v>100</v>
      </c>
      <c r="I65" s="43">
        <f t="shared" si="13"/>
        <v>435</v>
      </c>
      <c r="J65">
        <f t="shared" si="0"/>
        <v>72.5</v>
      </c>
      <c r="K65" s="26">
        <f t="shared" si="1"/>
        <v>14</v>
      </c>
      <c r="L65" s="22" t="str">
        <f t="shared" si="2"/>
        <v>72</v>
      </c>
      <c r="M65" s="26" t="str">
        <f t="shared" si="3"/>
        <v>Tanya Gupta</v>
      </c>
      <c r="N65" t="str">
        <f t="shared" si="4"/>
        <v>TANYA GUPTA</v>
      </c>
      <c r="O65" s="26">
        <f t="shared" si="5"/>
        <v>100</v>
      </c>
      <c r="P65">
        <f t="shared" si="6"/>
        <v>53</v>
      </c>
      <c r="Q65" s="26" t="str">
        <f t="shared" si="7"/>
        <v>64 - Tanya Gupta</v>
      </c>
      <c r="R65" t="str">
        <f t="shared" si="8"/>
        <v>tanya    gupta</v>
      </c>
      <c r="S65" s="26">
        <f t="shared" si="9"/>
        <v>72.5</v>
      </c>
      <c r="T65" s="26" t="str">
        <f t="shared" si="10"/>
        <v>PASS</v>
      </c>
      <c r="U65" s="26" t="str">
        <f t="shared" si="11"/>
        <v>B</v>
      </c>
      <c r="V65" s="23">
        <f t="shared" si="12"/>
        <v>72.5</v>
      </c>
    </row>
    <row r="66" spans="1:22" x14ac:dyDescent="0.3">
      <c r="A66" s="23">
        <v>65</v>
      </c>
      <c r="B66" s="26" t="s">
        <v>72</v>
      </c>
      <c r="C66" s="26">
        <v>69</v>
      </c>
      <c r="D66">
        <v>66</v>
      </c>
      <c r="E66" s="26">
        <v>91</v>
      </c>
      <c r="F66">
        <v>88</v>
      </c>
      <c r="G66" s="26">
        <v>100</v>
      </c>
      <c r="H66">
        <v>70</v>
      </c>
      <c r="I66" s="43">
        <f t="shared" si="13"/>
        <v>484</v>
      </c>
      <c r="J66">
        <f t="shared" si="0"/>
        <v>80.666666666666671</v>
      </c>
      <c r="K66" s="26">
        <f t="shared" si="1"/>
        <v>12</v>
      </c>
      <c r="L66" s="22" t="str">
        <f t="shared" si="2"/>
        <v>80</v>
      </c>
      <c r="M66" s="26" t="str">
        <f t="shared" si="3"/>
        <v>Shruti Yadav</v>
      </c>
      <c r="N66" t="str">
        <f t="shared" si="4"/>
        <v>SHRUTI YADAV</v>
      </c>
      <c r="O66" s="26">
        <f t="shared" si="5"/>
        <v>100</v>
      </c>
      <c r="P66">
        <f t="shared" si="6"/>
        <v>66</v>
      </c>
      <c r="Q66" s="26" t="str">
        <f t="shared" si="7"/>
        <v>65 - Shruti Yadav</v>
      </c>
      <c r="R66" t="str">
        <f t="shared" si="8"/>
        <v>shruti yadav</v>
      </c>
      <c r="S66" s="26">
        <f t="shared" si="9"/>
        <v>80.666666666666671</v>
      </c>
      <c r="T66" s="26" t="str">
        <f t="shared" si="10"/>
        <v>PASS</v>
      </c>
      <c r="U66" s="26" t="str">
        <f t="shared" si="11"/>
        <v>B+</v>
      </c>
      <c r="V66" s="23">
        <f t="shared" si="12"/>
        <v>80.666666666666671</v>
      </c>
    </row>
    <row r="67" spans="1:22" x14ac:dyDescent="0.3">
      <c r="A67" s="23">
        <v>66</v>
      </c>
      <c r="B67" s="26" t="s">
        <v>73</v>
      </c>
      <c r="C67" s="26">
        <v>73</v>
      </c>
      <c r="D67">
        <v>96</v>
      </c>
      <c r="E67" s="26">
        <v>59</v>
      </c>
      <c r="F67">
        <v>59</v>
      </c>
      <c r="G67" s="26">
        <v>55</v>
      </c>
      <c r="H67">
        <v>91</v>
      </c>
      <c r="I67" s="43">
        <f t="shared" ref="I67:I101" si="14">C67+D67+E67+F67+G67+H67</f>
        <v>433</v>
      </c>
      <c r="J67">
        <f t="shared" ref="J67:J101" si="15">I67/600 %</f>
        <v>72.166666666666671</v>
      </c>
      <c r="K67" s="26">
        <f t="shared" ref="K67:K101" si="16">LEN(B67)</f>
        <v>14</v>
      </c>
      <c r="L67" s="22" t="str">
        <f t="shared" ref="L67:L101" si="17">LEFT(J67,2)</f>
        <v>72</v>
      </c>
      <c r="M67" s="26" t="str">
        <f t="shared" ref="M67:M101" si="18">TRIM(B67)</f>
        <v>Sakshi Agarwal</v>
      </c>
      <c r="N67" t="str">
        <f t="shared" ref="N67:N101" si="19">UPPER(M67)</f>
        <v>SAKSHI AGARWAL</v>
      </c>
      <c r="O67" s="26">
        <f t="shared" ref="O67:O101" si="20">MAX(C67,D67,E67,F67,G67,H67)</f>
        <v>96</v>
      </c>
      <c r="P67">
        <f t="shared" ref="P67:P101" si="21">MIN(C67,D67,E67,F67,G67,H67)</f>
        <v>55</v>
      </c>
      <c r="Q67" s="26" t="str">
        <f t="shared" ref="Q67:Q101" si="22">A67 &amp; " - " &amp; M67</f>
        <v>66 - Sakshi Agarwal</v>
      </c>
      <c r="R67" t="str">
        <f t="shared" ref="R67:R101" si="23">LOWER(B67)</f>
        <v>sakshi agarwal</v>
      </c>
      <c r="S67" s="26">
        <f t="shared" ref="S67:S101" si="24">AVERAGE(C67,D67,E67,F67,G67,H67)</f>
        <v>72.166666666666671</v>
      </c>
      <c r="T67" s="26" t="str">
        <f t="shared" ref="T67:T101" si="25">IF(J67&gt;55,"PASS","FAIL")</f>
        <v>PASS</v>
      </c>
      <c r="U67" s="26" t="str">
        <f t="shared" ref="U67:U101" si="26">IF(J67&gt;95,"A+",IF(J67&gt;90,"A",IF(J67&gt;80,"B+",IF(J67&gt;70,"B",IF(J67&gt;60,"C+",IF(J67&gt;50,"C","FAIL"))))))</f>
        <v>B</v>
      </c>
      <c r="V67" s="23">
        <f t="shared" ref="V67:V101" si="27">AVERAGE(C67,D67,E67,F67,G67,H67)</f>
        <v>72.166666666666671</v>
      </c>
    </row>
    <row r="68" spans="1:22" x14ac:dyDescent="0.3">
      <c r="A68" s="23">
        <v>67</v>
      </c>
      <c r="B68" s="26" t="s">
        <v>74</v>
      </c>
      <c r="C68" s="26">
        <v>79</v>
      </c>
      <c r="D68">
        <v>71</v>
      </c>
      <c r="E68" s="26">
        <v>83</v>
      </c>
      <c r="F68">
        <v>78</v>
      </c>
      <c r="G68" s="26">
        <v>70</v>
      </c>
      <c r="H68">
        <v>43</v>
      </c>
      <c r="I68" s="43">
        <f t="shared" si="14"/>
        <v>424</v>
      </c>
      <c r="J68">
        <f t="shared" si="15"/>
        <v>70.666666666666671</v>
      </c>
      <c r="K68" s="26">
        <f t="shared" si="16"/>
        <v>18</v>
      </c>
      <c r="L68" s="22" t="str">
        <f t="shared" si="17"/>
        <v>70</v>
      </c>
      <c r="M68" s="26" t="str">
        <f t="shared" si="18"/>
        <v>Bhavya Joshi</v>
      </c>
      <c r="N68" t="str">
        <f t="shared" si="19"/>
        <v>BHAVYA JOSHI</v>
      </c>
      <c r="O68" s="26">
        <f t="shared" si="20"/>
        <v>83</v>
      </c>
      <c r="P68">
        <f t="shared" si="21"/>
        <v>43</v>
      </c>
      <c r="Q68" s="26" t="str">
        <f t="shared" si="22"/>
        <v>67 - Bhavya Joshi</v>
      </c>
      <c r="R68" t="str">
        <f t="shared" si="23"/>
        <v>bhavya       joshi</v>
      </c>
      <c r="S68" s="26">
        <f t="shared" si="24"/>
        <v>70.666666666666671</v>
      </c>
      <c r="T68" s="26" t="str">
        <f t="shared" si="25"/>
        <v>PASS</v>
      </c>
      <c r="U68" s="26" t="str">
        <f t="shared" si="26"/>
        <v>B</v>
      </c>
      <c r="V68" s="23">
        <f t="shared" si="27"/>
        <v>70.666666666666671</v>
      </c>
    </row>
    <row r="69" spans="1:22" x14ac:dyDescent="0.3">
      <c r="A69" s="23">
        <v>68</v>
      </c>
      <c r="B69" s="26" t="s">
        <v>75</v>
      </c>
      <c r="C69" s="26">
        <v>94</v>
      </c>
      <c r="D69">
        <v>65</v>
      </c>
      <c r="E69" s="26">
        <v>70</v>
      </c>
      <c r="F69">
        <v>48</v>
      </c>
      <c r="G69" s="26">
        <v>89</v>
      </c>
      <c r="H69">
        <v>84</v>
      </c>
      <c r="I69" s="43">
        <f t="shared" si="14"/>
        <v>450</v>
      </c>
      <c r="J69">
        <f t="shared" si="15"/>
        <v>75</v>
      </c>
      <c r="K69" s="26">
        <f t="shared" si="16"/>
        <v>12</v>
      </c>
      <c r="L69" s="22" t="str">
        <f t="shared" si="17"/>
        <v>75</v>
      </c>
      <c r="M69" s="26" t="str">
        <f t="shared" si="18"/>
        <v>Divya Pillai</v>
      </c>
      <c r="N69" t="str">
        <f t="shared" si="19"/>
        <v>DIVYA PILLAI</v>
      </c>
      <c r="O69" s="26">
        <f t="shared" si="20"/>
        <v>94</v>
      </c>
      <c r="P69">
        <f t="shared" si="21"/>
        <v>48</v>
      </c>
      <c r="Q69" s="26" t="str">
        <f t="shared" si="22"/>
        <v>68 - Divya Pillai</v>
      </c>
      <c r="R69" t="str">
        <f t="shared" si="23"/>
        <v>divya pillai</v>
      </c>
      <c r="S69" s="26">
        <f t="shared" si="24"/>
        <v>75</v>
      </c>
      <c r="T69" s="26" t="str">
        <f t="shared" si="25"/>
        <v>PASS</v>
      </c>
      <c r="U69" s="26" t="str">
        <f t="shared" si="26"/>
        <v>B</v>
      </c>
      <c r="V69" s="23">
        <f t="shared" si="27"/>
        <v>75</v>
      </c>
    </row>
    <row r="70" spans="1:22" x14ac:dyDescent="0.3">
      <c r="A70" s="23">
        <v>69</v>
      </c>
      <c r="B70" s="26" t="s">
        <v>76</v>
      </c>
      <c r="C70" s="26">
        <v>87</v>
      </c>
      <c r="D70">
        <v>84</v>
      </c>
      <c r="E70" s="26">
        <v>56</v>
      </c>
      <c r="F70">
        <v>87</v>
      </c>
      <c r="G70" s="26">
        <v>50</v>
      </c>
      <c r="H70">
        <v>51</v>
      </c>
      <c r="I70" s="43">
        <f t="shared" si="14"/>
        <v>415</v>
      </c>
      <c r="J70">
        <f t="shared" si="15"/>
        <v>69.166666666666671</v>
      </c>
      <c r="K70" s="26">
        <f t="shared" si="16"/>
        <v>13</v>
      </c>
      <c r="L70" s="22" t="str">
        <f t="shared" si="17"/>
        <v>69</v>
      </c>
      <c r="M70" s="26" t="str">
        <f t="shared" si="18"/>
        <v>Aishwarya Rao</v>
      </c>
      <c r="N70" t="str">
        <f t="shared" si="19"/>
        <v>AISHWARYA RAO</v>
      </c>
      <c r="O70" s="26">
        <f t="shared" si="20"/>
        <v>87</v>
      </c>
      <c r="P70">
        <f t="shared" si="21"/>
        <v>50</v>
      </c>
      <c r="Q70" s="26" t="str">
        <f t="shared" si="22"/>
        <v>69 - Aishwarya Rao</v>
      </c>
      <c r="R70" t="str">
        <f t="shared" si="23"/>
        <v>aishwarya rao</v>
      </c>
      <c r="S70" s="26">
        <f t="shared" si="24"/>
        <v>69.166666666666671</v>
      </c>
      <c r="T70" s="26" t="str">
        <f t="shared" si="25"/>
        <v>PASS</v>
      </c>
      <c r="U70" s="26" t="str">
        <f t="shared" si="26"/>
        <v>C+</v>
      </c>
      <c r="V70" s="23">
        <f t="shared" si="27"/>
        <v>69.166666666666671</v>
      </c>
    </row>
    <row r="71" spans="1:22" x14ac:dyDescent="0.3">
      <c r="A71" s="23">
        <v>70</v>
      </c>
      <c r="B71" s="26" t="s">
        <v>77</v>
      </c>
      <c r="C71" s="26">
        <v>64</v>
      </c>
      <c r="D71">
        <v>58</v>
      </c>
      <c r="E71" s="26">
        <v>89</v>
      </c>
      <c r="F71">
        <v>54</v>
      </c>
      <c r="G71" s="26">
        <v>87</v>
      </c>
      <c r="H71">
        <v>99</v>
      </c>
      <c r="I71" s="43">
        <f t="shared" si="14"/>
        <v>451</v>
      </c>
      <c r="J71">
        <f t="shared" si="15"/>
        <v>75.166666666666671</v>
      </c>
      <c r="K71" s="26">
        <f t="shared" si="16"/>
        <v>11</v>
      </c>
      <c r="L71" s="22" t="str">
        <f t="shared" si="17"/>
        <v>75</v>
      </c>
      <c r="M71" s="26" t="str">
        <f t="shared" si="18"/>
        <v>Kavya Patil</v>
      </c>
      <c r="N71" t="str">
        <f t="shared" si="19"/>
        <v>KAVYA PATIL</v>
      </c>
      <c r="O71" s="26">
        <f t="shared" si="20"/>
        <v>99</v>
      </c>
      <c r="P71">
        <f t="shared" si="21"/>
        <v>54</v>
      </c>
      <c r="Q71" s="26" t="str">
        <f t="shared" si="22"/>
        <v>70 - Kavya Patil</v>
      </c>
      <c r="R71" t="str">
        <f t="shared" si="23"/>
        <v>kavya patil</v>
      </c>
      <c r="S71" s="26">
        <f t="shared" si="24"/>
        <v>75.166666666666671</v>
      </c>
      <c r="T71" s="26" t="str">
        <f t="shared" si="25"/>
        <v>PASS</v>
      </c>
      <c r="U71" s="26" t="str">
        <f t="shared" si="26"/>
        <v>B</v>
      </c>
      <c r="V71" s="23">
        <f t="shared" si="27"/>
        <v>75.166666666666671</v>
      </c>
    </row>
    <row r="72" spans="1:22" x14ac:dyDescent="0.3">
      <c r="A72" s="23">
        <v>71</v>
      </c>
      <c r="B72" s="26" t="s">
        <v>78</v>
      </c>
      <c r="C72" s="26">
        <v>88</v>
      </c>
      <c r="D72">
        <v>45</v>
      </c>
      <c r="E72" s="26">
        <v>48</v>
      </c>
      <c r="F72">
        <v>76</v>
      </c>
      <c r="G72" s="26">
        <v>46</v>
      </c>
      <c r="H72">
        <v>58</v>
      </c>
      <c r="I72" s="43">
        <f t="shared" si="14"/>
        <v>361</v>
      </c>
      <c r="J72">
        <f t="shared" si="15"/>
        <v>60.166666666666664</v>
      </c>
      <c r="K72" s="26">
        <f t="shared" si="16"/>
        <v>13</v>
      </c>
      <c r="L72" s="22" t="str">
        <f t="shared" si="17"/>
        <v>60</v>
      </c>
      <c r="M72" s="26" t="str">
        <f t="shared" si="18"/>
        <v>Radhika Sinha</v>
      </c>
      <c r="N72" t="str">
        <f t="shared" si="19"/>
        <v>RADHIKA SINHA</v>
      </c>
      <c r="O72" s="26">
        <f t="shared" si="20"/>
        <v>88</v>
      </c>
      <c r="P72">
        <f t="shared" si="21"/>
        <v>45</v>
      </c>
      <c r="Q72" s="26" t="str">
        <f t="shared" si="22"/>
        <v>71 - Radhika Sinha</v>
      </c>
      <c r="R72" t="str">
        <f t="shared" si="23"/>
        <v>radhika sinha</v>
      </c>
      <c r="S72" s="26">
        <f t="shared" si="24"/>
        <v>60.166666666666664</v>
      </c>
      <c r="T72" s="26" t="str">
        <f t="shared" si="25"/>
        <v>PASS</v>
      </c>
      <c r="U72" s="26" t="str">
        <f t="shared" si="26"/>
        <v>C+</v>
      </c>
      <c r="V72" s="23">
        <f t="shared" si="27"/>
        <v>60.166666666666664</v>
      </c>
    </row>
    <row r="73" spans="1:22" x14ac:dyDescent="0.3">
      <c r="A73" s="23">
        <v>72</v>
      </c>
      <c r="B73" s="26" t="s">
        <v>79</v>
      </c>
      <c r="C73" s="26">
        <v>41</v>
      </c>
      <c r="D73">
        <v>92</v>
      </c>
      <c r="E73" s="26">
        <v>87</v>
      </c>
      <c r="F73">
        <v>43</v>
      </c>
      <c r="G73" s="26">
        <v>93</v>
      </c>
      <c r="H73">
        <v>75</v>
      </c>
      <c r="I73" s="43">
        <f t="shared" si="14"/>
        <v>431</v>
      </c>
      <c r="J73">
        <f t="shared" si="15"/>
        <v>71.833333333333329</v>
      </c>
      <c r="K73" s="26">
        <f t="shared" si="16"/>
        <v>10</v>
      </c>
      <c r="L73" s="22" t="str">
        <f t="shared" si="17"/>
        <v>71</v>
      </c>
      <c r="M73" s="26" t="str">
        <f t="shared" si="18"/>
        <v>Tanvi Nair</v>
      </c>
      <c r="N73" t="str">
        <f t="shared" si="19"/>
        <v>TANVI NAIR</v>
      </c>
      <c r="O73" s="26">
        <f t="shared" si="20"/>
        <v>93</v>
      </c>
      <c r="P73">
        <f t="shared" si="21"/>
        <v>41</v>
      </c>
      <c r="Q73" s="26" t="str">
        <f t="shared" si="22"/>
        <v>72 - Tanvi Nair</v>
      </c>
      <c r="R73" t="str">
        <f t="shared" si="23"/>
        <v>tanvi nair</v>
      </c>
      <c r="S73" s="26">
        <f t="shared" si="24"/>
        <v>71.833333333333329</v>
      </c>
      <c r="T73" s="26" t="str">
        <f t="shared" si="25"/>
        <v>PASS</v>
      </c>
      <c r="U73" s="26" t="str">
        <f t="shared" si="26"/>
        <v>B</v>
      </c>
      <c r="V73" s="23">
        <f t="shared" si="27"/>
        <v>71.833333333333329</v>
      </c>
    </row>
    <row r="74" spans="1:22" x14ac:dyDescent="0.3">
      <c r="A74" s="23">
        <v>73</v>
      </c>
      <c r="B74" s="26" t="s">
        <v>80</v>
      </c>
      <c r="C74" s="26">
        <v>55</v>
      </c>
      <c r="D74">
        <v>99</v>
      </c>
      <c r="E74" s="26">
        <v>66</v>
      </c>
      <c r="F74">
        <v>89</v>
      </c>
      <c r="G74" s="26">
        <v>72</v>
      </c>
      <c r="H74">
        <v>64</v>
      </c>
      <c r="I74" s="43">
        <f t="shared" si="14"/>
        <v>445</v>
      </c>
      <c r="J74">
        <f t="shared" si="15"/>
        <v>74.166666666666671</v>
      </c>
      <c r="K74" s="26">
        <f t="shared" si="16"/>
        <v>15</v>
      </c>
      <c r="L74" s="22" t="str">
        <f t="shared" si="17"/>
        <v>74</v>
      </c>
      <c r="M74" s="26" t="str">
        <f t="shared" si="18"/>
        <v>Muskan Dubey</v>
      </c>
      <c r="N74" t="str">
        <f t="shared" si="19"/>
        <v>MUSKAN DUBEY</v>
      </c>
      <c r="O74" s="26">
        <f t="shared" si="20"/>
        <v>99</v>
      </c>
      <c r="P74">
        <f t="shared" si="21"/>
        <v>55</v>
      </c>
      <c r="Q74" s="26" t="str">
        <f t="shared" si="22"/>
        <v>73 - Muskan Dubey</v>
      </c>
      <c r="R74" t="str">
        <f t="shared" si="23"/>
        <v>muskan    dubey</v>
      </c>
      <c r="S74" s="26">
        <f t="shared" si="24"/>
        <v>74.166666666666671</v>
      </c>
      <c r="T74" s="26" t="str">
        <f t="shared" si="25"/>
        <v>PASS</v>
      </c>
      <c r="U74" s="26" t="str">
        <f t="shared" si="26"/>
        <v>B</v>
      </c>
      <c r="V74" s="23">
        <f t="shared" si="27"/>
        <v>74.166666666666671</v>
      </c>
    </row>
    <row r="75" spans="1:22" x14ac:dyDescent="0.3">
      <c r="A75" s="23">
        <v>74</v>
      </c>
      <c r="B75" s="26" t="s">
        <v>81</v>
      </c>
      <c r="C75" s="26">
        <v>71</v>
      </c>
      <c r="D75">
        <v>43</v>
      </c>
      <c r="E75" s="26">
        <v>90</v>
      </c>
      <c r="F75">
        <v>63</v>
      </c>
      <c r="G75" s="26">
        <v>59</v>
      </c>
      <c r="H75">
        <v>100</v>
      </c>
      <c r="I75" s="43">
        <f t="shared" si="14"/>
        <v>426</v>
      </c>
      <c r="J75">
        <f t="shared" si="15"/>
        <v>71</v>
      </c>
      <c r="K75" s="26">
        <f t="shared" si="16"/>
        <v>14</v>
      </c>
      <c r="L75" s="22" t="str">
        <f t="shared" si="17"/>
        <v>71</v>
      </c>
      <c r="M75" s="26" t="str">
        <f t="shared" si="18"/>
        <v>Charu Saxena</v>
      </c>
      <c r="N75" t="str">
        <f t="shared" si="19"/>
        <v>CHARU SAXENA</v>
      </c>
      <c r="O75" s="26">
        <f t="shared" si="20"/>
        <v>100</v>
      </c>
      <c r="P75">
        <f t="shared" si="21"/>
        <v>43</v>
      </c>
      <c r="Q75" s="26" t="str">
        <f t="shared" si="22"/>
        <v>74 - Charu Saxena</v>
      </c>
      <c r="R75" t="str">
        <f t="shared" si="23"/>
        <v>charu   saxena</v>
      </c>
      <c r="S75" s="26">
        <f t="shared" si="24"/>
        <v>71</v>
      </c>
      <c r="T75" s="26" t="str">
        <f t="shared" si="25"/>
        <v>PASS</v>
      </c>
      <c r="U75" s="26" t="str">
        <f t="shared" si="26"/>
        <v>B</v>
      </c>
      <c r="V75" s="23">
        <f t="shared" si="27"/>
        <v>71</v>
      </c>
    </row>
    <row r="76" spans="1:22" x14ac:dyDescent="0.3">
      <c r="A76" s="23">
        <v>75</v>
      </c>
      <c r="B76" s="26" t="s">
        <v>82</v>
      </c>
      <c r="C76" s="26">
        <v>92</v>
      </c>
      <c r="D76">
        <v>91</v>
      </c>
      <c r="E76" s="26">
        <v>41</v>
      </c>
      <c r="F76">
        <v>100</v>
      </c>
      <c r="G76" s="26">
        <v>84</v>
      </c>
      <c r="H76">
        <v>59</v>
      </c>
      <c r="I76" s="43">
        <f t="shared" si="14"/>
        <v>467</v>
      </c>
      <c r="J76">
        <f t="shared" si="15"/>
        <v>77.833333333333329</v>
      </c>
      <c r="K76" s="26">
        <f t="shared" si="16"/>
        <v>10</v>
      </c>
      <c r="L76" s="22" t="str">
        <f t="shared" si="17"/>
        <v>77</v>
      </c>
      <c r="M76" s="26" t="str">
        <f t="shared" si="18"/>
        <v>Shreya Dey</v>
      </c>
      <c r="N76" t="str">
        <f t="shared" si="19"/>
        <v>SHREYA DEY</v>
      </c>
      <c r="O76" s="26">
        <f t="shared" si="20"/>
        <v>100</v>
      </c>
      <c r="P76">
        <f t="shared" si="21"/>
        <v>41</v>
      </c>
      <c r="Q76" s="26" t="str">
        <f t="shared" si="22"/>
        <v>75 - Shreya Dey</v>
      </c>
      <c r="R76" t="str">
        <f t="shared" si="23"/>
        <v>shreya dey</v>
      </c>
      <c r="S76" s="26">
        <f t="shared" si="24"/>
        <v>77.833333333333329</v>
      </c>
      <c r="T76" s="26" t="str">
        <f t="shared" si="25"/>
        <v>PASS</v>
      </c>
      <c r="U76" s="26" t="str">
        <f t="shared" si="26"/>
        <v>B</v>
      </c>
      <c r="V76" s="23">
        <f t="shared" si="27"/>
        <v>77.833333333333329</v>
      </c>
    </row>
    <row r="77" spans="1:22" x14ac:dyDescent="0.3">
      <c r="A77" s="23">
        <v>76</v>
      </c>
      <c r="B77" s="26" t="s">
        <v>83</v>
      </c>
      <c r="C77" s="26">
        <v>67</v>
      </c>
      <c r="D77">
        <v>88</v>
      </c>
      <c r="E77" s="26">
        <v>79</v>
      </c>
      <c r="F77">
        <v>55</v>
      </c>
      <c r="G77" s="26">
        <v>53</v>
      </c>
      <c r="H77">
        <v>87</v>
      </c>
      <c r="I77" s="43">
        <f t="shared" si="14"/>
        <v>429</v>
      </c>
      <c r="J77">
        <f t="shared" si="15"/>
        <v>71.5</v>
      </c>
      <c r="K77" s="26">
        <f t="shared" si="16"/>
        <v>11</v>
      </c>
      <c r="L77" s="22" t="str">
        <f t="shared" si="17"/>
        <v>71</v>
      </c>
      <c r="M77" s="26" t="str">
        <f t="shared" si="18"/>
        <v>Aditi Varma</v>
      </c>
      <c r="N77" t="str">
        <f t="shared" si="19"/>
        <v>ADITI VARMA</v>
      </c>
      <c r="O77" s="26">
        <f t="shared" si="20"/>
        <v>88</v>
      </c>
      <c r="P77">
        <f t="shared" si="21"/>
        <v>53</v>
      </c>
      <c r="Q77" s="26" t="str">
        <f t="shared" si="22"/>
        <v>76 - Aditi Varma</v>
      </c>
      <c r="R77" t="str">
        <f t="shared" si="23"/>
        <v>aditi varma</v>
      </c>
      <c r="S77" s="26">
        <f t="shared" si="24"/>
        <v>71.5</v>
      </c>
      <c r="T77" s="26" t="str">
        <f t="shared" si="25"/>
        <v>PASS</v>
      </c>
      <c r="U77" s="26" t="str">
        <f t="shared" si="26"/>
        <v>B</v>
      </c>
      <c r="V77" s="23">
        <f t="shared" si="27"/>
        <v>71.5</v>
      </c>
    </row>
    <row r="78" spans="1:22" x14ac:dyDescent="0.3">
      <c r="A78" s="23">
        <v>77</v>
      </c>
      <c r="B78" s="26" t="s">
        <v>84</v>
      </c>
      <c r="C78" s="26">
        <v>83</v>
      </c>
      <c r="D78">
        <v>53</v>
      </c>
      <c r="E78" s="26">
        <v>95</v>
      </c>
      <c r="F78">
        <v>72</v>
      </c>
      <c r="G78" s="26">
        <v>97</v>
      </c>
      <c r="H78">
        <v>50</v>
      </c>
      <c r="I78" s="43">
        <f t="shared" si="14"/>
        <v>450</v>
      </c>
      <c r="J78">
        <f t="shared" si="15"/>
        <v>75</v>
      </c>
      <c r="K78" s="26">
        <f t="shared" si="16"/>
        <v>15</v>
      </c>
      <c r="L78" s="22" t="str">
        <f t="shared" si="17"/>
        <v>75</v>
      </c>
      <c r="M78" s="26" t="str">
        <f t="shared" si="18"/>
        <v>Harshita Tiwari</v>
      </c>
      <c r="N78" t="str">
        <f t="shared" si="19"/>
        <v>HARSHITA TIWARI</v>
      </c>
      <c r="O78" s="26">
        <f t="shared" si="20"/>
        <v>97</v>
      </c>
      <c r="P78">
        <f t="shared" si="21"/>
        <v>50</v>
      </c>
      <c r="Q78" s="26" t="str">
        <f t="shared" si="22"/>
        <v>77 - Harshita Tiwari</v>
      </c>
      <c r="R78" t="str">
        <f t="shared" si="23"/>
        <v>harshita tiwari</v>
      </c>
      <c r="S78" s="26">
        <f t="shared" si="24"/>
        <v>75</v>
      </c>
      <c r="T78" s="26" t="str">
        <f t="shared" si="25"/>
        <v>PASS</v>
      </c>
      <c r="U78" s="26" t="str">
        <f t="shared" si="26"/>
        <v>B</v>
      </c>
      <c r="V78" s="23">
        <f t="shared" si="27"/>
        <v>75</v>
      </c>
    </row>
    <row r="79" spans="1:22" x14ac:dyDescent="0.3">
      <c r="A79" s="23">
        <v>78</v>
      </c>
      <c r="B79" s="26" t="s">
        <v>85</v>
      </c>
      <c r="C79" s="26">
        <v>76</v>
      </c>
      <c r="D79">
        <v>68</v>
      </c>
      <c r="E79" s="26">
        <v>62</v>
      </c>
      <c r="F79">
        <v>62</v>
      </c>
      <c r="G79" s="26">
        <v>45</v>
      </c>
      <c r="H79">
        <v>78</v>
      </c>
      <c r="I79" s="43">
        <f t="shared" si="14"/>
        <v>391</v>
      </c>
      <c r="J79">
        <f t="shared" si="15"/>
        <v>65.166666666666671</v>
      </c>
      <c r="K79" s="26">
        <f t="shared" si="16"/>
        <v>14</v>
      </c>
      <c r="L79" s="22" t="str">
        <f t="shared" si="17"/>
        <v>65</v>
      </c>
      <c r="M79" s="26" t="str">
        <f t="shared" si="18"/>
        <v>Jhanvi Solanki</v>
      </c>
      <c r="N79" t="str">
        <f t="shared" si="19"/>
        <v>JHANVI SOLANKI</v>
      </c>
      <c r="O79" s="26">
        <f t="shared" si="20"/>
        <v>78</v>
      </c>
      <c r="P79">
        <f t="shared" si="21"/>
        <v>45</v>
      </c>
      <c r="Q79" s="26" t="str">
        <f t="shared" si="22"/>
        <v>78 - Jhanvi Solanki</v>
      </c>
      <c r="R79" t="str">
        <f t="shared" si="23"/>
        <v>jhanvi solanki</v>
      </c>
      <c r="S79" s="26">
        <f t="shared" si="24"/>
        <v>65.166666666666671</v>
      </c>
      <c r="T79" s="26" t="str">
        <f t="shared" si="25"/>
        <v>PASS</v>
      </c>
      <c r="U79" s="26" t="str">
        <f t="shared" si="26"/>
        <v>C+</v>
      </c>
      <c r="V79" s="23">
        <f t="shared" si="27"/>
        <v>65.166666666666671</v>
      </c>
    </row>
    <row r="80" spans="1:22" x14ac:dyDescent="0.3">
      <c r="A80" s="23">
        <v>79</v>
      </c>
      <c r="B80" s="26" t="s">
        <v>86</v>
      </c>
      <c r="C80" s="26">
        <v>66</v>
      </c>
      <c r="D80">
        <v>59</v>
      </c>
      <c r="E80" s="26">
        <v>58</v>
      </c>
      <c r="F80">
        <v>93</v>
      </c>
      <c r="G80" s="26">
        <v>62</v>
      </c>
      <c r="H80">
        <v>46</v>
      </c>
      <c r="I80" s="43">
        <f t="shared" si="14"/>
        <v>384</v>
      </c>
      <c r="J80">
        <f t="shared" si="15"/>
        <v>64</v>
      </c>
      <c r="K80" s="26">
        <f t="shared" si="16"/>
        <v>17</v>
      </c>
      <c r="L80" s="22" t="str">
        <f t="shared" si="17"/>
        <v>64</v>
      </c>
      <c r="M80" s="26" t="str">
        <f t="shared" si="18"/>
        <v>Mansi Sharma</v>
      </c>
      <c r="N80" t="str">
        <f t="shared" si="19"/>
        <v>MANSI SHARMA</v>
      </c>
      <c r="O80" s="26">
        <f t="shared" si="20"/>
        <v>93</v>
      </c>
      <c r="P80">
        <f t="shared" si="21"/>
        <v>46</v>
      </c>
      <c r="Q80" s="26" t="str">
        <f t="shared" si="22"/>
        <v>79 - Mansi Sharma</v>
      </c>
      <c r="R80" t="str">
        <f t="shared" si="23"/>
        <v>mansi      sharma</v>
      </c>
      <c r="S80" s="26">
        <f t="shared" si="24"/>
        <v>64</v>
      </c>
      <c r="T80" s="26" t="str">
        <f t="shared" si="25"/>
        <v>PASS</v>
      </c>
      <c r="U80" s="26" t="str">
        <f t="shared" si="26"/>
        <v>C+</v>
      </c>
      <c r="V80" s="23">
        <f t="shared" si="27"/>
        <v>64</v>
      </c>
    </row>
    <row r="81" spans="1:22" x14ac:dyDescent="0.3">
      <c r="A81" s="23">
        <v>80</v>
      </c>
      <c r="B81" s="26" t="s">
        <v>87</v>
      </c>
      <c r="C81" s="26">
        <v>59</v>
      </c>
      <c r="D81">
        <v>75</v>
      </c>
      <c r="E81" s="26">
        <v>100</v>
      </c>
      <c r="F81">
        <v>50</v>
      </c>
      <c r="G81" s="26">
        <v>76</v>
      </c>
      <c r="H81">
        <v>92</v>
      </c>
      <c r="I81" s="43">
        <f t="shared" si="14"/>
        <v>452</v>
      </c>
      <c r="J81">
        <f t="shared" si="15"/>
        <v>75.333333333333329</v>
      </c>
      <c r="K81" s="26">
        <f t="shared" si="16"/>
        <v>13</v>
      </c>
      <c r="L81" s="22" t="str">
        <f t="shared" si="17"/>
        <v>75</v>
      </c>
      <c r="M81" s="26" t="str">
        <f t="shared" si="18"/>
        <v>Anjali Rajput</v>
      </c>
      <c r="N81" t="str">
        <f t="shared" si="19"/>
        <v>ANJALI RAJPUT</v>
      </c>
      <c r="O81" s="26">
        <f t="shared" si="20"/>
        <v>100</v>
      </c>
      <c r="P81">
        <f t="shared" si="21"/>
        <v>50</v>
      </c>
      <c r="Q81" s="26" t="str">
        <f t="shared" si="22"/>
        <v>80 - Anjali Rajput</v>
      </c>
      <c r="R81" t="str">
        <f t="shared" si="23"/>
        <v>anjali rajput</v>
      </c>
      <c r="S81" s="26">
        <f t="shared" si="24"/>
        <v>75.333333333333329</v>
      </c>
      <c r="T81" s="26" t="str">
        <f t="shared" si="25"/>
        <v>PASS</v>
      </c>
      <c r="U81" s="26" t="str">
        <f t="shared" si="26"/>
        <v>B</v>
      </c>
      <c r="V81" s="23">
        <f t="shared" si="27"/>
        <v>75.333333333333329</v>
      </c>
    </row>
    <row r="82" spans="1:22" x14ac:dyDescent="0.3">
      <c r="A82" s="23">
        <v>81</v>
      </c>
      <c r="B82" s="26" t="s">
        <v>88</v>
      </c>
      <c r="C82" s="26">
        <v>61</v>
      </c>
      <c r="D82">
        <v>46</v>
      </c>
      <c r="E82" s="26">
        <v>45</v>
      </c>
      <c r="F82">
        <v>57</v>
      </c>
      <c r="G82" s="26">
        <v>48</v>
      </c>
      <c r="H82">
        <v>60</v>
      </c>
      <c r="I82" s="43">
        <f t="shared" si="14"/>
        <v>317</v>
      </c>
      <c r="J82">
        <f t="shared" si="15"/>
        <v>52.833333333333336</v>
      </c>
      <c r="K82" s="26">
        <f t="shared" si="16"/>
        <v>15</v>
      </c>
      <c r="L82" s="22" t="str">
        <f t="shared" si="17"/>
        <v>52</v>
      </c>
      <c r="M82" s="26" t="str">
        <f t="shared" si="18"/>
        <v>Deepika Chauhan</v>
      </c>
      <c r="N82" t="str">
        <f t="shared" si="19"/>
        <v>DEEPIKA CHAUHAN</v>
      </c>
      <c r="O82" s="26">
        <f t="shared" si="20"/>
        <v>61</v>
      </c>
      <c r="P82">
        <f t="shared" si="21"/>
        <v>45</v>
      </c>
      <c r="Q82" s="26" t="str">
        <f t="shared" si="22"/>
        <v>81 - Deepika Chauhan</v>
      </c>
      <c r="R82" t="str">
        <f t="shared" si="23"/>
        <v>deepika chauhan</v>
      </c>
      <c r="S82" s="26">
        <f t="shared" si="24"/>
        <v>52.833333333333336</v>
      </c>
      <c r="T82" s="26" t="str">
        <f t="shared" si="25"/>
        <v>FAIL</v>
      </c>
      <c r="U82" s="26" t="str">
        <f t="shared" si="26"/>
        <v>C</v>
      </c>
      <c r="V82" s="23">
        <f t="shared" si="27"/>
        <v>52.833333333333336</v>
      </c>
    </row>
    <row r="83" spans="1:22" x14ac:dyDescent="0.3">
      <c r="A83" s="23">
        <v>82</v>
      </c>
      <c r="B83" s="26" t="s">
        <v>89</v>
      </c>
      <c r="C83" s="26">
        <v>53</v>
      </c>
      <c r="D83">
        <v>100</v>
      </c>
      <c r="E83" s="26">
        <v>93</v>
      </c>
      <c r="F83">
        <v>85</v>
      </c>
      <c r="G83" s="26">
        <v>100</v>
      </c>
      <c r="H83">
        <v>69</v>
      </c>
      <c r="I83" s="43">
        <f t="shared" si="14"/>
        <v>500</v>
      </c>
      <c r="J83">
        <f t="shared" si="15"/>
        <v>83.333333333333329</v>
      </c>
      <c r="K83" s="26">
        <f t="shared" si="16"/>
        <v>14</v>
      </c>
      <c r="L83" s="22" t="str">
        <f t="shared" si="17"/>
        <v>83</v>
      </c>
      <c r="M83" s="26" t="str">
        <f t="shared" si="18"/>
        <v>Niharika Mehta</v>
      </c>
      <c r="N83" t="str">
        <f t="shared" si="19"/>
        <v>NIHARIKA MEHTA</v>
      </c>
      <c r="O83" s="26">
        <f t="shared" si="20"/>
        <v>100</v>
      </c>
      <c r="P83">
        <f t="shared" si="21"/>
        <v>53</v>
      </c>
      <c r="Q83" s="26" t="str">
        <f t="shared" si="22"/>
        <v>82 - Niharika Mehta</v>
      </c>
      <c r="R83" t="str">
        <f t="shared" si="23"/>
        <v>niharika mehta</v>
      </c>
      <c r="S83" s="26">
        <f t="shared" si="24"/>
        <v>83.333333333333329</v>
      </c>
      <c r="T83" s="26" t="str">
        <f t="shared" si="25"/>
        <v>PASS</v>
      </c>
      <c r="U83" s="26" t="str">
        <f t="shared" si="26"/>
        <v>B+</v>
      </c>
      <c r="V83" s="23">
        <f t="shared" si="27"/>
        <v>83.333333333333329</v>
      </c>
    </row>
    <row r="84" spans="1:22" x14ac:dyDescent="0.3">
      <c r="A84" s="23">
        <v>83</v>
      </c>
      <c r="B84" s="26" t="s">
        <v>90</v>
      </c>
      <c r="C84" s="26">
        <v>82</v>
      </c>
      <c r="D84">
        <v>62</v>
      </c>
      <c r="E84" s="26">
        <v>67</v>
      </c>
      <c r="F84">
        <v>45</v>
      </c>
      <c r="G84" s="26">
        <v>58</v>
      </c>
      <c r="H84">
        <v>95</v>
      </c>
      <c r="I84" s="43">
        <f t="shared" si="14"/>
        <v>409</v>
      </c>
      <c r="J84">
        <f t="shared" si="15"/>
        <v>68.166666666666671</v>
      </c>
      <c r="K84" s="26">
        <f t="shared" si="16"/>
        <v>13</v>
      </c>
      <c r="L84" s="22" t="str">
        <f t="shared" si="17"/>
        <v>68</v>
      </c>
      <c r="M84" s="26" t="str">
        <f t="shared" si="18"/>
        <v>Payal Singh</v>
      </c>
      <c r="N84" t="str">
        <f t="shared" si="19"/>
        <v>PAYAL SINGH</v>
      </c>
      <c r="O84" s="26">
        <f t="shared" si="20"/>
        <v>95</v>
      </c>
      <c r="P84">
        <f t="shared" si="21"/>
        <v>45</v>
      </c>
      <c r="Q84" s="26" t="str">
        <f t="shared" si="22"/>
        <v>83 - Payal Singh</v>
      </c>
      <c r="R84" t="str">
        <f t="shared" si="23"/>
        <v>payal   singh</v>
      </c>
      <c r="S84" s="26">
        <f t="shared" si="24"/>
        <v>68.166666666666671</v>
      </c>
      <c r="T84" s="26" t="str">
        <f t="shared" si="25"/>
        <v>PASS</v>
      </c>
      <c r="U84" s="26" t="str">
        <f t="shared" si="26"/>
        <v>C+</v>
      </c>
      <c r="V84" s="23">
        <f t="shared" si="27"/>
        <v>68.166666666666671</v>
      </c>
    </row>
    <row r="85" spans="1:22" x14ac:dyDescent="0.3">
      <c r="A85" s="23">
        <v>84</v>
      </c>
      <c r="B85" s="26" t="s">
        <v>91</v>
      </c>
      <c r="C85" s="26">
        <v>45</v>
      </c>
      <c r="D85">
        <v>86</v>
      </c>
      <c r="E85" s="26">
        <v>51</v>
      </c>
      <c r="F85">
        <v>96</v>
      </c>
      <c r="G85" s="26">
        <v>92</v>
      </c>
      <c r="H85">
        <v>53</v>
      </c>
      <c r="I85" s="43">
        <f t="shared" si="14"/>
        <v>423</v>
      </c>
      <c r="J85">
        <f t="shared" si="15"/>
        <v>70.5</v>
      </c>
      <c r="K85" s="26">
        <f t="shared" si="16"/>
        <v>10</v>
      </c>
      <c r="L85" s="22" t="str">
        <f t="shared" si="17"/>
        <v>70</v>
      </c>
      <c r="M85" s="26" t="str">
        <f t="shared" si="18"/>
        <v>Trisha Das</v>
      </c>
      <c r="N85" t="str">
        <f t="shared" si="19"/>
        <v>TRISHA DAS</v>
      </c>
      <c r="O85" s="26">
        <f t="shared" si="20"/>
        <v>96</v>
      </c>
      <c r="P85">
        <f t="shared" si="21"/>
        <v>45</v>
      </c>
      <c r="Q85" s="26" t="str">
        <f t="shared" si="22"/>
        <v>84 - Trisha Das</v>
      </c>
      <c r="R85" t="str">
        <f t="shared" si="23"/>
        <v>trisha das</v>
      </c>
      <c r="S85" s="26">
        <f t="shared" si="24"/>
        <v>70.5</v>
      </c>
      <c r="T85" s="26" t="str">
        <f t="shared" si="25"/>
        <v>PASS</v>
      </c>
      <c r="U85" s="26" t="str">
        <f t="shared" si="26"/>
        <v>B</v>
      </c>
      <c r="V85" s="23">
        <f t="shared" si="27"/>
        <v>70.5</v>
      </c>
    </row>
    <row r="86" spans="1:22" x14ac:dyDescent="0.3">
      <c r="A86" s="23">
        <v>85</v>
      </c>
      <c r="B86" s="26" t="s">
        <v>92</v>
      </c>
      <c r="C86" s="26">
        <v>60</v>
      </c>
      <c r="D86">
        <v>69</v>
      </c>
      <c r="E86" s="26">
        <v>85</v>
      </c>
      <c r="F86">
        <v>67</v>
      </c>
      <c r="G86" s="26">
        <v>64</v>
      </c>
      <c r="H86">
        <v>80</v>
      </c>
      <c r="I86" s="43">
        <f t="shared" si="14"/>
        <v>425</v>
      </c>
      <c r="J86">
        <f t="shared" si="15"/>
        <v>70.833333333333329</v>
      </c>
      <c r="K86" s="26">
        <f t="shared" si="16"/>
        <v>12</v>
      </c>
      <c r="L86" s="22" t="str">
        <f t="shared" si="17"/>
        <v>70</v>
      </c>
      <c r="M86" s="26" t="str">
        <f t="shared" si="18"/>
        <v>Ritu Chauhan</v>
      </c>
      <c r="N86" t="str">
        <f t="shared" si="19"/>
        <v>RITU CHAUHAN</v>
      </c>
      <c r="O86" s="26">
        <f t="shared" si="20"/>
        <v>85</v>
      </c>
      <c r="P86">
        <f t="shared" si="21"/>
        <v>60</v>
      </c>
      <c r="Q86" s="26" t="str">
        <f t="shared" si="22"/>
        <v>85 - Ritu Chauhan</v>
      </c>
      <c r="R86" t="str">
        <f t="shared" si="23"/>
        <v>ritu chauhan</v>
      </c>
      <c r="S86" s="26">
        <f t="shared" si="24"/>
        <v>70.833333333333329</v>
      </c>
      <c r="T86" s="26" t="str">
        <f t="shared" si="25"/>
        <v>PASS</v>
      </c>
      <c r="U86" s="26" t="str">
        <f t="shared" si="26"/>
        <v>B</v>
      </c>
      <c r="V86" s="23">
        <f t="shared" si="27"/>
        <v>70.833333333333329</v>
      </c>
    </row>
    <row r="87" spans="1:22" x14ac:dyDescent="0.3">
      <c r="A87" s="23">
        <v>86</v>
      </c>
      <c r="B87" s="26" t="s">
        <v>93</v>
      </c>
      <c r="C87" s="26">
        <v>74</v>
      </c>
      <c r="D87">
        <v>94</v>
      </c>
      <c r="E87" s="26">
        <v>60</v>
      </c>
      <c r="F87">
        <v>90</v>
      </c>
      <c r="G87" s="26">
        <v>69</v>
      </c>
      <c r="H87">
        <v>44</v>
      </c>
      <c r="I87" s="43">
        <f t="shared" si="14"/>
        <v>431</v>
      </c>
      <c r="J87">
        <f t="shared" si="15"/>
        <v>71.833333333333329</v>
      </c>
      <c r="K87" s="26">
        <f t="shared" si="16"/>
        <v>11</v>
      </c>
      <c r="L87" s="22" t="str">
        <f t="shared" si="17"/>
        <v>71</v>
      </c>
      <c r="M87" s="26" t="str">
        <f t="shared" si="18"/>
        <v>Avni Bhatia</v>
      </c>
      <c r="N87" t="str">
        <f t="shared" si="19"/>
        <v>AVNI BHATIA</v>
      </c>
      <c r="O87" s="26">
        <f t="shared" si="20"/>
        <v>94</v>
      </c>
      <c r="P87">
        <f t="shared" si="21"/>
        <v>44</v>
      </c>
      <c r="Q87" s="26" t="str">
        <f t="shared" si="22"/>
        <v>86 - Avni Bhatia</v>
      </c>
      <c r="R87" t="str">
        <f t="shared" si="23"/>
        <v>avni bhatia</v>
      </c>
      <c r="S87" s="26">
        <f t="shared" si="24"/>
        <v>71.833333333333329</v>
      </c>
      <c r="T87" s="26" t="str">
        <f t="shared" si="25"/>
        <v>PASS</v>
      </c>
      <c r="U87" s="26" t="str">
        <f t="shared" si="26"/>
        <v>B</v>
      </c>
      <c r="V87" s="23">
        <f t="shared" si="27"/>
        <v>71.833333333333329</v>
      </c>
    </row>
    <row r="88" spans="1:22" x14ac:dyDescent="0.3">
      <c r="A88" s="23">
        <v>87</v>
      </c>
      <c r="B88" s="26" t="s">
        <v>156</v>
      </c>
      <c r="C88" s="26">
        <v>100</v>
      </c>
      <c r="D88">
        <v>77</v>
      </c>
      <c r="E88" s="26">
        <v>92</v>
      </c>
      <c r="F88">
        <v>46</v>
      </c>
      <c r="G88" s="26">
        <v>80</v>
      </c>
      <c r="H88">
        <v>85</v>
      </c>
      <c r="I88" s="43">
        <f t="shared" si="14"/>
        <v>480</v>
      </c>
      <c r="J88">
        <f t="shared" si="15"/>
        <v>80</v>
      </c>
      <c r="K88" s="26">
        <f t="shared" si="16"/>
        <v>11</v>
      </c>
      <c r="L88" s="22" t="str">
        <f t="shared" si="17"/>
        <v>80</v>
      </c>
      <c r="M88" s="26" t="str">
        <f t="shared" si="18"/>
        <v>Banti Singh</v>
      </c>
      <c r="N88" t="str">
        <f t="shared" si="19"/>
        <v>BANTI SINGH</v>
      </c>
      <c r="O88" s="26">
        <f t="shared" si="20"/>
        <v>100</v>
      </c>
      <c r="P88">
        <f t="shared" si="21"/>
        <v>46</v>
      </c>
      <c r="Q88" s="26" t="str">
        <f t="shared" si="22"/>
        <v>87 - Banti Singh</v>
      </c>
      <c r="R88" t="str">
        <f t="shared" si="23"/>
        <v>banti singh</v>
      </c>
      <c r="S88" s="26">
        <f t="shared" si="24"/>
        <v>80</v>
      </c>
      <c r="T88" s="26" t="str">
        <f t="shared" si="25"/>
        <v>PASS</v>
      </c>
      <c r="U88" s="26" t="str">
        <f t="shared" si="26"/>
        <v>B</v>
      </c>
      <c r="V88" s="23">
        <f t="shared" si="27"/>
        <v>80</v>
      </c>
    </row>
    <row r="89" spans="1:22" x14ac:dyDescent="0.3">
      <c r="A89" s="23">
        <v>88</v>
      </c>
      <c r="B89" s="26" t="s">
        <v>94</v>
      </c>
      <c r="C89" s="26">
        <v>57</v>
      </c>
      <c r="D89">
        <v>56</v>
      </c>
      <c r="E89" s="26">
        <v>36</v>
      </c>
      <c r="F89">
        <v>98</v>
      </c>
      <c r="G89" s="26">
        <v>47</v>
      </c>
      <c r="H89">
        <v>61</v>
      </c>
      <c r="I89" s="43">
        <f t="shared" si="14"/>
        <v>355</v>
      </c>
      <c r="J89">
        <f t="shared" si="15"/>
        <v>59.166666666666664</v>
      </c>
      <c r="K89" s="26">
        <f t="shared" si="16"/>
        <v>11</v>
      </c>
      <c r="L89" s="22" t="str">
        <f t="shared" si="17"/>
        <v>59</v>
      </c>
      <c r="M89" s="26" t="str">
        <f t="shared" si="18"/>
        <v>Sonam Rawat</v>
      </c>
      <c r="N89" t="str">
        <f t="shared" si="19"/>
        <v>SONAM RAWAT</v>
      </c>
      <c r="O89" s="26">
        <f t="shared" si="20"/>
        <v>98</v>
      </c>
      <c r="P89">
        <f t="shared" si="21"/>
        <v>36</v>
      </c>
      <c r="Q89" s="26" t="str">
        <f t="shared" si="22"/>
        <v>88 - Sonam Rawat</v>
      </c>
      <c r="R89" t="str">
        <f t="shared" si="23"/>
        <v>sonam rawat</v>
      </c>
      <c r="S89" s="26">
        <f t="shared" si="24"/>
        <v>59.166666666666664</v>
      </c>
      <c r="T89" s="26" t="str">
        <f t="shared" si="25"/>
        <v>PASS</v>
      </c>
      <c r="U89" s="26" t="str">
        <f t="shared" si="26"/>
        <v>C</v>
      </c>
      <c r="V89" s="23">
        <f t="shared" si="27"/>
        <v>59.166666666666664</v>
      </c>
    </row>
    <row r="90" spans="1:22" x14ac:dyDescent="0.3">
      <c r="A90" s="23">
        <v>89</v>
      </c>
      <c r="B90" s="26" t="s">
        <v>95</v>
      </c>
      <c r="C90" s="26">
        <v>93</v>
      </c>
      <c r="D90">
        <v>98</v>
      </c>
      <c r="E90" s="26">
        <v>73</v>
      </c>
      <c r="F90">
        <v>74</v>
      </c>
      <c r="G90" s="26">
        <v>88</v>
      </c>
      <c r="H90">
        <v>100</v>
      </c>
      <c r="I90" s="43">
        <f t="shared" si="14"/>
        <v>526</v>
      </c>
      <c r="J90">
        <f t="shared" si="15"/>
        <v>87.666666666666671</v>
      </c>
      <c r="K90" s="26">
        <f t="shared" si="16"/>
        <v>13</v>
      </c>
      <c r="L90" s="22" t="str">
        <f t="shared" si="17"/>
        <v>87</v>
      </c>
      <c r="M90" s="26" t="str">
        <f t="shared" si="18"/>
        <v>Ishita Kaul</v>
      </c>
      <c r="N90" t="str">
        <f t="shared" si="19"/>
        <v>ISHITA KAUL</v>
      </c>
      <c r="O90" s="26">
        <f t="shared" si="20"/>
        <v>100</v>
      </c>
      <c r="P90">
        <f t="shared" si="21"/>
        <v>73</v>
      </c>
      <c r="Q90" s="26" t="str">
        <f t="shared" si="22"/>
        <v>89 - Ishita Kaul</v>
      </c>
      <c r="R90" t="str">
        <f t="shared" si="23"/>
        <v>ishita   kaul</v>
      </c>
      <c r="S90" s="26">
        <f t="shared" si="24"/>
        <v>87.666666666666671</v>
      </c>
      <c r="T90" s="26" t="str">
        <f t="shared" si="25"/>
        <v>PASS</v>
      </c>
      <c r="U90" s="26" t="str">
        <f t="shared" si="26"/>
        <v>B+</v>
      </c>
      <c r="V90" s="23">
        <f t="shared" si="27"/>
        <v>87.666666666666671</v>
      </c>
    </row>
    <row r="91" spans="1:22" x14ac:dyDescent="0.3">
      <c r="A91" s="23">
        <v>90</v>
      </c>
      <c r="B91" s="26" t="s">
        <v>96</v>
      </c>
      <c r="C91" s="26">
        <v>63</v>
      </c>
      <c r="D91">
        <v>85</v>
      </c>
      <c r="E91" s="26">
        <v>55</v>
      </c>
      <c r="F91">
        <v>44</v>
      </c>
      <c r="G91" s="26">
        <v>56</v>
      </c>
      <c r="H91">
        <v>47</v>
      </c>
      <c r="I91" s="43">
        <f t="shared" si="14"/>
        <v>350</v>
      </c>
      <c r="J91">
        <f t="shared" si="15"/>
        <v>58.333333333333336</v>
      </c>
      <c r="K91" s="26">
        <f t="shared" si="16"/>
        <v>12</v>
      </c>
      <c r="L91" s="22" t="str">
        <f t="shared" si="17"/>
        <v>58</v>
      </c>
      <c r="M91" s="26" t="str">
        <f t="shared" si="18"/>
        <v>Poonam Rathi</v>
      </c>
      <c r="N91" t="str">
        <f t="shared" si="19"/>
        <v>POONAM RATHI</v>
      </c>
      <c r="O91" s="26">
        <f t="shared" si="20"/>
        <v>85</v>
      </c>
      <c r="P91">
        <f t="shared" si="21"/>
        <v>44</v>
      </c>
      <c r="Q91" s="26" t="str">
        <f t="shared" si="22"/>
        <v>90 - Poonam Rathi</v>
      </c>
      <c r="R91" t="str">
        <f t="shared" si="23"/>
        <v>poonam rathi</v>
      </c>
      <c r="S91" s="26">
        <f t="shared" si="24"/>
        <v>58.333333333333336</v>
      </c>
      <c r="T91" s="26" t="str">
        <f t="shared" si="25"/>
        <v>PASS</v>
      </c>
      <c r="U91" s="26" t="str">
        <f t="shared" si="26"/>
        <v>C</v>
      </c>
      <c r="V91" s="23">
        <f t="shared" si="27"/>
        <v>58.333333333333336</v>
      </c>
    </row>
    <row r="92" spans="1:22" x14ac:dyDescent="0.3">
      <c r="A92" s="23">
        <v>91</v>
      </c>
      <c r="B92" s="26" t="s">
        <v>97</v>
      </c>
      <c r="C92" s="26">
        <v>49</v>
      </c>
      <c r="D92">
        <v>51</v>
      </c>
      <c r="E92" s="26">
        <v>88</v>
      </c>
      <c r="F92">
        <v>84</v>
      </c>
      <c r="G92" s="26">
        <v>65</v>
      </c>
      <c r="H92">
        <v>71</v>
      </c>
      <c r="I92" s="43">
        <f t="shared" si="14"/>
        <v>408</v>
      </c>
      <c r="J92">
        <f t="shared" si="15"/>
        <v>68</v>
      </c>
      <c r="K92" s="26"/>
      <c r="L92" s="22" t="str">
        <f t="shared" si="17"/>
        <v>68</v>
      </c>
      <c r="M92" s="26" t="str">
        <f t="shared" si="18"/>
        <v>Lavanya Kaur</v>
      </c>
      <c r="N92" t="str">
        <f t="shared" si="19"/>
        <v>LAVANYA KAUR</v>
      </c>
      <c r="O92" s="26">
        <f t="shared" si="20"/>
        <v>88</v>
      </c>
      <c r="P92">
        <f t="shared" si="21"/>
        <v>49</v>
      </c>
      <c r="Q92" s="26" t="str">
        <f t="shared" si="22"/>
        <v>91 - Lavanya Kaur</v>
      </c>
      <c r="R92" t="str">
        <f t="shared" si="23"/>
        <v>lavanya kaur</v>
      </c>
      <c r="S92" s="26">
        <f t="shared" si="24"/>
        <v>68</v>
      </c>
      <c r="T92" s="26" t="str">
        <f t="shared" si="25"/>
        <v>PASS</v>
      </c>
      <c r="U92" s="26" t="str">
        <f t="shared" si="26"/>
        <v>C+</v>
      </c>
      <c r="V92" s="23">
        <f t="shared" si="27"/>
        <v>68</v>
      </c>
    </row>
    <row r="93" spans="1:22" x14ac:dyDescent="0.3">
      <c r="A93" s="23">
        <v>92</v>
      </c>
      <c r="B93" s="26" t="s">
        <v>98</v>
      </c>
      <c r="C93" s="26">
        <v>95</v>
      </c>
      <c r="D93">
        <v>63</v>
      </c>
      <c r="E93" s="26">
        <v>63</v>
      </c>
      <c r="F93">
        <v>49</v>
      </c>
      <c r="G93" s="26">
        <v>96</v>
      </c>
      <c r="H93">
        <v>66</v>
      </c>
      <c r="I93" s="43">
        <f t="shared" si="14"/>
        <v>432</v>
      </c>
      <c r="J93">
        <f t="shared" si="15"/>
        <v>72</v>
      </c>
      <c r="K93" s="26">
        <f t="shared" si="16"/>
        <v>15</v>
      </c>
      <c r="L93" s="22" t="str">
        <f t="shared" si="17"/>
        <v>72</v>
      </c>
      <c r="M93" s="26" t="str">
        <f t="shared" si="18"/>
        <v>Vritika Khurana</v>
      </c>
      <c r="N93" t="str">
        <f t="shared" si="19"/>
        <v>VRITIKA KHURANA</v>
      </c>
      <c r="O93" s="26">
        <f t="shared" si="20"/>
        <v>96</v>
      </c>
      <c r="P93">
        <f t="shared" si="21"/>
        <v>49</v>
      </c>
      <c r="Q93" s="26" t="str">
        <f t="shared" si="22"/>
        <v>92 - Vritika Khurana</v>
      </c>
      <c r="R93" t="str">
        <f t="shared" si="23"/>
        <v>vritika khurana</v>
      </c>
      <c r="S93" s="26">
        <f t="shared" si="24"/>
        <v>72</v>
      </c>
      <c r="T93" s="26" t="str">
        <f t="shared" si="25"/>
        <v>PASS</v>
      </c>
      <c r="U93" s="26" t="str">
        <f t="shared" si="26"/>
        <v>B</v>
      </c>
      <c r="V93" s="23">
        <f t="shared" si="27"/>
        <v>72</v>
      </c>
    </row>
    <row r="94" spans="1:22" x14ac:dyDescent="0.3">
      <c r="A94" s="23">
        <v>93</v>
      </c>
      <c r="B94" s="26" t="s">
        <v>99</v>
      </c>
      <c r="C94" s="26">
        <v>97</v>
      </c>
      <c r="D94">
        <v>89</v>
      </c>
      <c r="E94" s="26">
        <v>84</v>
      </c>
      <c r="F94">
        <v>58</v>
      </c>
      <c r="G94" s="26">
        <v>41</v>
      </c>
      <c r="H94">
        <v>89</v>
      </c>
      <c r="I94" s="43">
        <f t="shared" si="14"/>
        <v>458</v>
      </c>
      <c r="J94">
        <f t="shared" si="15"/>
        <v>76.333333333333329</v>
      </c>
      <c r="K94" s="26">
        <f t="shared" si="16"/>
        <v>14</v>
      </c>
      <c r="L94" s="22" t="str">
        <f t="shared" si="17"/>
        <v>76</v>
      </c>
      <c r="M94" s="26" t="str">
        <f t="shared" si="18"/>
        <v>Nisha Talwar</v>
      </c>
      <c r="N94" t="str">
        <f t="shared" si="19"/>
        <v>NISHA TALWAR</v>
      </c>
      <c r="O94" s="26">
        <f t="shared" si="20"/>
        <v>97</v>
      </c>
      <c r="P94">
        <f t="shared" si="21"/>
        <v>41</v>
      </c>
      <c r="Q94" s="26" t="str">
        <f t="shared" si="22"/>
        <v>93 - Nisha Talwar</v>
      </c>
      <c r="R94" t="str">
        <f t="shared" si="23"/>
        <v>nisha   talwar</v>
      </c>
      <c r="S94" s="26">
        <f t="shared" si="24"/>
        <v>76.333333333333329</v>
      </c>
      <c r="T94" s="26" t="str">
        <f t="shared" si="25"/>
        <v>PASS</v>
      </c>
      <c r="U94" s="26" t="str">
        <f t="shared" si="26"/>
        <v>B</v>
      </c>
      <c r="V94" s="23">
        <f t="shared" si="27"/>
        <v>76.333333333333329</v>
      </c>
    </row>
    <row r="95" spans="1:22" x14ac:dyDescent="0.3">
      <c r="A95" s="23">
        <v>94</v>
      </c>
      <c r="B95" s="26" t="s">
        <v>100</v>
      </c>
      <c r="C95" s="26">
        <v>70</v>
      </c>
      <c r="D95">
        <v>55</v>
      </c>
      <c r="E95" s="26">
        <v>50</v>
      </c>
      <c r="F95">
        <v>91</v>
      </c>
      <c r="G95" s="26">
        <v>94</v>
      </c>
      <c r="H95">
        <v>54</v>
      </c>
      <c r="I95" s="43">
        <f t="shared" si="14"/>
        <v>414</v>
      </c>
      <c r="J95">
        <f t="shared" si="15"/>
        <v>69</v>
      </c>
      <c r="K95" s="26">
        <f t="shared" si="16"/>
        <v>11</v>
      </c>
      <c r="L95" s="22" t="str">
        <f t="shared" si="17"/>
        <v>69</v>
      </c>
      <c r="M95" s="26" t="str">
        <f t="shared" si="18"/>
        <v>Reema Joshi</v>
      </c>
      <c r="N95" t="str">
        <f t="shared" si="19"/>
        <v>REEMA JOSHI</v>
      </c>
      <c r="O95" s="26">
        <f t="shared" si="20"/>
        <v>94</v>
      </c>
      <c r="P95">
        <f t="shared" si="21"/>
        <v>50</v>
      </c>
      <c r="Q95" s="26" t="str">
        <f t="shared" si="22"/>
        <v>94 - Reema Joshi</v>
      </c>
      <c r="R95" t="str">
        <f t="shared" si="23"/>
        <v>reema joshi</v>
      </c>
      <c r="S95" s="26">
        <f t="shared" si="24"/>
        <v>69</v>
      </c>
      <c r="T95" s="26" t="str">
        <f t="shared" si="25"/>
        <v>PASS</v>
      </c>
      <c r="U95" s="26" t="str">
        <f t="shared" si="26"/>
        <v>C+</v>
      </c>
      <c r="V95" s="23">
        <f t="shared" si="27"/>
        <v>69</v>
      </c>
    </row>
    <row r="96" spans="1:22" x14ac:dyDescent="0.3">
      <c r="A96" s="23">
        <v>95</v>
      </c>
      <c r="B96" s="26" t="s">
        <v>101</v>
      </c>
      <c r="C96" s="26">
        <v>44</v>
      </c>
      <c r="D96">
        <v>44</v>
      </c>
      <c r="E96" s="26">
        <v>61</v>
      </c>
      <c r="F96">
        <v>60</v>
      </c>
      <c r="G96" s="26">
        <v>67</v>
      </c>
      <c r="H96">
        <v>73</v>
      </c>
      <c r="I96" s="43">
        <f t="shared" si="14"/>
        <v>349</v>
      </c>
      <c r="J96">
        <f t="shared" si="15"/>
        <v>58.166666666666664</v>
      </c>
      <c r="K96" s="26">
        <f t="shared" si="16"/>
        <v>15</v>
      </c>
      <c r="L96" s="22" t="str">
        <f t="shared" si="17"/>
        <v>58</v>
      </c>
      <c r="M96" s="26" t="str">
        <f t="shared" si="18"/>
        <v>Diksha Malhotra</v>
      </c>
      <c r="N96" t="str">
        <f t="shared" si="19"/>
        <v>DIKSHA MALHOTRA</v>
      </c>
      <c r="O96" s="26">
        <f t="shared" si="20"/>
        <v>73</v>
      </c>
      <c r="P96">
        <f t="shared" si="21"/>
        <v>44</v>
      </c>
      <c r="Q96" s="26" t="str">
        <f t="shared" si="22"/>
        <v>95 - Diksha Malhotra</v>
      </c>
      <c r="R96" t="str">
        <f t="shared" si="23"/>
        <v>diksha malhotra</v>
      </c>
      <c r="S96" s="26">
        <f t="shared" si="24"/>
        <v>58.166666666666664</v>
      </c>
      <c r="T96" s="26" t="str">
        <f t="shared" si="25"/>
        <v>PASS</v>
      </c>
      <c r="U96" s="26" t="str">
        <f t="shared" si="26"/>
        <v>C</v>
      </c>
      <c r="V96" s="23">
        <f t="shared" si="27"/>
        <v>58.166666666666664</v>
      </c>
    </row>
    <row r="97" spans="1:22" x14ac:dyDescent="0.3">
      <c r="A97" s="23">
        <v>96</v>
      </c>
      <c r="B97" s="26" t="s">
        <v>102</v>
      </c>
      <c r="C97" s="26">
        <v>58</v>
      </c>
      <c r="D97">
        <v>70</v>
      </c>
      <c r="E97" s="26">
        <v>99</v>
      </c>
      <c r="F97">
        <v>77</v>
      </c>
      <c r="G97" s="26">
        <v>60</v>
      </c>
      <c r="H97">
        <v>41</v>
      </c>
      <c r="I97" s="43">
        <f t="shared" si="14"/>
        <v>405</v>
      </c>
      <c r="J97">
        <f t="shared" si="15"/>
        <v>67.5</v>
      </c>
      <c r="K97" s="26">
        <f t="shared" si="16"/>
        <v>13</v>
      </c>
      <c r="L97" s="22" t="str">
        <f t="shared" si="17"/>
        <v>67</v>
      </c>
      <c r="M97" s="26" t="str">
        <f t="shared" si="18"/>
        <v>Garima Thakur</v>
      </c>
      <c r="N97" t="str">
        <f t="shared" si="19"/>
        <v>GARIMA THAKUR</v>
      </c>
      <c r="O97" s="26">
        <f t="shared" si="20"/>
        <v>99</v>
      </c>
      <c r="P97">
        <f t="shared" si="21"/>
        <v>41</v>
      </c>
      <c r="Q97" s="26" t="str">
        <f t="shared" si="22"/>
        <v>96 - Garima Thakur</v>
      </c>
      <c r="R97" t="str">
        <f t="shared" si="23"/>
        <v>garima thakur</v>
      </c>
      <c r="S97" s="26">
        <f t="shared" si="24"/>
        <v>67.5</v>
      </c>
      <c r="T97" s="26" t="str">
        <f t="shared" si="25"/>
        <v>PASS</v>
      </c>
      <c r="U97" s="26" t="str">
        <f>IF(J97&gt;95,"A+",IF(J97&gt;90,"A",IF(J97&gt;80,"B+",IF(J97&gt;70,"B",IF(J97&gt;60,"C+",IF(J97&gt;50,"C","FAIL"))))))</f>
        <v>C+</v>
      </c>
      <c r="V97" s="23">
        <f t="shared" si="27"/>
        <v>67.5</v>
      </c>
    </row>
    <row r="98" spans="1:22" x14ac:dyDescent="0.3">
      <c r="A98" s="23">
        <v>97</v>
      </c>
      <c r="B98" s="26" t="s">
        <v>103</v>
      </c>
      <c r="C98" s="26">
        <v>62</v>
      </c>
      <c r="D98">
        <v>61</v>
      </c>
      <c r="E98" s="26">
        <v>47</v>
      </c>
      <c r="F98">
        <v>94</v>
      </c>
      <c r="G98" s="26">
        <v>85</v>
      </c>
      <c r="H98">
        <v>98</v>
      </c>
      <c r="I98" s="43">
        <f t="shared" si="14"/>
        <v>447</v>
      </c>
      <c r="J98">
        <f t="shared" si="15"/>
        <v>74.5</v>
      </c>
      <c r="K98" s="26">
        <f t="shared" si="16"/>
        <v>17</v>
      </c>
      <c r="L98" s="22" t="str">
        <f t="shared" si="17"/>
        <v>74</v>
      </c>
      <c r="M98" s="26" t="str">
        <f t="shared" si="18"/>
        <v>Preeti Salunkhe</v>
      </c>
      <c r="N98" t="str">
        <f t="shared" si="19"/>
        <v>PREETI SALUNKHE</v>
      </c>
      <c r="O98" s="26">
        <f t="shared" si="20"/>
        <v>98</v>
      </c>
      <c r="P98">
        <f t="shared" si="21"/>
        <v>47</v>
      </c>
      <c r="Q98" s="26" t="str">
        <f t="shared" si="22"/>
        <v>97 - Preeti Salunkhe</v>
      </c>
      <c r="R98" t="str">
        <f t="shared" si="23"/>
        <v>preeti   salunkhe</v>
      </c>
      <c r="S98" s="26">
        <f t="shared" si="24"/>
        <v>74.5</v>
      </c>
      <c r="T98" s="26" t="str">
        <f t="shared" si="25"/>
        <v>PASS</v>
      </c>
      <c r="U98" s="26" t="str">
        <f t="shared" si="26"/>
        <v>B</v>
      </c>
      <c r="V98" s="23">
        <f t="shared" si="27"/>
        <v>74.5</v>
      </c>
    </row>
    <row r="99" spans="1:22" x14ac:dyDescent="0.3">
      <c r="A99" s="23">
        <v>98</v>
      </c>
      <c r="B99" s="26" t="s">
        <v>104</v>
      </c>
      <c r="C99" s="26">
        <v>96</v>
      </c>
      <c r="D99">
        <v>79</v>
      </c>
      <c r="E99" s="26">
        <v>57</v>
      </c>
      <c r="F99">
        <v>53</v>
      </c>
      <c r="G99" s="26">
        <v>44</v>
      </c>
      <c r="H99">
        <v>62</v>
      </c>
      <c r="I99" s="43">
        <f t="shared" si="14"/>
        <v>391</v>
      </c>
      <c r="J99">
        <f t="shared" si="15"/>
        <v>65.166666666666671</v>
      </c>
      <c r="K99" s="26">
        <f t="shared" si="16"/>
        <v>13</v>
      </c>
      <c r="L99" s="22" t="str">
        <f t="shared" si="17"/>
        <v>65</v>
      </c>
      <c r="M99" s="26" t="str">
        <f t="shared" si="18"/>
        <v>Sanjana Iqbal</v>
      </c>
      <c r="N99" t="str">
        <f t="shared" si="19"/>
        <v>SANJANA IQBAL</v>
      </c>
      <c r="O99" s="26">
        <f t="shared" si="20"/>
        <v>96</v>
      </c>
      <c r="P99">
        <f t="shared" si="21"/>
        <v>44</v>
      </c>
      <c r="Q99" s="26" t="str">
        <f t="shared" si="22"/>
        <v>98 - Sanjana Iqbal</v>
      </c>
      <c r="R99" t="str">
        <f t="shared" si="23"/>
        <v>sanjana iqbal</v>
      </c>
      <c r="S99" s="26">
        <f t="shared" si="24"/>
        <v>65.166666666666671</v>
      </c>
      <c r="T99" s="26" t="str">
        <f t="shared" si="25"/>
        <v>PASS</v>
      </c>
      <c r="U99" s="26" t="str">
        <f t="shared" si="26"/>
        <v>C+</v>
      </c>
      <c r="V99" s="23">
        <f t="shared" si="27"/>
        <v>65.166666666666671</v>
      </c>
    </row>
    <row r="100" spans="1:22" x14ac:dyDescent="0.3">
      <c r="A100" s="23">
        <v>99</v>
      </c>
      <c r="B100" s="26" t="s">
        <v>105</v>
      </c>
      <c r="C100" s="26">
        <v>84</v>
      </c>
      <c r="D100">
        <v>60</v>
      </c>
      <c r="E100" s="26">
        <v>76</v>
      </c>
      <c r="F100">
        <v>69</v>
      </c>
      <c r="G100" s="26">
        <v>90</v>
      </c>
      <c r="H100">
        <v>45</v>
      </c>
      <c r="I100" s="43">
        <f t="shared" si="14"/>
        <v>424</v>
      </c>
      <c r="J100">
        <f t="shared" si="15"/>
        <v>70.666666666666671</v>
      </c>
      <c r="K100" s="26">
        <f t="shared" si="16"/>
        <v>14</v>
      </c>
      <c r="L100" s="22" t="str">
        <f t="shared" si="17"/>
        <v>70</v>
      </c>
      <c r="M100" s="26" t="str">
        <f t="shared" si="18"/>
        <v>Urvashi Pandey</v>
      </c>
      <c r="N100" t="str">
        <f t="shared" si="19"/>
        <v>URVASHI PANDEY</v>
      </c>
      <c r="O100" s="26">
        <f t="shared" si="20"/>
        <v>90</v>
      </c>
      <c r="P100">
        <f t="shared" si="21"/>
        <v>45</v>
      </c>
      <c r="Q100" s="26" t="str">
        <f t="shared" si="22"/>
        <v>99 - Urvashi Pandey</v>
      </c>
      <c r="R100" t="str">
        <f t="shared" si="23"/>
        <v>urvashi pandey</v>
      </c>
      <c r="S100" s="26">
        <f t="shared" si="24"/>
        <v>70.666666666666671</v>
      </c>
      <c r="T100" s="26" t="str">
        <f t="shared" si="25"/>
        <v>PASS</v>
      </c>
      <c r="U100" s="26" t="str">
        <f t="shared" si="26"/>
        <v>B</v>
      </c>
      <c r="V100" s="23">
        <f t="shared" si="27"/>
        <v>70.666666666666671</v>
      </c>
    </row>
    <row r="101" spans="1:22" ht="15" thickBot="1" x14ac:dyDescent="0.35">
      <c r="A101" s="23">
        <v>100</v>
      </c>
      <c r="B101" s="26" t="s">
        <v>106</v>
      </c>
      <c r="C101" s="26">
        <v>89</v>
      </c>
      <c r="D101">
        <v>87</v>
      </c>
      <c r="E101" s="26">
        <v>94</v>
      </c>
      <c r="F101">
        <v>86</v>
      </c>
      <c r="G101" s="26">
        <v>73</v>
      </c>
      <c r="H101">
        <v>90</v>
      </c>
      <c r="I101" s="43">
        <f t="shared" si="14"/>
        <v>519</v>
      </c>
      <c r="J101" s="17">
        <f t="shared" si="15"/>
        <v>86.5</v>
      </c>
      <c r="K101" s="27">
        <f t="shared" si="16"/>
        <v>11</v>
      </c>
      <c r="L101" s="24" t="str">
        <f t="shared" si="17"/>
        <v>86</v>
      </c>
      <c r="M101" s="27" t="str">
        <f t="shared" si="18"/>
        <v>Aarzoo Khan</v>
      </c>
      <c r="N101" s="17" t="str">
        <f t="shared" si="19"/>
        <v>AARZOO KHAN</v>
      </c>
      <c r="O101" s="27">
        <f t="shared" si="20"/>
        <v>94</v>
      </c>
      <c r="P101" s="17">
        <f t="shared" si="21"/>
        <v>73</v>
      </c>
      <c r="Q101" s="27" t="str">
        <f t="shared" si="22"/>
        <v>100 - Aarzoo Khan</v>
      </c>
      <c r="R101" s="17" t="str">
        <f t="shared" si="23"/>
        <v>aarzoo khan</v>
      </c>
      <c r="S101" s="27">
        <f t="shared" si="24"/>
        <v>86.5</v>
      </c>
      <c r="T101" s="26" t="str">
        <f t="shared" si="25"/>
        <v>PASS</v>
      </c>
      <c r="U101" s="27" t="str">
        <f t="shared" si="26"/>
        <v>B+</v>
      </c>
      <c r="V101" s="25">
        <f t="shared" si="27"/>
        <v>86.5</v>
      </c>
    </row>
    <row r="103" spans="1:22" x14ac:dyDescent="0.3">
      <c r="H103" t="s">
        <v>132</v>
      </c>
      <c r="I103">
        <f>COUNT(I2:I101)</f>
        <v>100</v>
      </c>
    </row>
    <row r="104" spans="1:22" ht="15" thickBot="1" x14ac:dyDescent="0.35">
      <c r="H104" t="s">
        <v>133</v>
      </c>
      <c r="I104">
        <f>COUNTA(B2:B101)</f>
        <v>100</v>
      </c>
    </row>
    <row r="105" spans="1:22" ht="14.4" customHeight="1" thickBot="1" x14ac:dyDescent="0.35">
      <c r="C105" t="s">
        <v>142</v>
      </c>
      <c r="D105">
        <f>SUM(I2:I11)</f>
        <v>4541</v>
      </c>
      <c r="H105" t="s">
        <v>135</v>
      </c>
      <c r="I105">
        <f>COUNTBLANK(K2:K101)</f>
        <v>1</v>
      </c>
      <c r="J105" s="32"/>
      <c r="S105" s="34" t="s">
        <v>148</v>
      </c>
      <c r="T105" s="35" t="s">
        <v>149</v>
      </c>
    </row>
    <row r="106" spans="1:22" ht="15" thickBot="1" x14ac:dyDescent="0.35">
      <c r="H106" t="s">
        <v>134</v>
      </c>
      <c r="I106">
        <f>COUNTIF(I2:I101,"&gt;450")</f>
        <v>29</v>
      </c>
      <c r="S106" s="33">
        <f>COUNTIF(T2:T101,"PASS")</f>
        <v>95</v>
      </c>
      <c r="T106" s="27">
        <f>COUNTIF(T1:T101,"FAIL")</f>
        <v>5</v>
      </c>
    </row>
    <row r="111" spans="1:22" ht="15" thickBot="1" x14ac:dyDescent="0.35"/>
    <row r="112" spans="1:22" ht="15" thickBot="1" x14ac:dyDescent="0.35">
      <c r="H112" s="38" t="s">
        <v>146</v>
      </c>
      <c r="I112" s="39" t="s">
        <v>147</v>
      </c>
    </row>
    <row r="113" spans="8:9" x14ac:dyDescent="0.3">
      <c r="H113" s="36">
        <v>1</v>
      </c>
      <c r="I113" s="23" t="str" cm="1">
        <f t="array" ref="I113">_xlfn._xlws.FILTER(B2:B101,I2:I101=LARGE(I2:I101,1))</f>
        <v>Aman Khan</v>
      </c>
    </row>
    <row r="114" spans="8:9" x14ac:dyDescent="0.3">
      <c r="H114" s="36">
        <v>2</v>
      </c>
      <c r="I114" s="23" t="str" cm="1">
        <f t="array" ref="I114">_xlfn._xlws.FILTER(B2:B101,LARGE(J2:J101,2)=J2:J101)</f>
        <v>Siddharth  Reddy</v>
      </c>
    </row>
    <row r="115" spans="8:9" ht="15" thickBot="1" x14ac:dyDescent="0.35">
      <c r="H115" s="37">
        <v>3</v>
      </c>
      <c r="I115" s="25" t="str" cm="1">
        <f t="array" ref="I115">_xlfn._xlws.FILTER(B2:B101,J2:J101=LARGE(J2:J101,3))</f>
        <v>Arnav     Bhosale</v>
      </c>
    </row>
  </sheetData>
  <scenarios current="0" sqref="D105">
    <scenario name="Total1" locked="1" count="9" user="Hariom Kasle" comment="Created by Hariom Kasle on 6/2/2025">
      <inputCells r="I2" val="481"/>
      <inputCells r="I3" val="491"/>
      <inputCells r="I4" val="454"/>
      <inputCells r="I5" val="426"/>
      <inputCells r="I6" val="339"/>
      <inputCells r="I7" val="346"/>
      <inputCells r="I8" val="552"/>
      <inputCells r="I9" val="469"/>
      <inputCells r="I10" val="419"/>
    </scenario>
    <scenario name="Total2" locked="1" count="9" user="Hariom Kasle" comment="Created by Hariom Kasle on 6/2/2025">
      <inputCells r="I2" val="389"/>
      <inputCells r="I3" val="405"/>
      <inputCells r="I4" val="356"/>
      <inputCells r="I5" val="426"/>
      <inputCells r="I6" val="339"/>
      <inputCells r="I7" val="346"/>
      <inputCells r="I8" val="552"/>
      <inputCells r="I9" val="469"/>
      <inputCells r="I10" val="419"/>
    </scenario>
    <scenario name="Total3" locked="1" count="9" user="Hariom Kasle" comment="Created by Hariom Kasle on 6/2/2025">
      <inputCells r="I2" val="505"/>
      <inputCells r="I3" val="589"/>
      <inputCells r="I4" val="478"/>
      <inputCells r="I5" val="426"/>
      <inputCells r="I6" val="339"/>
      <inputCells r="I7" val="346"/>
      <inputCells r="I8" val="552"/>
      <inputCells r="I9" val="469"/>
      <inputCells r="I10" val="419"/>
    </scenario>
  </scenarios>
  <conditionalFormatting sqref="C2:G101">
    <cfRule type="colorScale" priority="2">
      <colorScale>
        <cfvo type="min"/>
        <cfvo type="max"/>
        <color rgb="FFFCFCFF"/>
        <color rgb="FF63BE7B"/>
      </colorScale>
    </cfRule>
  </conditionalFormatting>
  <conditionalFormatting sqref="H2:H101">
    <cfRule type="colorScale" priority="1">
      <colorScale>
        <cfvo type="min"/>
        <cfvo type="max"/>
        <color rgb="FFFCFCFF"/>
        <color rgb="FF63BE7B"/>
      </colorScale>
    </cfRule>
  </conditionalFormatting>
  <dataValidations count="1">
    <dataValidation type="whole" allowBlank="1" showInputMessage="1" showErrorMessage="1" errorTitle="ERROR" error="MARKS SHOULD BE LESS THAN 100_x000a_" sqref="C2:H101" xr:uid="{C2A9A626-8717-44D2-B781-460B2F8C3C61}">
      <formula1>35</formula1>
      <formula2>100</formula2>
    </dataValidation>
  </dataValidation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17DBC-960E-46F4-94A6-8935F59890AC}">
  <dimension ref="A1:I9"/>
  <sheetViews>
    <sheetView workbookViewId="0">
      <selection activeCell="K10" sqref="K10"/>
    </sheetView>
  </sheetViews>
  <sheetFormatPr defaultRowHeight="14.4" x14ac:dyDescent="0.3"/>
  <cols>
    <col min="1" max="1" width="12.33203125" customWidth="1"/>
    <col min="2" max="2" width="12.6640625" customWidth="1"/>
    <col min="3" max="3" width="13.88671875" customWidth="1"/>
    <col min="4" max="4" width="6.88671875" customWidth="1"/>
    <col min="5" max="5" width="9.77734375" customWidth="1"/>
    <col min="6" max="6" width="7" customWidth="1"/>
    <col min="7" max="7" width="8.109375" customWidth="1"/>
    <col min="8" max="8" width="7.109375" customWidth="1"/>
    <col min="9" max="9" width="10.33203125" customWidth="1"/>
    <col min="15" max="15" width="12.77734375" customWidth="1"/>
    <col min="16" max="16" width="15.5546875" customWidth="1"/>
  </cols>
  <sheetData>
    <row r="1" spans="1:9" ht="15" thickBot="1" x14ac:dyDescent="0.35">
      <c r="A1" s="7" t="s">
        <v>1</v>
      </c>
      <c r="B1" s="8" t="s">
        <v>2</v>
      </c>
      <c r="C1" s="8" t="s">
        <v>3</v>
      </c>
      <c r="D1" s="8" t="s">
        <v>4</v>
      </c>
      <c r="E1" s="8" t="s">
        <v>5</v>
      </c>
      <c r="F1" s="8" t="s">
        <v>6</v>
      </c>
      <c r="G1" s="8" t="s">
        <v>7</v>
      </c>
      <c r="H1" s="8" t="s">
        <v>8</v>
      </c>
      <c r="I1" s="9" t="s">
        <v>107</v>
      </c>
    </row>
    <row r="2" spans="1:9" ht="15" thickBot="1" x14ac:dyDescent="0.35">
      <c r="A2" s="10" t="str">
        <f>HLOOKUP(A1,Student_Data!B1:J101,101,0)</f>
        <v>Aarzoo Khan</v>
      </c>
      <c r="B2" s="10">
        <f>HLOOKUP(B1,Student_Data!C1:K101,101,0)</f>
        <v>89</v>
      </c>
      <c r="C2" s="10">
        <f>HLOOKUP(C1,Student_Data!D1:L101,101,0)</f>
        <v>87</v>
      </c>
      <c r="D2" s="10">
        <f>HLOOKUP(D1,Student_Data!E1:M101,101,0)</f>
        <v>94</v>
      </c>
      <c r="E2" s="10">
        <f>HLOOKUP(E1,Student_Data!F1:N101,101,0)</f>
        <v>86</v>
      </c>
      <c r="F2" s="10">
        <f>HLOOKUP(F1,Student_Data!G1:O101,101,0)</f>
        <v>73</v>
      </c>
      <c r="G2" s="10">
        <f>HLOOKUP(G1,Student_Data!H1:P101,101,0)</f>
        <v>90</v>
      </c>
      <c r="H2" s="10">
        <f>HLOOKUP(H1,Student_Data!I1:Q101,101,0)</f>
        <v>519</v>
      </c>
      <c r="I2" s="10">
        <f>HLOOKUP(I1,Student_Data!J1:R101,101,0)</f>
        <v>86.5</v>
      </c>
    </row>
    <row r="5" spans="1:9" ht="15" thickBot="1" x14ac:dyDescent="0.35"/>
    <row r="6" spans="1:9" x14ac:dyDescent="0.3">
      <c r="B6" s="14" t="s">
        <v>0</v>
      </c>
      <c r="C6" s="11">
        <v>100</v>
      </c>
    </row>
    <row r="7" spans="1:9" x14ac:dyDescent="0.3">
      <c r="B7" s="15" t="s">
        <v>1</v>
      </c>
      <c r="C7" s="12" t="str">
        <f>LOOKUP(C6,Student_Data!A2:I101,Student_Data!B2:B101)</f>
        <v>Aarzoo Khan</v>
      </c>
    </row>
    <row r="8" spans="1:9" x14ac:dyDescent="0.3">
      <c r="B8" s="15" t="s">
        <v>114</v>
      </c>
      <c r="C8" s="12">
        <f>VLOOKUP(C6,Student_Data!A1:I101,9,FALSE)</f>
        <v>519</v>
      </c>
    </row>
    <row r="9" spans="1:9" ht="15" thickBot="1" x14ac:dyDescent="0.35">
      <c r="B9" s="16" t="s">
        <v>107</v>
      </c>
      <c r="C9" s="13">
        <f>VLOOKUP(C6,Student_Data!A1:J101,10,FALSE)</f>
        <v>86.5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75CE8F5-0F4D-40B4-827E-7AA2CB4E38DA}">
          <x14:formula1>
            <xm:f>Student_Data!$A$2:$A$101</xm:f>
          </x14:formula1>
          <xm:sqref>C6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10</vt:i4>
      </vt:variant>
    </vt:vector>
  </HeadingPairs>
  <TitlesOfParts>
    <vt:vector size="16" baseType="lpstr">
      <vt:lpstr>Scenario Summary </vt:lpstr>
      <vt:lpstr>Pass and Fail Student </vt:lpstr>
      <vt:lpstr>Student Mark </vt:lpstr>
      <vt:lpstr>Topper</vt:lpstr>
      <vt:lpstr>Student_Data</vt:lpstr>
      <vt:lpstr>Student_Data_View</vt:lpstr>
      <vt:lpstr>Aarav_Sharma</vt:lpstr>
      <vt:lpstr>Aditya_Mehta</vt:lpstr>
      <vt:lpstr>All_Student_Total_Marks</vt:lpstr>
      <vt:lpstr>Aryan_Gupta</vt:lpstr>
      <vt:lpstr>Kunal_Joshi</vt:lpstr>
      <vt:lpstr>Manish_Thakur</vt:lpstr>
      <vt:lpstr>Rahul_Verma</vt:lpstr>
      <vt:lpstr>Rohan_Singh</vt:lpstr>
      <vt:lpstr>Siddharth_Reddy</vt:lpstr>
      <vt:lpstr>Varun_Malhotra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Hariom Kasle</dc:creator>
  <cp:lastModifiedBy>Hariom Kasle</cp:lastModifiedBy>
  <dcterms:created xsi:type="dcterms:W3CDTF">2025-06-01T05:25:07Z</dcterms:created>
  <dcterms:modified xsi:type="dcterms:W3CDTF">2025-06-08T17:14:32Z</dcterms:modified>
</cp:coreProperties>
</file>