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11412"/>
  </bookViews>
  <sheets>
    <sheet name="EjbyMølle_2016" sheetId="2" r:id="rId1"/>
    <sheet name="Ark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7" i="2" l="1"/>
  <c r="AY47" i="2"/>
  <c r="AQ47" i="2"/>
  <c r="AH47" i="2"/>
  <c r="AI44" i="2" s="1"/>
  <c r="BF45" i="2"/>
  <c r="BE45" i="2"/>
  <c r="BD45" i="2"/>
  <c r="BC45" i="2"/>
  <c r="BG45" i="2" s="1"/>
  <c r="BH45" i="2" s="1"/>
  <c r="BB45" i="2"/>
  <c r="AX45" i="2"/>
  <c r="AW45" i="2"/>
  <c r="AV45" i="2"/>
  <c r="AU45" i="2"/>
  <c r="AY45" i="2" s="1"/>
  <c r="AZ45" i="2" s="1"/>
  <c r="AT45" i="2"/>
  <c r="AS45" i="2"/>
  <c r="AP45" i="2"/>
  <c r="AO45" i="2"/>
  <c r="AN45" i="2"/>
  <c r="AM45" i="2"/>
  <c r="AL45" i="2"/>
  <c r="AQ45" i="2" s="1"/>
  <c r="AR45" i="2" s="1"/>
  <c r="AK45" i="2"/>
  <c r="AG45" i="2"/>
  <c r="AF45" i="2"/>
  <c r="AE45" i="2"/>
  <c r="AD45" i="2"/>
  <c r="AC45" i="2"/>
  <c r="AH45" i="2" s="1"/>
  <c r="AB45" i="2"/>
  <c r="AA45" i="2"/>
  <c r="BF44" i="2"/>
  <c r="BE44" i="2"/>
  <c r="BD44" i="2"/>
  <c r="BC44" i="2"/>
  <c r="BB44" i="2"/>
  <c r="BG44" i="2" s="1"/>
  <c r="BH44" i="2" s="1"/>
  <c r="AX44" i="2"/>
  <c r="AW44" i="2"/>
  <c r="AV44" i="2"/>
  <c r="AU44" i="2"/>
  <c r="AT44" i="2"/>
  <c r="AS44" i="2"/>
  <c r="AP44" i="2"/>
  <c r="AO44" i="2"/>
  <c r="AN44" i="2"/>
  <c r="AM44" i="2"/>
  <c r="AL44" i="2"/>
  <c r="AK44" i="2"/>
  <c r="AG44" i="2"/>
  <c r="AF44" i="2"/>
  <c r="AE44" i="2"/>
  <c r="AD44" i="2"/>
  <c r="AC44" i="2"/>
  <c r="AB44" i="2"/>
  <c r="AA44" i="2"/>
  <c r="AH44" i="2" s="1"/>
  <c r="AP42" i="2"/>
  <c r="BF41" i="2"/>
  <c r="BE41" i="2"/>
  <c r="BD41" i="2"/>
  <c r="BC41" i="2"/>
  <c r="BB41" i="2"/>
  <c r="AX41" i="2"/>
  <c r="AW41" i="2"/>
  <c r="AV41" i="2"/>
  <c r="AU41" i="2"/>
  <c r="AY41" i="2" s="1"/>
  <c r="AZ41" i="2" s="1"/>
  <c r="AT41" i="2"/>
  <c r="AS41" i="2"/>
  <c r="AP41" i="2"/>
  <c r="AO41" i="2"/>
  <c r="AN41" i="2"/>
  <c r="AM41" i="2"/>
  <c r="AQ41" i="2" s="1"/>
  <c r="AR41" i="2" s="1"/>
  <c r="AL41" i="2"/>
  <c r="AK41" i="2"/>
  <c r="AG41" i="2"/>
  <c r="AF41" i="2"/>
  <c r="AE41" i="2"/>
  <c r="AD41" i="2"/>
  <c r="AH41" i="2" s="1"/>
  <c r="AC41" i="2"/>
  <c r="AB41" i="2"/>
  <c r="AA41" i="2"/>
  <c r="BF40" i="2"/>
  <c r="BE40" i="2"/>
  <c r="BD40" i="2"/>
  <c r="BC40" i="2"/>
  <c r="BB40" i="2"/>
  <c r="BG40" i="2" s="1"/>
  <c r="BH40" i="2" s="1"/>
  <c r="AX40" i="2"/>
  <c r="AW40" i="2"/>
  <c r="AV40" i="2"/>
  <c r="AU40" i="2"/>
  <c r="AT40" i="2"/>
  <c r="AS40" i="2"/>
  <c r="AY40" i="2" s="1"/>
  <c r="AZ40" i="2" s="1"/>
  <c r="AP40" i="2"/>
  <c r="AO40" i="2"/>
  <c r="AN40" i="2"/>
  <c r="AM40" i="2"/>
  <c r="AL40" i="2"/>
  <c r="AK40" i="2"/>
  <c r="AQ40" i="2" s="1"/>
  <c r="AG40" i="2"/>
  <c r="AF40" i="2"/>
  <c r="AE40" i="2"/>
  <c r="AD40" i="2"/>
  <c r="AC40" i="2"/>
  <c r="AB40" i="2"/>
  <c r="AH40" i="2" s="1"/>
  <c r="AA40" i="2"/>
  <c r="BF39" i="2"/>
  <c r="BE39" i="2"/>
  <c r="BD39" i="2"/>
  <c r="BC39" i="2"/>
  <c r="BB39" i="2"/>
  <c r="BG39" i="2" s="1"/>
  <c r="BH39" i="2" s="1"/>
  <c r="AX39" i="2"/>
  <c r="AW39" i="2"/>
  <c r="AV39" i="2"/>
  <c r="AU39" i="2"/>
  <c r="AY39" i="2" s="1"/>
  <c r="AZ39" i="2" s="1"/>
  <c r="AT39" i="2"/>
  <c r="AS39" i="2"/>
  <c r="AP39" i="2"/>
  <c r="AO39" i="2"/>
  <c r="AN39" i="2"/>
  <c r="AM39" i="2"/>
  <c r="AQ39" i="2" s="1"/>
  <c r="AR39" i="2" s="1"/>
  <c r="AL39" i="2"/>
  <c r="AK39" i="2"/>
  <c r="AG39" i="2"/>
  <c r="AF39" i="2"/>
  <c r="AE39" i="2"/>
  <c r="AD39" i="2"/>
  <c r="AH39" i="2" s="1"/>
  <c r="AC39" i="2"/>
  <c r="AB39" i="2"/>
  <c r="AA39" i="2"/>
  <c r="BF38" i="2"/>
  <c r="BE38" i="2"/>
  <c r="BD38" i="2"/>
  <c r="BC38" i="2"/>
  <c r="BB38" i="2"/>
  <c r="BG38" i="2" s="1"/>
  <c r="BH38" i="2" s="1"/>
  <c r="AX38" i="2"/>
  <c r="AW38" i="2"/>
  <c r="AV38" i="2"/>
  <c r="AU38" i="2"/>
  <c r="AT38" i="2"/>
  <c r="AS38" i="2"/>
  <c r="AY38" i="2" s="1"/>
  <c r="AZ38" i="2" s="1"/>
  <c r="AP38" i="2"/>
  <c r="AO38" i="2"/>
  <c r="AN38" i="2"/>
  <c r="AM38" i="2"/>
  <c r="AL38" i="2"/>
  <c r="AK38" i="2"/>
  <c r="AQ38" i="2" s="1"/>
  <c r="AR38" i="2" s="1"/>
  <c r="AG38" i="2"/>
  <c r="AF38" i="2"/>
  <c r="AE38" i="2"/>
  <c r="AD38" i="2"/>
  <c r="AC38" i="2"/>
  <c r="AB38" i="2"/>
  <c r="AH38" i="2" s="1"/>
  <c r="AA38" i="2"/>
  <c r="BF37" i="2"/>
  <c r="BE37" i="2"/>
  <c r="BD37" i="2"/>
  <c r="BC37" i="2"/>
  <c r="BB37" i="2"/>
  <c r="AX37" i="2"/>
  <c r="AW37" i="2"/>
  <c r="AV37" i="2"/>
  <c r="AU37" i="2"/>
  <c r="AY37" i="2" s="1"/>
  <c r="AZ37" i="2" s="1"/>
  <c r="AT37" i="2"/>
  <c r="AS37" i="2"/>
  <c r="AP37" i="2"/>
  <c r="AO37" i="2"/>
  <c r="AN37" i="2"/>
  <c r="AM37" i="2"/>
  <c r="AQ37" i="2" s="1"/>
  <c r="AR37" i="2" s="1"/>
  <c r="AL37" i="2"/>
  <c r="AK37" i="2"/>
  <c r="AG37" i="2"/>
  <c r="AF37" i="2"/>
  <c r="AE37" i="2"/>
  <c r="AD37" i="2"/>
  <c r="AH37" i="2" s="1"/>
  <c r="AC37" i="2"/>
  <c r="AB37" i="2"/>
  <c r="AA37" i="2"/>
  <c r="BF33" i="2"/>
  <c r="BE33" i="2"/>
  <c r="BD33" i="2"/>
  <c r="BC33" i="2"/>
  <c r="BB33" i="2"/>
  <c r="BG33" i="2" s="1"/>
  <c r="BH33" i="2" s="1"/>
  <c r="AX33" i="2"/>
  <c r="AW33" i="2"/>
  <c r="AV33" i="2"/>
  <c r="AU33" i="2"/>
  <c r="AT33" i="2"/>
  <c r="AS33" i="2"/>
  <c r="AY33" i="2" s="1"/>
  <c r="AZ33" i="2" s="1"/>
  <c r="AP33" i="2"/>
  <c r="AO33" i="2"/>
  <c r="AN33" i="2"/>
  <c r="AM33" i="2"/>
  <c r="AL33" i="2"/>
  <c r="AK33" i="2"/>
  <c r="AQ33" i="2" s="1"/>
  <c r="AG33" i="2"/>
  <c r="AF33" i="2"/>
  <c r="AE33" i="2"/>
  <c r="AD33" i="2"/>
  <c r="AC33" i="2"/>
  <c r="AB33" i="2"/>
  <c r="AH33" i="2" s="1"/>
  <c r="AA33" i="2"/>
  <c r="BF32" i="2"/>
  <c r="BE32" i="2"/>
  <c r="BD32" i="2"/>
  <c r="BC32" i="2"/>
  <c r="BB32" i="2"/>
  <c r="BG32" i="2" s="1"/>
  <c r="BH32" i="2" s="1"/>
  <c r="AX32" i="2"/>
  <c r="AW32" i="2"/>
  <c r="AV32" i="2"/>
  <c r="AU32" i="2"/>
  <c r="AY32" i="2" s="1"/>
  <c r="AZ32" i="2" s="1"/>
  <c r="AT32" i="2"/>
  <c r="AS32" i="2"/>
  <c r="AP32" i="2"/>
  <c r="AO32" i="2"/>
  <c r="AN32" i="2"/>
  <c r="AM32" i="2"/>
  <c r="AQ32" i="2" s="1"/>
  <c r="AR32" i="2" s="1"/>
  <c r="AL32" i="2"/>
  <c r="AK32" i="2"/>
  <c r="AG32" i="2"/>
  <c r="AF32" i="2"/>
  <c r="AE32" i="2"/>
  <c r="AD32" i="2"/>
  <c r="AH32" i="2" s="1"/>
  <c r="AC32" i="2"/>
  <c r="AB32" i="2"/>
  <c r="AA32" i="2"/>
  <c r="BF31" i="2"/>
  <c r="BE31" i="2"/>
  <c r="BD31" i="2"/>
  <c r="BC31" i="2"/>
  <c r="BB31" i="2"/>
  <c r="BG31" i="2" s="1"/>
  <c r="BH31" i="2" s="1"/>
  <c r="AX31" i="2"/>
  <c r="AW31" i="2"/>
  <c r="AV31" i="2"/>
  <c r="AU31" i="2"/>
  <c r="AT31" i="2"/>
  <c r="AS31" i="2"/>
  <c r="AY31" i="2" s="1"/>
  <c r="AZ31" i="2" s="1"/>
  <c r="AP31" i="2"/>
  <c r="AO31" i="2"/>
  <c r="AN31" i="2"/>
  <c r="AM31" i="2"/>
  <c r="AL31" i="2"/>
  <c r="AK31" i="2"/>
  <c r="AQ31" i="2" s="1"/>
  <c r="AR31" i="2" s="1"/>
  <c r="AG31" i="2"/>
  <c r="AF31" i="2"/>
  <c r="AE31" i="2"/>
  <c r="AD31" i="2"/>
  <c r="AC31" i="2"/>
  <c r="AB31" i="2"/>
  <c r="AH31" i="2" s="1"/>
  <c r="AA31" i="2"/>
  <c r="BF30" i="2"/>
  <c r="BE30" i="2"/>
  <c r="BD30" i="2"/>
  <c r="BC30" i="2"/>
  <c r="BB30" i="2"/>
  <c r="AX30" i="2"/>
  <c r="AW30" i="2"/>
  <c r="AV30" i="2"/>
  <c r="AU30" i="2"/>
  <c r="AY30" i="2" s="1"/>
  <c r="AZ30" i="2" s="1"/>
  <c r="AT30" i="2"/>
  <c r="AS30" i="2"/>
  <c r="AP30" i="2"/>
  <c r="AO30" i="2"/>
  <c r="AN30" i="2"/>
  <c r="AM30" i="2"/>
  <c r="AQ30" i="2" s="1"/>
  <c r="AR30" i="2" s="1"/>
  <c r="AL30" i="2"/>
  <c r="AK30" i="2"/>
  <c r="AG30" i="2"/>
  <c r="AF30" i="2"/>
  <c r="AE30" i="2"/>
  <c r="AD30" i="2"/>
  <c r="AH30" i="2" s="1"/>
  <c r="AC30" i="2"/>
  <c r="AB30" i="2"/>
  <c r="AA30" i="2"/>
  <c r="BF29" i="2"/>
  <c r="BE29" i="2"/>
  <c r="BD29" i="2"/>
  <c r="BC29" i="2"/>
  <c r="BB29" i="2"/>
  <c r="BG29" i="2" s="1"/>
  <c r="BH29" i="2" s="1"/>
  <c r="AX29" i="2"/>
  <c r="AW29" i="2"/>
  <c r="AV29" i="2"/>
  <c r="AU29" i="2"/>
  <c r="AT29" i="2"/>
  <c r="AS29" i="2"/>
  <c r="AY29" i="2" s="1"/>
  <c r="AZ29" i="2" s="1"/>
  <c r="AP29" i="2"/>
  <c r="AO29" i="2"/>
  <c r="AN29" i="2"/>
  <c r="AM29" i="2"/>
  <c r="AL29" i="2"/>
  <c r="AK29" i="2"/>
  <c r="AG29" i="2"/>
  <c r="AF29" i="2"/>
  <c r="AE29" i="2"/>
  <c r="AD29" i="2"/>
  <c r="AC29" i="2"/>
  <c r="AH29" i="2" s="1"/>
  <c r="AB29" i="2"/>
  <c r="AA29" i="2"/>
  <c r="BF28" i="2"/>
  <c r="BE28" i="2"/>
  <c r="BD28" i="2"/>
  <c r="BC28" i="2"/>
  <c r="BB28" i="2"/>
  <c r="AX28" i="2"/>
  <c r="AW28" i="2"/>
  <c r="AV28" i="2"/>
  <c r="AU28" i="2"/>
  <c r="AT28" i="2"/>
  <c r="AS28" i="2"/>
  <c r="AP28" i="2"/>
  <c r="AO28" i="2"/>
  <c r="AN28" i="2"/>
  <c r="AM28" i="2"/>
  <c r="AL28" i="2"/>
  <c r="AK28" i="2"/>
  <c r="AG28" i="2"/>
  <c r="AF28" i="2"/>
  <c r="AE28" i="2"/>
  <c r="AD28" i="2"/>
  <c r="AC28" i="2"/>
  <c r="AB28" i="2"/>
  <c r="AA28" i="2"/>
  <c r="B28" i="2"/>
  <c r="BG23" i="2"/>
  <c r="AY23" i="2"/>
  <c r="AQ23" i="2"/>
  <c r="AH23" i="2"/>
  <c r="BL23" i="2" s="1"/>
  <c r="BF21" i="2"/>
  <c r="BE21" i="2"/>
  <c r="BD21" i="2"/>
  <c r="BC21" i="2"/>
  <c r="BB21" i="2"/>
  <c r="BG21" i="2" s="1"/>
  <c r="BH21" i="2" s="1"/>
  <c r="AX21" i="2"/>
  <c r="AW21" i="2"/>
  <c r="AV21" i="2"/>
  <c r="AU21" i="2"/>
  <c r="AT21" i="2"/>
  <c r="AS21" i="2"/>
  <c r="AY21" i="2" s="1"/>
  <c r="AZ21" i="2" s="1"/>
  <c r="AP21" i="2"/>
  <c r="AO21" i="2"/>
  <c r="AN21" i="2"/>
  <c r="AM21" i="2"/>
  <c r="AQ21" i="2" s="1"/>
  <c r="AR21" i="2" s="1"/>
  <c r="AL21" i="2"/>
  <c r="AK21" i="2"/>
  <c r="AF21" i="2"/>
  <c r="AE21" i="2"/>
  <c r="AD21" i="2"/>
  <c r="AC21" i="2"/>
  <c r="AB21" i="2"/>
  <c r="AH21" i="2" s="1"/>
  <c r="AA21" i="2"/>
  <c r="BF20" i="2"/>
  <c r="BE20" i="2"/>
  <c r="BD20" i="2"/>
  <c r="BC20" i="2"/>
  <c r="BG20" i="2" s="1"/>
  <c r="BH20" i="2" s="1"/>
  <c r="BB20" i="2"/>
  <c r="AX20" i="2"/>
  <c r="AW20" i="2"/>
  <c r="AV20" i="2"/>
  <c r="AU20" i="2"/>
  <c r="AT20" i="2"/>
  <c r="AY20" i="2" s="1"/>
  <c r="AZ20" i="2" s="1"/>
  <c r="AS20" i="2"/>
  <c r="AP20" i="2"/>
  <c r="AO20" i="2"/>
  <c r="AN20" i="2"/>
  <c r="AM20" i="2"/>
  <c r="AL20" i="2"/>
  <c r="AQ20" i="2" s="1"/>
  <c r="AR20" i="2" s="1"/>
  <c r="AK20" i="2"/>
  <c r="AF20" i="2"/>
  <c r="AE20" i="2"/>
  <c r="AD20" i="2"/>
  <c r="AC20" i="2"/>
  <c r="AB20" i="2"/>
  <c r="AH20" i="2" s="1"/>
  <c r="AA20" i="2"/>
  <c r="BF18" i="2"/>
  <c r="BE18" i="2"/>
  <c r="BD18" i="2"/>
  <c r="BC18" i="2"/>
  <c r="BB18" i="2"/>
  <c r="AX18" i="2"/>
  <c r="AW18" i="2"/>
  <c r="AV18" i="2"/>
  <c r="AU18" i="2"/>
  <c r="AY18" i="2" s="1"/>
  <c r="AZ18" i="2" s="1"/>
  <c r="AT18" i="2"/>
  <c r="AS18" i="2"/>
  <c r="AP18" i="2"/>
  <c r="AO18" i="2"/>
  <c r="AN18" i="2"/>
  <c r="AM18" i="2"/>
  <c r="AQ18" i="2" s="1"/>
  <c r="AR18" i="2" s="1"/>
  <c r="AL18" i="2"/>
  <c r="AK18" i="2"/>
  <c r="AF18" i="2"/>
  <c r="AE18" i="2"/>
  <c r="AD18" i="2"/>
  <c r="AC18" i="2"/>
  <c r="AH18" i="2" s="1"/>
  <c r="AB18" i="2"/>
  <c r="AA18" i="2"/>
  <c r="BF17" i="2"/>
  <c r="BE17" i="2"/>
  <c r="BD17" i="2"/>
  <c r="BC17" i="2"/>
  <c r="BG17" i="2" s="1"/>
  <c r="BH17" i="2" s="1"/>
  <c r="BB17" i="2"/>
  <c r="AX17" i="2"/>
  <c r="AW17" i="2"/>
  <c r="AV17" i="2"/>
  <c r="AU17" i="2"/>
  <c r="AT17" i="2"/>
  <c r="AS17" i="2"/>
  <c r="AY17" i="2" s="1"/>
  <c r="AZ17" i="2" s="1"/>
  <c r="AP17" i="2"/>
  <c r="AO17" i="2"/>
  <c r="AN17" i="2"/>
  <c r="AM17" i="2"/>
  <c r="AL17" i="2"/>
  <c r="AK17" i="2"/>
  <c r="AF17" i="2"/>
  <c r="AE17" i="2"/>
  <c r="AD17" i="2"/>
  <c r="AC17" i="2"/>
  <c r="AB17" i="2"/>
  <c r="AA17" i="2"/>
  <c r="BF16" i="2"/>
  <c r="BE16" i="2"/>
  <c r="BD16" i="2"/>
  <c r="BC16" i="2"/>
  <c r="BB16" i="2"/>
  <c r="BG16" i="2" s="1"/>
  <c r="BH16" i="2" s="1"/>
  <c r="AX16" i="2"/>
  <c r="AW16" i="2"/>
  <c r="AV16" i="2"/>
  <c r="AU16" i="2"/>
  <c r="AT16" i="2"/>
  <c r="AY16" i="2" s="1"/>
  <c r="AZ16" i="2" s="1"/>
  <c r="AS16" i="2"/>
  <c r="AP16" i="2"/>
  <c r="AO16" i="2"/>
  <c r="AN16" i="2"/>
  <c r="AM16" i="2"/>
  <c r="AL16" i="2"/>
  <c r="AQ16" i="2" s="1"/>
  <c r="AR16" i="2" s="1"/>
  <c r="AK16" i="2"/>
  <c r="AF16" i="2"/>
  <c r="AE16" i="2"/>
  <c r="AD16" i="2"/>
  <c r="AC16" i="2"/>
  <c r="AB16" i="2"/>
  <c r="AA16" i="2"/>
  <c r="AH16" i="2" s="1"/>
  <c r="BF15" i="2"/>
  <c r="BE15" i="2"/>
  <c r="BD15" i="2"/>
  <c r="BC15" i="2"/>
  <c r="BG15" i="2" s="1"/>
  <c r="BH15" i="2" s="1"/>
  <c r="BB15" i="2"/>
  <c r="AX15" i="2"/>
  <c r="AW15" i="2"/>
  <c r="AV15" i="2"/>
  <c r="AU15" i="2"/>
  <c r="AT15" i="2"/>
  <c r="AY15" i="2" s="1"/>
  <c r="AZ15" i="2" s="1"/>
  <c r="AS15" i="2"/>
  <c r="AP15" i="2"/>
  <c r="AO15" i="2"/>
  <c r="AN15" i="2"/>
  <c r="AM15" i="2"/>
  <c r="AL15" i="2"/>
  <c r="AQ15" i="2" s="1"/>
  <c r="AR15" i="2" s="1"/>
  <c r="AK15" i="2"/>
  <c r="AF15" i="2"/>
  <c r="AE15" i="2"/>
  <c r="AD15" i="2"/>
  <c r="AC15" i="2"/>
  <c r="AB15" i="2"/>
  <c r="AH15" i="2" s="1"/>
  <c r="AA15" i="2"/>
  <c r="BF14" i="2"/>
  <c r="BE14" i="2"/>
  <c r="BD14" i="2"/>
  <c r="BC14" i="2"/>
  <c r="BB14" i="2"/>
  <c r="AX14" i="2"/>
  <c r="AW14" i="2"/>
  <c r="AV14" i="2"/>
  <c r="AU14" i="2"/>
  <c r="AT14" i="2"/>
  <c r="AS14" i="2"/>
  <c r="AY14" i="2" s="1"/>
  <c r="AZ14" i="2" s="1"/>
  <c r="AP14" i="2"/>
  <c r="AO14" i="2"/>
  <c r="AN14" i="2"/>
  <c r="AM14" i="2"/>
  <c r="AQ14" i="2" s="1"/>
  <c r="AR14" i="2" s="1"/>
  <c r="AL14" i="2"/>
  <c r="AK14" i="2"/>
  <c r="AF14" i="2"/>
  <c r="AE14" i="2"/>
  <c r="AD14" i="2"/>
  <c r="AC14" i="2"/>
  <c r="AB14" i="2"/>
  <c r="AA14" i="2"/>
  <c r="AH14" i="2" s="1"/>
  <c r="BF10" i="2"/>
  <c r="BE10" i="2"/>
  <c r="BD10" i="2"/>
  <c r="BC10" i="2"/>
  <c r="BB10" i="2"/>
  <c r="BG10" i="2" s="1"/>
  <c r="BH10" i="2" s="1"/>
  <c r="AX10" i="2"/>
  <c r="AW10" i="2"/>
  <c r="AV10" i="2"/>
  <c r="AU10" i="2"/>
  <c r="AT10" i="2"/>
  <c r="AS10" i="2"/>
  <c r="AP10" i="2"/>
  <c r="AO10" i="2"/>
  <c r="AN10" i="2"/>
  <c r="AM10" i="2"/>
  <c r="AL10" i="2"/>
  <c r="AQ10" i="2" s="1"/>
  <c r="AR10" i="2" s="1"/>
  <c r="AK10" i="2"/>
  <c r="AF10" i="2"/>
  <c r="AE10" i="2"/>
  <c r="AD10" i="2"/>
  <c r="AC10" i="2"/>
  <c r="AB10" i="2"/>
  <c r="AA10" i="2"/>
  <c r="AH10" i="2" s="1"/>
  <c r="BF9" i="2"/>
  <c r="BE9" i="2"/>
  <c r="BD9" i="2"/>
  <c r="BC9" i="2"/>
  <c r="BB9" i="2"/>
  <c r="BG9" i="2" s="1"/>
  <c r="BH9" i="2" s="1"/>
  <c r="AX9" i="2"/>
  <c r="AW9" i="2"/>
  <c r="AV9" i="2"/>
  <c r="AU9" i="2"/>
  <c r="AT9" i="2"/>
  <c r="AS9" i="2"/>
  <c r="AY9" i="2" s="1"/>
  <c r="AZ9" i="2" s="1"/>
  <c r="AP9" i="2"/>
  <c r="AO9" i="2"/>
  <c r="AN9" i="2"/>
  <c r="AM9" i="2"/>
  <c r="AQ9" i="2" s="1"/>
  <c r="AR9" i="2" s="1"/>
  <c r="AL9" i="2"/>
  <c r="AK9" i="2"/>
  <c r="AF9" i="2"/>
  <c r="AE9" i="2"/>
  <c r="AD9" i="2"/>
  <c r="AC9" i="2"/>
  <c r="AB9" i="2"/>
  <c r="AH9" i="2" s="1"/>
  <c r="AA9" i="2"/>
  <c r="BF8" i="2"/>
  <c r="BE8" i="2"/>
  <c r="BD8" i="2"/>
  <c r="BC8" i="2"/>
  <c r="BG8" i="2" s="1"/>
  <c r="BH8" i="2" s="1"/>
  <c r="BB8" i="2"/>
  <c r="AX8" i="2"/>
  <c r="AW8" i="2"/>
  <c r="AV8" i="2"/>
  <c r="AU8" i="2"/>
  <c r="AT8" i="2"/>
  <c r="AY8" i="2" s="1"/>
  <c r="AZ8" i="2" s="1"/>
  <c r="AS8" i="2"/>
  <c r="AP8" i="2"/>
  <c r="AO8" i="2"/>
  <c r="AN8" i="2"/>
  <c r="AM8" i="2"/>
  <c r="AL8" i="2"/>
  <c r="AQ8" i="2" s="1"/>
  <c r="AR8" i="2" s="1"/>
  <c r="AK8" i="2"/>
  <c r="AF8" i="2"/>
  <c r="AE8" i="2"/>
  <c r="AD8" i="2"/>
  <c r="AC8" i="2"/>
  <c r="AB8" i="2"/>
  <c r="AH8" i="2" s="1"/>
  <c r="AA8" i="2"/>
  <c r="BF7" i="2"/>
  <c r="BE7" i="2"/>
  <c r="BD7" i="2"/>
  <c r="BC7" i="2"/>
  <c r="BB7" i="2"/>
  <c r="AX7" i="2"/>
  <c r="AW7" i="2"/>
  <c r="AV7" i="2"/>
  <c r="AU7" i="2"/>
  <c r="AY7" i="2" s="1"/>
  <c r="AZ7" i="2" s="1"/>
  <c r="AT7" i="2"/>
  <c r="AS7" i="2"/>
  <c r="AP7" i="2"/>
  <c r="AO7" i="2"/>
  <c r="AN7" i="2"/>
  <c r="AM7" i="2"/>
  <c r="AQ7" i="2" s="1"/>
  <c r="AR7" i="2" s="1"/>
  <c r="AL7" i="2"/>
  <c r="AK7" i="2"/>
  <c r="AF7" i="2"/>
  <c r="AE7" i="2"/>
  <c r="AD7" i="2"/>
  <c r="AC7" i="2"/>
  <c r="AH7" i="2" s="1"/>
  <c r="AB7" i="2"/>
  <c r="AA7" i="2"/>
  <c r="BF6" i="2"/>
  <c r="BE6" i="2"/>
  <c r="BD6" i="2"/>
  <c r="BC6" i="2"/>
  <c r="BB6" i="2"/>
  <c r="AX6" i="2"/>
  <c r="AW6" i="2"/>
  <c r="AV6" i="2"/>
  <c r="AU6" i="2"/>
  <c r="AT6" i="2"/>
  <c r="AS6" i="2"/>
  <c r="AP6" i="2"/>
  <c r="AO6" i="2"/>
  <c r="AN6" i="2"/>
  <c r="AM6" i="2"/>
  <c r="AL6" i="2"/>
  <c r="AK6" i="2"/>
  <c r="AF6" i="2"/>
  <c r="AE6" i="2"/>
  <c r="AD6" i="2"/>
  <c r="AC6" i="2"/>
  <c r="AB6" i="2"/>
  <c r="AA6" i="2"/>
  <c r="B6" i="2"/>
  <c r="AI7" i="2" l="1"/>
  <c r="BL16" i="2"/>
  <c r="BM16" i="2" s="1"/>
  <c r="AI16" i="2"/>
  <c r="AI18" i="2"/>
  <c r="BL9" i="2"/>
  <c r="BM9" i="2" s="1"/>
  <c r="AI9" i="2"/>
  <c r="BL21" i="2"/>
  <c r="BM21" i="2" s="1"/>
  <c r="AI21" i="2"/>
  <c r="BL8" i="2"/>
  <c r="BM8" i="2" s="1"/>
  <c r="AI8" i="2"/>
  <c r="BL14" i="2"/>
  <c r="BM14" i="2" s="1"/>
  <c r="AI14" i="2"/>
  <c r="BL15" i="2"/>
  <c r="BM15" i="2" s="1"/>
  <c r="AI15" i="2"/>
  <c r="BL20" i="2"/>
  <c r="BM20" i="2" s="1"/>
  <c r="AI20" i="2"/>
  <c r="AI29" i="2"/>
  <c r="BL10" i="2"/>
  <c r="BM10" i="2" s="1"/>
  <c r="AI30" i="2"/>
  <c r="BL30" i="2"/>
  <c r="BM30" i="2" s="1"/>
  <c r="AI32" i="2"/>
  <c r="BL32" i="2"/>
  <c r="BM32" i="2" s="1"/>
  <c r="AI37" i="2"/>
  <c r="BL37" i="2"/>
  <c r="BM37" i="2" s="1"/>
  <c r="AI39" i="2"/>
  <c r="BL39" i="2"/>
  <c r="BM39" i="2" s="1"/>
  <c r="AI41" i="2"/>
  <c r="BL41" i="2"/>
  <c r="BM41" i="2" s="1"/>
  <c r="BL45" i="2"/>
  <c r="BM45" i="2" s="1"/>
  <c r="AI45" i="2"/>
  <c r="BL33" i="2"/>
  <c r="AI33" i="2"/>
  <c r="BL40" i="2"/>
  <c r="BM40" i="2" s="1"/>
  <c r="AI40" i="2"/>
  <c r="BL47" i="2"/>
  <c r="BG14" i="2"/>
  <c r="BH14" i="2" s="1"/>
  <c r="AY44" i="2"/>
  <c r="AZ44" i="2" s="1"/>
  <c r="AI10" i="2"/>
  <c r="AY10" i="2"/>
  <c r="AZ10" i="2" s="1"/>
  <c r="AH17" i="2"/>
  <c r="AQ17" i="2"/>
  <c r="AR17" i="2" s="1"/>
  <c r="AQ29" i="2"/>
  <c r="AR29" i="2" s="1"/>
  <c r="BG30" i="2"/>
  <c r="BH30" i="2" s="1"/>
  <c r="BL31" i="2"/>
  <c r="BM31" i="2" s="1"/>
  <c r="AI31" i="2"/>
  <c r="AR33" i="2"/>
  <c r="BG37" i="2"/>
  <c r="BH37" i="2" s="1"/>
  <c r="BL38" i="2"/>
  <c r="BM38" i="2" s="1"/>
  <c r="AI38" i="2"/>
  <c r="AR40" i="2"/>
  <c r="BG41" i="2"/>
  <c r="BH41" i="2" s="1"/>
  <c r="AQ44" i="2"/>
  <c r="BG7" i="2"/>
  <c r="BH7" i="2" s="1"/>
  <c r="BG18" i="2"/>
  <c r="BH18" i="2" s="1"/>
  <c r="BL44" i="2" l="1"/>
  <c r="BM44" i="2" s="1"/>
  <c r="AR44" i="2"/>
  <c r="BL17" i="2"/>
  <c r="BM17" i="2" s="1"/>
  <c r="AI17" i="2"/>
  <c r="BL29" i="2"/>
  <c r="BM29" i="2" s="1"/>
  <c r="BM33" i="2"/>
  <c r="BL18" i="2"/>
  <c r="BM18" i="2" s="1"/>
  <c r="BL7" i="2"/>
  <c r="BM7" i="2" s="1"/>
</calcChain>
</file>

<file path=xl/sharedStrings.xml><?xml version="1.0" encoding="utf-8"?>
<sst xmlns="http://schemas.openxmlformats.org/spreadsheetml/2006/main" count="298" uniqueCount="38">
  <si>
    <t>Indløb</t>
  </si>
  <si>
    <t xml:space="preserve"> Indløb</t>
  </si>
  <si>
    <t>1' kvartal</t>
  </si>
  <si>
    <t>2' kvartal</t>
  </si>
  <si>
    <t>3' kvartal</t>
  </si>
  <si>
    <t>4' kvartal</t>
  </si>
  <si>
    <t>EjbyMølle</t>
  </si>
  <si>
    <t>Vægtet gns. for året</t>
  </si>
  <si>
    <t>Rællenavne</t>
  </si>
  <si>
    <t>Sum</t>
  </si>
  <si>
    <t>vægtet gns.</t>
  </si>
  <si>
    <t>Sum år</t>
  </si>
  <si>
    <t>Ammonial+ammonium-N</t>
  </si>
  <si>
    <t>mg/l</t>
  </si>
  <si>
    <t>BI5 Biolemisl iltforbrug 5 døgn</t>
  </si>
  <si>
    <t>Chlorid</t>
  </si>
  <si>
    <t>COD, lemisl iltforbrug</t>
  </si>
  <si>
    <t>Maximum vandføring</t>
  </si>
  <si>
    <t>m3/h</t>
  </si>
  <si>
    <t>Minimum vandføring</t>
  </si>
  <si>
    <t>Nedbør</t>
  </si>
  <si>
    <t>mm</t>
  </si>
  <si>
    <t>Nitrat-N</t>
  </si>
  <si>
    <t>Nitrit+nitrat-N</t>
  </si>
  <si>
    <t>Nitrit-N</t>
  </si>
  <si>
    <t>Nitrogen,total</t>
  </si>
  <si>
    <t>Ortho-phosphat-P</t>
  </si>
  <si>
    <t>pH</t>
  </si>
  <si>
    <t>Phosphor, total-P</t>
  </si>
  <si>
    <t>Suspenderede stoffer</t>
  </si>
  <si>
    <t>Temperatur</t>
  </si>
  <si>
    <t>grader C</t>
  </si>
  <si>
    <t>Vandføring</t>
  </si>
  <si>
    <t>m3/d</t>
  </si>
  <si>
    <t>Udløb</t>
  </si>
  <si>
    <t>BI5 modif. Biolemisl iltforbrug,modifificeret 5 døgn</t>
  </si>
  <si>
    <t>Oxygenmætning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</si>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</sst>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.mm\.yyyy"/>
    <numFmt numFmtId="165" formatCode="0.00\ &quot;mg/l&quot;"/>
    <numFmt numFmtId="166" formatCode="0.00\ &quot;m3/h&quot;"/>
    <numFmt numFmtId="167" formatCode="0.00\ &quot;mm&quot;"/>
    <numFmt numFmtId="168" formatCode="0.00\ &quot;pH&quot;"/>
    <numFmt numFmtId="169" formatCode="0.00\ &quot;m3/d&quot;"/>
    <numFmt numFmtId="170" formatCode="0.0"/>
    <numFmt numFmtId="171" formatCode="0.00\ &quot;pct&quot;"/>
    <numFmt numFmtId="172" formatCode="0.000"/>
    <numFmt numFmtId="173" formatCode="0.00\ &quot;grader C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0" xfId="0" applyNumberFormat="1"/>
    <xf numFmtId="164" fontId="3" fillId="0" borderId="9" xfId="0" applyNumberFormat="1" applyFont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65" fontId="4" fillId="0" borderId="10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/>
    <xf numFmtId="166" fontId="4" fillId="0" borderId="10" xfId="0" applyNumberFormat="1" applyFont="1" applyBorder="1"/>
    <xf numFmtId="167" fontId="4" fillId="0" borderId="10" xfId="0" applyNumberFormat="1" applyFont="1" applyBorder="1"/>
    <xf numFmtId="0" fontId="4" fillId="0" borderId="10" xfId="0" applyFont="1" applyBorder="1"/>
    <xf numFmtId="168" fontId="4" fillId="0" borderId="10" xfId="0" applyNumberFormat="1" applyFont="1" applyBorder="1"/>
    <xf numFmtId="0" fontId="0" fillId="0" borderId="0" xfId="0" applyAlignment="1">
      <alignment vertical="center" wrapText="1"/>
    </xf>
    <xf numFmtId="169" fontId="4" fillId="0" borderId="1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/>
    <xf numFmtId="22" fontId="0" fillId="0" borderId="0" xfId="0" applyNumberFormat="1" applyFill="1" applyAlignment="1">
      <alignment vertical="center" wrapText="1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4" fillId="0" borderId="9" xfId="0" applyNumberFormat="1" applyFont="1" applyBorder="1"/>
    <xf numFmtId="170" fontId="0" fillId="0" borderId="0" xfId="0" applyNumberFormat="1"/>
    <xf numFmtId="2" fontId="0" fillId="0" borderId="8" xfId="0" applyNumberFormat="1" applyBorder="1"/>
    <xf numFmtId="171" fontId="4" fillId="0" borderId="11" xfId="0" applyNumberFormat="1" applyFont="1" applyBorder="1"/>
    <xf numFmtId="172" fontId="0" fillId="0" borderId="0" xfId="0" applyNumberFormat="1"/>
    <xf numFmtId="173" fontId="4" fillId="0" borderId="10" xfId="0" applyNumberFormat="1" applyFont="1" applyBorder="1"/>
    <xf numFmtId="169" fontId="4" fillId="0" borderId="10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7"/>
  <sheetViews>
    <sheetView tabSelected="1" workbookViewId="0">
      <pane xSplit="1" topLeftCell="B1" activePane="topRight" state="frozen"/>
      <selection pane="topRight" activeCell="E5" sqref="E5"/>
    </sheetView>
  </sheetViews>
  <sheetFormatPr defaultColWidth="9.109375" defaultRowHeight="14.4" x14ac:dyDescent="0.3"/>
  <cols>
    <col min="1" max="1" width="30.44140625" bestFit="1" customWidth="1"/>
    <col min="3" max="15" width="16" bestFit="1" customWidth="1"/>
    <col min="16" max="25" width="16.33203125" bestFit="1" customWidth="1"/>
    <col min="26" max="26" width="15.44140625" customWidth="1"/>
    <col min="27" max="27" width="11.5546875" bestFit="1" customWidth="1"/>
    <col min="28" max="28" width="17.88671875" bestFit="1" customWidth="1"/>
    <col min="29" max="32" width="10.44140625" bestFit="1" customWidth="1"/>
    <col min="33" max="33" width="10.44140625" customWidth="1"/>
    <col min="34" max="34" width="10.5546875" bestFit="1" customWidth="1"/>
    <col min="35" max="35" width="11.5546875" bestFit="1" customWidth="1"/>
    <col min="36" max="36" width="43.88671875" bestFit="1" customWidth="1"/>
    <col min="37" max="37" width="11.5546875" customWidth="1"/>
    <col min="38" max="38" width="18" bestFit="1" customWidth="1"/>
    <col min="39" max="39" width="10.33203125" bestFit="1" customWidth="1"/>
    <col min="40" max="40" width="11.109375" bestFit="1" customWidth="1"/>
    <col min="41" max="42" width="10.33203125" bestFit="1" customWidth="1"/>
    <col min="43" max="43" width="10.5546875" bestFit="1" customWidth="1"/>
    <col min="44" max="44" width="11.33203125" bestFit="1" customWidth="1"/>
    <col min="45" max="45" width="11.5546875" customWidth="1"/>
    <col min="46" max="46" width="18" bestFit="1" customWidth="1"/>
    <col min="47" max="50" width="10.33203125" bestFit="1" customWidth="1"/>
    <col min="51" max="51" width="10" bestFit="1" customWidth="1"/>
    <col min="52" max="52" width="11.5546875" bestFit="1" customWidth="1"/>
    <col min="53" max="53" width="43.88671875" bestFit="1" customWidth="1"/>
    <col min="54" max="54" width="19.21875" bestFit="1" customWidth="1"/>
    <col min="55" max="55" width="18" bestFit="1" customWidth="1"/>
    <col min="56" max="56" width="10.33203125" bestFit="1" customWidth="1"/>
    <col min="57" max="57" width="12.109375" bestFit="1" customWidth="1"/>
    <col min="58" max="58" width="12.5546875" bestFit="1" customWidth="1"/>
    <col min="59" max="59" width="12.109375" bestFit="1" customWidth="1"/>
    <col min="60" max="60" width="13.6640625" bestFit="1" customWidth="1"/>
    <col min="61" max="61" width="11.5546875" bestFit="1" customWidth="1"/>
    <col min="63" max="63" width="43.88671875" bestFit="1" customWidth="1"/>
    <col min="64" max="64" width="10" bestFit="1" customWidth="1"/>
    <col min="65" max="65" width="11.33203125" bestFit="1" customWidth="1"/>
    <col min="67" max="67" width="43" bestFit="1" customWidth="1"/>
  </cols>
  <sheetData>
    <row r="1" spans="1:66" ht="15.75" customHeight="1" thickBot="1" x14ac:dyDescent="0.35">
      <c r="A1" s="37" t="s">
        <v>0</v>
      </c>
      <c r="AJ1" s="37" t="s">
        <v>0</v>
      </c>
      <c r="BA1" s="37" t="s">
        <v>0</v>
      </c>
      <c r="BK1" s="36" t="s">
        <v>1</v>
      </c>
    </row>
    <row r="2" spans="1:66" ht="15.75" customHeight="1" thickBot="1" x14ac:dyDescent="0.35">
      <c r="A2" s="37"/>
      <c r="C2" s="38" t="s">
        <v>2</v>
      </c>
      <c r="D2" s="39"/>
      <c r="E2" s="39"/>
      <c r="F2" s="39"/>
      <c r="G2" s="39"/>
      <c r="H2" s="39"/>
      <c r="I2" s="40"/>
      <c r="J2" s="38" t="s">
        <v>3</v>
      </c>
      <c r="K2" s="39"/>
      <c r="L2" s="39"/>
      <c r="M2" s="39"/>
      <c r="N2" s="39"/>
      <c r="O2" s="40"/>
      <c r="P2" s="38" t="s">
        <v>4</v>
      </c>
      <c r="Q2" s="39"/>
      <c r="R2" s="39"/>
      <c r="S2" s="39"/>
      <c r="T2" s="39"/>
      <c r="U2" s="40"/>
      <c r="V2" s="33" t="s">
        <v>5</v>
      </c>
      <c r="W2" s="34"/>
      <c r="X2" s="34"/>
      <c r="Y2" s="34"/>
      <c r="Z2" s="35"/>
      <c r="AA2" s="33" t="s">
        <v>2</v>
      </c>
      <c r="AB2" s="34"/>
      <c r="AC2" s="34"/>
      <c r="AD2" s="34"/>
      <c r="AE2" s="34"/>
      <c r="AF2" s="34"/>
      <c r="AG2" s="34"/>
      <c r="AH2" s="34"/>
      <c r="AI2" s="35"/>
      <c r="AJ2" s="37"/>
      <c r="AK2" s="33" t="s">
        <v>3</v>
      </c>
      <c r="AL2" s="34"/>
      <c r="AM2" s="34"/>
      <c r="AN2" s="34"/>
      <c r="AO2" s="34"/>
      <c r="AP2" s="34"/>
      <c r="AQ2" s="34"/>
      <c r="AR2" s="35"/>
      <c r="AS2" s="33" t="s">
        <v>4</v>
      </c>
      <c r="AT2" s="34"/>
      <c r="AU2" s="34"/>
      <c r="AV2" s="34"/>
      <c r="AW2" s="34"/>
      <c r="AX2" s="34"/>
      <c r="AY2" s="34"/>
      <c r="AZ2" s="35"/>
      <c r="BA2" s="37"/>
      <c r="BB2" s="33" t="s">
        <v>5</v>
      </c>
      <c r="BC2" s="34"/>
      <c r="BD2" s="34"/>
      <c r="BE2" s="34"/>
      <c r="BF2" s="34"/>
      <c r="BG2" s="34"/>
      <c r="BH2" s="34"/>
      <c r="BI2" s="35"/>
      <c r="BK2" s="36"/>
    </row>
    <row r="3" spans="1:66" ht="15.75" customHeight="1" thickBot="1" x14ac:dyDescent="0.4">
      <c r="A3" s="37"/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/>
      <c r="AB3" s="1"/>
      <c r="AC3" s="1"/>
      <c r="AD3" s="1"/>
      <c r="AE3" s="1"/>
      <c r="AF3" s="1"/>
      <c r="AG3" s="1"/>
      <c r="AH3" s="1"/>
      <c r="AI3" s="1"/>
      <c r="AJ3" s="37"/>
      <c r="AK3" s="1"/>
      <c r="AL3" s="1"/>
      <c r="AM3" s="1"/>
      <c r="AN3" s="1"/>
      <c r="AO3" s="1"/>
      <c r="AP3" s="1"/>
      <c r="AQ3" s="1"/>
      <c r="AR3" s="2"/>
      <c r="AS3" s="1"/>
      <c r="AT3" s="1"/>
      <c r="AU3" s="1"/>
      <c r="AV3" s="1"/>
      <c r="AW3" s="1"/>
      <c r="AX3" s="1"/>
      <c r="AY3" s="1"/>
      <c r="AZ3" s="1"/>
      <c r="BA3" s="37"/>
      <c r="BB3" s="1"/>
      <c r="BC3" s="1"/>
      <c r="BD3" s="1"/>
      <c r="BE3" s="1"/>
      <c r="BF3" s="1"/>
      <c r="BG3" s="1"/>
      <c r="BH3" s="1"/>
      <c r="BI3" s="1"/>
      <c r="BK3" s="3"/>
    </row>
    <row r="4" spans="1:66" ht="15" customHeight="1" x14ac:dyDescent="0.3">
      <c r="A4" s="37"/>
      <c r="H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  <c r="W4" s="4"/>
      <c r="X4" s="4"/>
      <c r="Y4" s="4"/>
      <c r="Z4" s="4"/>
      <c r="AF4" s="4"/>
      <c r="AG4" s="4"/>
      <c r="AJ4" s="37"/>
      <c r="AR4" s="5"/>
      <c r="BA4" s="37"/>
      <c r="BK4" s="36" t="s">
        <v>7</v>
      </c>
    </row>
    <row r="5" spans="1:66" ht="15" customHeight="1" x14ac:dyDescent="0.3">
      <c r="A5" s="37"/>
      <c r="H5" s="4"/>
      <c r="J5" s="4"/>
      <c r="K5" s="4"/>
      <c r="L5" s="4"/>
      <c r="M5" s="4"/>
      <c r="N5" s="4"/>
      <c r="O5" s="4"/>
      <c r="P5" s="4"/>
      <c r="Q5" s="4"/>
      <c r="R5" s="4"/>
      <c r="T5" s="4"/>
      <c r="U5" s="4"/>
      <c r="V5" s="4"/>
      <c r="W5" s="4"/>
      <c r="X5" s="4"/>
      <c r="Y5" s="4"/>
      <c r="Z5" s="4"/>
      <c r="AF5" s="4"/>
      <c r="AG5" s="4"/>
      <c r="AJ5" s="37"/>
      <c r="AR5" s="6"/>
      <c r="BA5" s="37"/>
      <c r="BK5" s="36"/>
    </row>
    <row r="6" spans="1:66" s="10" customFormat="1" ht="15" customHeight="1" x14ac:dyDescent="0.3">
      <c r="A6" t="s">
        <v>8</v>
      </c>
      <c r="B6" s="7">
        <f>+COUNT(C6:Z6)</f>
        <v>23</v>
      </c>
      <c r="C6" s="8">
        <v>42382.25</v>
      </c>
      <c r="D6" s="8">
        <v>42394.25</v>
      </c>
      <c r="E6" s="8">
        <v>42409.25</v>
      </c>
      <c r="F6" s="8">
        <v>42424.25</v>
      </c>
      <c r="G6" s="8">
        <v>42435.25</v>
      </c>
      <c r="H6" s="8">
        <v>42446.25</v>
      </c>
      <c r="I6" s="8">
        <v>42458.208333333299</v>
      </c>
      <c r="J6" s="8">
        <v>42471.208333333299</v>
      </c>
      <c r="K6" s="8">
        <v>42487.208333333299</v>
      </c>
      <c r="L6" s="8">
        <v>42499.208333333299</v>
      </c>
      <c r="M6" s="8">
        <v>42512.208333333299</v>
      </c>
      <c r="N6" s="8">
        <v>42529.208333333299</v>
      </c>
      <c r="O6" s="8">
        <v>42544.208333333299</v>
      </c>
      <c r="P6" s="8">
        <v>42555.208333333299</v>
      </c>
      <c r="Q6" s="8">
        <v>42598.208333333299</v>
      </c>
      <c r="R6" s="8">
        <v>42613.208333333299</v>
      </c>
      <c r="S6" s="8">
        <v>42628.208333333299</v>
      </c>
      <c r="T6" s="8">
        <v>42638.208333333299</v>
      </c>
      <c r="U6" s="8">
        <v>42653.208333333299</v>
      </c>
      <c r="V6" s="8">
        <v>42668.208333333299</v>
      </c>
      <c r="W6" s="8">
        <v>42680.25</v>
      </c>
      <c r="X6" s="8">
        <v>42698.25</v>
      </c>
      <c r="Y6" s="8">
        <v>42711.25</v>
      </c>
      <c r="Z6" s="9"/>
      <c r="AA6" s="10">
        <f>+C6</f>
        <v>42382.25</v>
      </c>
      <c r="AB6" s="10">
        <f t="shared" ref="AB6:AF6" si="0">+D6</f>
        <v>42394.25</v>
      </c>
      <c r="AC6" s="10">
        <f t="shared" si="0"/>
        <v>42409.25</v>
      </c>
      <c r="AD6" s="10">
        <f t="shared" si="0"/>
        <v>42424.25</v>
      </c>
      <c r="AE6" s="10">
        <f t="shared" si="0"/>
        <v>42435.25</v>
      </c>
      <c r="AF6" s="10">
        <f t="shared" si="0"/>
        <v>42446.25</v>
      </c>
      <c r="AH6" t="s">
        <v>9</v>
      </c>
      <c r="AI6" t="s">
        <v>10</v>
      </c>
      <c r="AK6" s="10">
        <f>+I6</f>
        <v>42458.208333333299</v>
      </c>
      <c r="AL6" s="10">
        <f>+J6</f>
        <v>42471.208333333299</v>
      </c>
      <c r="AM6" s="10">
        <f>+L6</f>
        <v>42499.208333333299</v>
      </c>
      <c r="AN6" s="10">
        <f>+L6</f>
        <v>42499.208333333299</v>
      </c>
      <c r="AO6" s="10">
        <f>+M6</f>
        <v>42512.208333333299</v>
      </c>
      <c r="AP6" s="10">
        <f>+N6</f>
        <v>42529.208333333299</v>
      </c>
      <c r="AQ6" t="s">
        <v>9</v>
      </c>
      <c r="AR6" t="s">
        <v>10</v>
      </c>
      <c r="AS6" s="10">
        <f t="shared" ref="AS6:AX6" si="1">+O6</f>
        <v>42544.208333333299</v>
      </c>
      <c r="AT6" s="10">
        <f t="shared" si="1"/>
        <v>42555.208333333299</v>
      </c>
      <c r="AU6" s="10">
        <f t="shared" si="1"/>
        <v>42598.208333333299</v>
      </c>
      <c r="AV6" s="10">
        <f t="shared" si="1"/>
        <v>42613.208333333299</v>
      </c>
      <c r="AW6" s="10">
        <f t="shared" si="1"/>
        <v>42628.208333333299</v>
      </c>
      <c r="AX6" s="10">
        <f t="shared" si="1"/>
        <v>42638.208333333299</v>
      </c>
      <c r="AY6" t="s">
        <v>9</v>
      </c>
      <c r="AZ6" t="s">
        <v>10</v>
      </c>
      <c r="BB6" s="10">
        <f>+U6</f>
        <v>42653.208333333299</v>
      </c>
      <c r="BC6" s="10">
        <f>+V6</f>
        <v>42668.208333333299</v>
      </c>
      <c r="BD6" s="10">
        <f>+W6</f>
        <v>42680.25</v>
      </c>
      <c r="BE6" s="10">
        <f>+X6</f>
        <v>42698.25</v>
      </c>
      <c r="BF6" s="10">
        <f>+Y6</f>
        <v>42711.25</v>
      </c>
      <c r="BG6" t="s">
        <v>9</v>
      </c>
      <c r="BH6" t="s">
        <v>10</v>
      </c>
      <c r="BL6" s="10" t="s">
        <v>11</v>
      </c>
      <c r="BM6" t="s">
        <v>10</v>
      </c>
    </row>
    <row r="7" spans="1:66" ht="15" customHeight="1" x14ac:dyDescent="0.3">
      <c r="A7" t="s">
        <v>12</v>
      </c>
      <c r="B7" t="s">
        <v>13</v>
      </c>
      <c r="C7" s="11">
        <v>13.2</v>
      </c>
      <c r="D7" s="11">
        <v>14.2</v>
      </c>
      <c r="E7" s="11">
        <v>10.5</v>
      </c>
      <c r="F7" s="11">
        <v>21.8</v>
      </c>
      <c r="G7" s="11">
        <v>10.8</v>
      </c>
      <c r="H7" s="11">
        <v>24.8</v>
      </c>
      <c r="I7" s="11">
        <v>23.3</v>
      </c>
      <c r="J7" s="11">
        <v>30</v>
      </c>
      <c r="K7" s="11">
        <v>12.8</v>
      </c>
      <c r="L7" s="11">
        <v>23.1</v>
      </c>
      <c r="M7" s="11">
        <v>17.7</v>
      </c>
      <c r="N7" s="11">
        <v>33.1</v>
      </c>
      <c r="O7" s="11">
        <v>31.3</v>
      </c>
      <c r="P7" s="11">
        <v>21.2</v>
      </c>
      <c r="Q7" s="11">
        <v>34</v>
      </c>
      <c r="R7" s="11">
        <v>36.799999999999997</v>
      </c>
      <c r="S7" s="11">
        <v>37.9</v>
      </c>
      <c r="T7" s="11">
        <v>38.200000000000003</v>
      </c>
      <c r="U7" s="11">
        <v>25.4</v>
      </c>
      <c r="V7" s="11">
        <v>24.2</v>
      </c>
      <c r="W7" s="11">
        <v>23.7</v>
      </c>
      <c r="X7" s="11">
        <v>33.700000000000003</v>
      </c>
      <c r="Y7" s="11">
        <v>24.7</v>
      </c>
      <c r="Z7" s="12"/>
      <c r="AA7">
        <f>+$C$23*C7</f>
        <v>1337160</v>
      </c>
      <c r="AB7">
        <f>+$D$23*D7</f>
        <v>1181440</v>
      </c>
      <c r="AC7">
        <f>+$E$23*E7</f>
        <v>1331400</v>
      </c>
      <c r="AD7">
        <f>+$F$23*F7</f>
        <v>1491120</v>
      </c>
      <c r="AE7">
        <f>+$G$23*G7</f>
        <v>1101600</v>
      </c>
      <c r="AF7">
        <f>+$H$23*H7</f>
        <v>1450800</v>
      </c>
      <c r="AH7" s="13">
        <f>SUM(AA7:AF7)</f>
        <v>7893520</v>
      </c>
      <c r="AI7">
        <f>+ROUND(AH7/$AH$23,2)</f>
        <v>14.61</v>
      </c>
      <c r="AJ7" t="s">
        <v>12</v>
      </c>
      <c r="AK7">
        <f>+$I$23*I7</f>
        <v>1165000</v>
      </c>
      <c r="AL7">
        <f>+$J$23*J7</f>
        <v>1506000</v>
      </c>
      <c r="AM7">
        <f>+$L$23*L7</f>
        <v>1115730</v>
      </c>
      <c r="AN7">
        <f>+$L$23*L7</f>
        <v>1115730</v>
      </c>
      <c r="AO7">
        <f>+$M$23*M7</f>
        <v>1030140</v>
      </c>
      <c r="AP7">
        <f>+$N$23*N7</f>
        <v>1324000</v>
      </c>
      <c r="AQ7" s="13">
        <f>SUM(AL7:AP7)</f>
        <v>6091600</v>
      </c>
      <c r="AR7">
        <f>+ROUND(AQ7/$AQ$23,2)</f>
        <v>18.07</v>
      </c>
      <c r="AS7">
        <f>+$O$23*O7</f>
        <v>1158100</v>
      </c>
      <c r="AT7">
        <f>+$P$23*P7</f>
        <v>845880</v>
      </c>
      <c r="AU7">
        <f>+$Q$23*Q7</f>
        <v>1105000</v>
      </c>
      <c r="AV7">
        <f>+$R$23*R7</f>
        <v>1240160</v>
      </c>
      <c r="AW7">
        <f>+$S$23*S7</f>
        <v>1262070</v>
      </c>
      <c r="AX7">
        <f>+$T$23*T7</f>
        <v>1126900</v>
      </c>
      <c r="AY7" s="13">
        <f>SUM(AS7:AX7)</f>
        <v>6738110</v>
      </c>
      <c r="AZ7">
        <f>+ROUND(AY7/$AY$23,2)</f>
        <v>32.729999999999997</v>
      </c>
      <c r="BA7" t="s">
        <v>12</v>
      </c>
      <c r="BB7">
        <f>+$U$23*U7</f>
        <v>1432560</v>
      </c>
      <c r="BC7">
        <f>+$V$23*V7</f>
        <v>1069640</v>
      </c>
      <c r="BD7">
        <f>+$W$23*W7</f>
        <v>1085460</v>
      </c>
      <c r="BE7">
        <f>+$X$23*X7</f>
        <v>1381700.0000000002</v>
      </c>
      <c r="BF7">
        <f>+$Y$23*Y7</f>
        <v>1405430</v>
      </c>
      <c r="BG7" s="13">
        <f>SUM(BB7:BF7)</f>
        <v>6374790</v>
      </c>
      <c r="BH7">
        <f>+ROUND(BG7/$BG$23,2)</f>
        <v>26.09</v>
      </c>
      <c r="BK7" t="s">
        <v>12</v>
      </c>
      <c r="BL7" s="13">
        <f>+AH7+AQ7+AY7+BG7</f>
        <v>27098020</v>
      </c>
      <c r="BM7">
        <f>+ROUND(BL7/$BL$23,2)</f>
        <v>20.41</v>
      </c>
      <c r="BN7" t="s">
        <v>13</v>
      </c>
    </row>
    <row r="8" spans="1:66" ht="15" customHeight="1" x14ac:dyDescent="0.3">
      <c r="A8" t="s">
        <v>14</v>
      </c>
      <c r="B8" t="s">
        <v>13</v>
      </c>
      <c r="C8" s="11">
        <v>147</v>
      </c>
      <c r="D8" s="11">
        <v>167</v>
      </c>
      <c r="E8" s="11">
        <v>102</v>
      </c>
      <c r="F8" s="11">
        <v>174</v>
      </c>
      <c r="G8" s="11">
        <v>159</v>
      </c>
      <c r="H8" s="11">
        <v>260</v>
      </c>
      <c r="I8" s="11">
        <v>300</v>
      </c>
      <c r="J8" s="11">
        <v>240</v>
      </c>
      <c r="K8" s="11">
        <v>230</v>
      </c>
      <c r="L8" s="11">
        <v>290</v>
      </c>
      <c r="M8" s="11">
        <v>210</v>
      </c>
      <c r="N8" s="11">
        <v>420</v>
      </c>
      <c r="O8" s="11">
        <v>370</v>
      </c>
      <c r="P8" s="11">
        <v>320</v>
      </c>
      <c r="Q8" s="11">
        <v>420</v>
      </c>
      <c r="R8" s="11">
        <v>450</v>
      </c>
      <c r="S8" s="11">
        <v>480</v>
      </c>
      <c r="T8" s="11">
        <v>290</v>
      </c>
      <c r="U8" s="11">
        <v>300</v>
      </c>
      <c r="V8" s="11">
        <v>300</v>
      </c>
      <c r="W8" s="11">
        <v>150</v>
      </c>
      <c r="X8" s="11">
        <v>370</v>
      </c>
      <c r="Y8" s="11">
        <v>330</v>
      </c>
      <c r="Z8" s="12"/>
      <c r="AA8">
        <f>+$C$23*C8</f>
        <v>14891100</v>
      </c>
      <c r="AB8">
        <f>+$D$23*D8</f>
        <v>13894400</v>
      </c>
      <c r="AC8">
        <f>+$E$23*E8</f>
        <v>12933600</v>
      </c>
      <c r="AD8">
        <f>+$F$23*F8</f>
        <v>11901600</v>
      </c>
      <c r="AE8">
        <f>+$G$23*G8</f>
        <v>16218000</v>
      </c>
      <c r="AF8">
        <f>+$H$23*H8</f>
        <v>15210000</v>
      </c>
      <c r="AH8" s="13">
        <f t="shared" ref="AH8:AH10" si="2">SUM(AA8:AF8)</f>
        <v>85048700</v>
      </c>
      <c r="AI8">
        <f>+ROUND(AH8/$AH$23,0)</f>
        <v>157</v>
      </c>
      <c r="AJ8" t="s">
        <v>14</v>
      </c>
      <c r="AK8">
        <f>+$I$23*I8</f>
        <v>15000000</v>
      </c>
      <c r="AL8">
        <f>+$J$23*J8</f>
        <v>12048000</v>
      </c>
      <c r="AM8">
        <f>+$L$23*L8</f>
        <v>14007000</v>
      </c>
      <c r="AN8">
        <f>+$L$23*L8</f>
        <v>14007000</v>
      </c>
      <c r="AO8">
        <f>+$M$23*M8</f>
        <v>12222000</v>
      </c>
      <c r="AP8">
        <f>+$N$23*N8</f>
        <v>16800000</v>
      </c>
      <c r="AQ8" s="13">
        <f>SUM(AL8:AP8)</f>
        <v>69084000</v>
      </c>
      <c r="AR8">
        <f>+ROUND(AQ8/$AQ$23,0)</f>
        <v>205</v>
      </c>
      <c r="AS8">
        <f>+$O$23*O8</f>
        <v>13690000</v>
      </c>
      <c r="AT8">
        <f>+$P$23*P8</f>
        <v>12768000</v>
      </c>
      <c r="AU8">
        <f>+$Q$23*Q8</f>
        <v>13650000</v>
      </c>
      <c r="AV8">
        <f>+$R$23*R8</f>
        <v>15165000</v>
      </c>
      <c r="AW8">
        <f>+$S$23*S8</f>
        <v>15984000</v>
      </c>
      <c r="AX8">
        <f>+$T$23*T8</f>
        <v>8555000</v>
      </c>
      <c r="AY8" s="13">
        <f t="shared" ref="AY8:AY10" si="3">SUM(AS8:AX8)</f>
        <v>79812000</v>
      </c>
      <c r="AZ8">
        <f>+ROUND(AY8/$AY$23,0)</f>
        <v>388</v>
      </c>
      <c r="BA8" t="s">
        <v>14</v>
      </c>
      <c r="BB8">
        <f>+$U$23*U8</f>
        <v>16920000</v>
      </c>
      <c r="BC8">
        <f>+$V$23*V8</f>
        <v>13260000</v>
      </c>
      <c r="BD8">
        <f>+$W$23*W8</f>
        <v>6870000</v>
      </c>
      <c r="BE8">
        <f>+$X$23*X8</f>
        <v>15170000</v>
      </c>
      <c r="BF8">
        <f>+$Y$23*Y8</f>
        <v>18777000</v>
      </c>
      <c r="BG8" s="13">
        <f>SUM(BB8:BF8)</f>
        <v>70997000</v>
      </c>
      <c r="BH8">
        <f>+ROUND(BG8/$BG$23,0)</f>
        <v>291</v>
      </c>
      <c r="BK8" t="s">
        <v>14</v>
      </c>
      <c r="BL8" s="13">
        <f>+AH8+AQ8+AY8+BG8</f>
        <v>304941700</v>
      </c>
      <c r="BM8">
        <f>+ROUND(BL8/$BL$23,0)</f>
        <v>230</v>
      </c>
      <c r="BN8" t="s">
        <v>13</v>
      </c>
    </row>
    <row r="9" spans="1:66" x14ac:dyDescent="0.3">
      <c r="A9" t="s">
        <v>15</v>
      </c>
      <c r="B9" t="s">
        <v>13</v>
      </c>
      <c r="C9" s="11">
        <v>280</v>
      </c>
      <c r="D9" s="11">
        <v>204</v>
      </c>
      <c r="E9" s="11">
        <v>114</v>
      </c>
      <c r="F9" s="11">
        <v>198</v>
      </c>
      <c r="G9" s="11">
        <v>134</v>
      </c>
      <c r="H9" s="11">
        <v>229</v>
      </c>
      <c r="I9" s="11">
        <v>235</v>
      </c>
      <c r="J9" s="11">
        <v>210</v>
      </c>
      <c r="K9" s="11">
        <v>103</v>
      </c>
      <c r="L9" s="11">
        <v>274</v>
      </c>
      <c r="M9" s="11">
        <v>180</v>
      </c>
      <c r="N9" s="11">
        <v>328</v>
      </c>
      <c r="O9" s="11">
        <v>279</v>
      </c>
      <c r="P9" s="11">
        <v>287</v>
      </c>
      <c r="Q9" s="11">
        <v>233</v>
      </c>
      <c r="R9" s="11">
        <v>266</v>
      </c>
      <c r="S9" s="11">
        <v>320</v>
      </c>
      <c r="T9" s="11">
        <v>317</v>
      </c>
      <c r="U9" s="11">
        <v>205</v>
      </c>
      <c r="V9" s="11">
        <v>232</v>
      </c>
      <c r="W9" s="11">
        <v>46.6</v>
      </c>
      <c r="X9" s="11">
        <v>296</v>
      </c>
      <c r="Y9" s="11">
        <v>247</v>
      </c>
      <c r="Z9" s="12"/>
      <c r="AA9">
        <f>+$C$23*C9</f>
        <v>28364000</v>
      </c>
      <c r="AB9">
        <f>+$D$23*D9</f>
        <v>16972800</v>
      </c>
      <c r="AC9">
        <f>+$E$23*E9</f>
        <v>14455200</v>
      </c>
      <c r="AD9">
        <f>+$F$23*F9</f>
        <v>13543200</v>
      </c>
      <c r="AE9">
        <f>+$G$23*G9</f>
        <v>13668000</v>
      </c>
      <c r="AF9">
        <f>+$H$23*H9</f>
        <v>13396500</v>
      </c>
      <c r="AH9" s="13">
        <f t="shared" si="2"/>
        <v>100399700</v>
      </c>
      <c r="AI9">
        <f t="shared" ref="AI9:AI10" si="4">+ROUND(AH9/$AH$23,0)</f>
        <v>186</v>
      </c>
      <c r="AJ9" t="s">
        <v>15</v>
      </c>
      <c r="AK9">
        <f>+$I$23*I9</f>
        <v>11750000</v>
      </c>
      <c r="AL9">
        <f>+$J$23*J9</f>
        <v>10542000</v>
      </c>
      <c r="AM9">
        <f>+$L$23*L9</f>
        <v>13234200</v>
      </c>
      <c r="AN9">
        <f>+$L$23*L9</f>
        <v>13234200</v>
      </c>
      <c r="AO9">
        <f>+$M$23*M9</f>
        <v>10476000</v>
      </c>
      <c r="AP9">
        <f>+$N$23*N9</f>
        <v>13120000</v>
      </c>
      <c r="AQ9" s="13">
        <f>SUM(AL9:AP9)</f>
        <v>60606400</v>
      </c>
      <c r="AR9">
        <f>+ROUND(AQ9/$AQ$23,0)</f>
        <v>180</v>
      </c>
      <c r="AS9">
        <f>+$O$23*O9</f>
        <v>10323000</v>
      </c>
      <c r="AT9">
        <f>+$P$23*P9</f>
        <v>11451300</v>
      </c>
      <c r="AU9">
        <f>+$Q$23*Q9</f>
        <v>7572500</v>
      </c>
      <c r="AV9">
        <f>+$R$23*R9</f>
        <v>8964200</v>
      </c>
      <c r="AW9">
        <f>+$S$23*S9</f>
        <v>10656000</v>
      </c>
      <c r="AX9">
        <f>+$T$23*T9</f>
        <v>9351500</v>
      </c>
      <c r="AY9" s="13">
        <f t="shared" si="3"/>
        <v>58318500</v>
      </c>
      <c r="AZ9">
        <f>+ROUND(AY9/$AY$23,0)</f>
        <v>283</v>
      </c>
      <c r="BA9" t="s">
        <v>15</v>
      </c>
      <c r="BB9">
        <f>+$U$23*U9</f>
        <v>11562000</v>
      </c>
      <c r="BC9">
        <f>+$V$23*V9</f>
        <v>10254400</v>
      </c>
      <c r="BD9">
        <f>+$W$23*W9</f>
        <v>2134280</v>
      </c>
      <c r="BE9">
        <f>+$X$23*X9</f>
        <v>12136000</v>
      </c>
      <c r="BF9">
        <f>+$Y$23*Y9</f>
        <v>14054300</v>
      </c>
      <c r="BG9" s="13">
        <f>SUM(BB9:BF9)</f>
        <v>50140980</v>
      </c>
      <c r="BH9">
        <f>+ROUND(BG9/$BG$23,0)</f>
        <v>205</v>
      </c>
      <c r="BK9" t="s">
        <v>15</v>
      </c>
      <c r="BL9" s="13">
        <f>+AH9+AQ9+AY9+BG9</f>
        <v>269465580</v>
      </c>
      <c r="BM9">
        <f>+ROUND(BL9/$BL$23,0)</f>
        <v>203</v>
      </c>
      <c r="BN9" t="s">
        <v>13</v>
      </c>
    </row>
    <row r="10" spans="1:66" x14ac:dyDescent="0.3">
      <c r="A10" t="s">
        <v>16</v>
      </c>
      <c r="B10" t="s">
        <v>13</v>
      </c>
      <c r="C10" s="11">
        <v>600</v>
      </c>
      <c r="D10" s="11">
        <v>380</v>
      </c>
      <c r="E10" s="11">
        <v>470</v>
      </c>
      <c r="F10" s="11">
        <v>440</v>
      </c>
      <c r="G10" s="11">
        <v>330</v>
      </c>
      <c r="H10" s="11">
        <v>510</v>
      </c>
      <c r="I10" s="11">
        <v>610</v>
      </c>
      <c r="J10" s="11">
        <v>590</v>
      </c>
      <c r="K10" s="11">
        <v>430</v>
      </c>
      <c r="L10" s="11">
        <v>660</v>
      </c>
      <c r="M10" s="11">
        <v>580</v>
      </c>
      <c r="N10" s="11">
        <v>960</v>
      </c>
      <c r="O10" s="11">
        <v>870</v>
      </c>
      <c r="P10" s="11">
        <v>640</v>
      </c>
      <c r="Q10" s="11">
        <v>950</v>
      </c>
      <c r="R10" s="11">
        <v>1100</v>
      </c>
      <c r="S10" s="11">
        <v>1300</v>
      </c>
      <c r="T10" s="11">
        <v>690</v>
      </c>
      <c r="U10" s="11">
        <v>600</v>
      </c>
      <c r="V10" s="11">
        <v>640</v>
      </c>
      <c r="W10" s="11">
        <v>410</v>
      </c>
      <c r="X10" s="11">
        <v>730</v>
      </c>
      <c r="Y10" s="11">
        <v>780</v>
      </c>
      <c r="Z10" s="12"/>
      <c r="AA10">
        <f>+$C$23*C10</f>
        <v>60780000</v>
      </c>
      <c r="AB10">
        <f>+$D$23*D10</f>
        <v>31616000</v>
      </c>
      <c r="AC10">
        <f>+$E$23*E10</f>
        <v>59596000</v>
      </c>
      <c r="AD10">
        <f>+$F$23*F10</f>
        <v>30096000</v>
      </c>
      <c r="AE10">
        <f>+$G$23*G10</f>
        <v>33660000</v>
      </c>
      <c r="AF10">
        <f>+$H$23*H10</f>
        <v>29835000</v>
      </c>
      <c r="AH10" s="13">
        <f t="shared" si="2"/>
        <v>245583000</v>
      </c>
      <c r="AI10">
        <f t="shared" si="4"/>
        <v>455</v>
      </c>
      <c r="AJ10" t="s">
        <v>16</v>
      </c>
      <c r="AK10">
        <f>+$I$23*I10</f>
        <v>30500000</v>
      </c>
      <c r="AL10">
        <f>+$J$23*J10</f>
        <v>29618000</v>
      </c>
      <c r="AM10">
        <f>+$L$23*L10</f>
        <v>31878000</v>
      </c>
      <c r="AN10">
        <f>+$L$23*L10</f>
        <v>31878000</v>
      </c>
      <c r="AO10">
        <f>+$M$23*M10</f>
        <v>33756000</v>
      </c>
      <c r="AP10">
        <f>+$N$23*N10</f>
        <v>38400000</v>
      </c>
      <c r="AQ10" s="13">
        <f>SUM(AL10:AP10)</f>
        <v>165530000</v>
      </c>
      <c r="AR10">
        <f>+ROUND(AQ10/$AQ$23,0)</f>
        <v>491</v>
      </c>
      <c r="AS10">
        <f>+$O$23*O10</f>
        <v>32190000</v>
      </c>
      <c r="AT10">
        <f>+$P$23*P10</f>
        <v>25536000</v>
      </c>
      <c r="AU10">
        <f>+$Q$23*Q10</f>
        <v>30875000</v>
      </c>
      <c r="AV10">
        <f>+$R$23*R10</f>
        <v>37070000</v>
      </c>
      <c r="AW10">
        <f>+$S$23*S10</f>
        <v>43290000</v>
      </c>
      <c r="AX10">
        <f>+$T$23*T10</f>
        <v>20355000</v>
      </c>
      <c r="AY10" s="13">
        <f t="shared" si="3"/>
        <v>189316000</v>
      </c>
      <c r="AZ10">
        <f>+ROUND(AY10/$AY$23,0)</f>
        <v>919</v>
      </c>
      <c r="BA10" t="s">
        <v>16</v>
      </c>
      <c r="BB10">
        <f>+$U$23*U10</f>
        <v>33840000</v>
      </c>
      <c r="BC10">
        <f>+$V$23*V10</f>
        <v>28288000</v>
      </c>
      <c r="BD10">
        <f>+$W$23*W10</f>
        <v>18778000</v>
      </c>
      <c r="BE10">
        <f>+$X$23*X10</f>
        <v>29930000</v>
      </c>
      <c r="BF10">
        <f>+$Y$23*Y10</f>
        <v>44382000</v>
      </c>
      <c r="BG10" s="13">
        <f>SUM(BB10:BF10)</f>
        <v>155218000</v>
      </c>
      <c r="BH10">
        <f>+ROUND(BG10/$BG$23,0)</f>
        <v>635</v>
      </c>
      <c r="BK10" t="s">
        <v>16</v>
      </c>
      <c r="BL10" s="13">
        <f>+AH10+AQ10+AY10+BG10</f>
        <v>755647000</v>
      </c>
      <c r="BM10">
        <f>+ROUND(BL10/$BL$23,0)</f>
        <v>569</v>
      </c>
      <c r="BN10" t="s">
        <v>13</v>
      </c>
    </row>
    <row r="11" spans="1:66" x14ac:dyDescent="0.3">
      <c r="A11" t="s">
        <v>17</v>
      </c>
      <c r="B11" t="s">
        <v>18</v>
      </c>
      <c r="C11" s="14">
        <v>6000</v>
      </c>
      <c r="D11" s="14">
        <v>4700</v>
      </c>
      <c r="E11" s="14">
        <v>6800</v>
      </c>
      <c r="F11" s="14">
        <v>3300</v>
      </c>
      <c r="G11" s="14">
        <v>5700</v>
      </c>
      <c r="H11" s="14">
        <v>3000</v>
      </c>
      <c r="I11" s="14">
        <v>2600</v>
      </c>
      <c r="J11" s="14">
        <v>2500</v>
      </c>
      <c r="K11" s="14">
        <v>6600</v>
      </c>
      <c r="L11" s="14">
        <v>2300</v>
      </c>
      <c r="M11" s="14">
        <v>6300</v>
      </c>
      <c r="N11" s="14">
        <v>2100</v>
      </c>
      <c r="O11" s="14">
        <v>1800</v>
      </c>
      <c r="P11" s="14">
        <v>2200</v>
      </c>
      <c r="Q11" s="14">
        <v>1700</v>
      </c>
      <c r="R11" s="14">
        <v>1900</v>
      </c>
      <c r="S11" s="14">
        <v>1800</v>
      </c>
      <c r="T11" s="14">
        <v>1600</v>
      </c>
      <c r="U11" s="14">
        <v>6700</v>
      </c>
      <c r="V11" s="14">
        <v>2400</v>
      </c>
      <c r="W11" s="14">
        <v>3900</v>
      </c>
      <c r="X11" s="14">
        <v>2000</v>
      </c>
      <c r="Y11" s="14">
        <v>6400</v>
      </c>
      <c r="Z11" s="12"/>
      <c r="AI11" s="7"/>
      <c r="AJ11" t="s">
        <v>17</v>
      </c>
      <c r="AR11" s="7"/>
      <c r="AZ11" s="7"/>
      <c r="BA11" t="s">
        <v>17</v>
      </c>
      <c r="BH11" s="7"/>
      <c r="BK11" t="s">
        <v>17</v>
      </c>
      <c r="BL11" s="13"/>
      <c r="BM11" s="7"/>
      <c r="BN11" t="s">
        <v>18</v>
      </c>
    </row>
    <row r="12" spans="1:66" x14ac:dyDescent="0.3">
      <c r="A12" t="s">
        <v>19</v>
      </c>
      <c r="B12" t="s">
        <v>18</v>
      </c>
      <c r="C12" s="14">
        <v>3100</v>
      </c>
      <c r="D12" s="14">
        <v>3000</v>
      </c>
      <c r="E12" s="14">
        <v>4100</v>
      </c>
      <c r="F12" s="14">
        <v>2100</v>
      </c>
      <c r="G12" s="14">
        <v>3000</v>
      </c>
      <c r="H12" s="14">
        <v>1600</v>
      </c>
      <c r="I12" s="14">
        <v>1400</v>
      </c>
      <c r="J12" s="14">
        <v>1500</v>
      </c>
      <c r="K12" s="14">
        <v>2300</v>
      </c>
      <c r="L12" s="14">
        <v>1600</v>
      </c>
      <c r="M12" s="14">
        <v>1700</v>
      </c>
      <c r="N12" s="14">
        <v>1000</v>
      </c>
      <c r="O12" s="14">
        <v>1000</v>
      </c>
      <c r="P12" s="14">
        <v>1100</v>
      </c>
      <c r="Q12" s="14">
        <v>800</v>
      </c>
      <c r="R12" s="14">
        <v>900</v>
      </c>
      <c r="S12" s="14">
        <v>800</v>
      </c>
      <c r="T12" s="14">
        <v>800</v>
      </c>
      <c r="U12" s="14">
        <v>900</v>
      </c>
      <c r="V12" s="14">
        <v>1200</v>
      </c>
      <c r="W12" s="14">
        <v>1000</v>
      </c>
      <c r="X12" s="14">
        <v>1100</v>
      </c>
      <c r="Y12" s="14">
        <v>1100</v>
      </c>
      <c r="Z12" s="12"/>
      <c r="AI12" s="7"/>
      <c r="AJ12" t="s">
        <v>19</v>
      </c>
      <c r="AR12" s="7"/>
      <c r="AZ12" s="7"/>
      <c r="BA12" t="s">
        <v>19</v>
      </c>
      <c r="BH12" s="7"/>
      <c r="BK12" t="s">
        <v>19</v>
      </c>
      <c r="BL12" s="13"/>
      <c r="BM12" s="7"/>
      <c r="BN12" t="s">
        <v>18</v>
      </c>
    </row>
    <row r="13" spans="1:66" x14ac:dyDescent="0.3">
      <c r="A13" t="s">
        <v>20</v>
      </c>
      <c r="B13" t="s">
        <v>21</v>
      </c>
      <c r="C13" s="15">
        <v>4</v>
      </c>
      <c r="D13" s="15">
        <v>0</v>
      </c>
      <c r="E13" s="15">
        <v>9</v>
      </c>
      <c r="F13" s="15">
        <v>0</v>
      </c>
      <c r="G13" s="15">
        <v>2</v>
      </c>
      <c r="H13" s="15">
        <v>0</v>
      </c>
      <c r="I13" s="15">
        <v>1</v>
      </c>
      <c r="J13" s="15">
        <v>1</v>
      </c>
      <c r="K13" s="15">
        <v>3</v>
      </c>
      <c r="L13" s="15">
        <v>0</v>
      </c>
      <c r="M13" s="15">
        <v>4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4</v>
      </c>
      <c r="V13" s="15">
        <v>0</v>
      </c>
      <c r="W13" s="15">
        <v>0</v>
      </c>
      <c r="X13" s="15">
        <v>0</v>
      </c>
      <c r="Y13" s="15">
        <v>3</v>
      </c>
      <c r="Z13" s="12"/>
      <c r="AI13" s="7"/>
      <c r="AJ13" t="s">
        <v>20</v>
      </c>
      <c r="AR13" s="7"/>
      <c r="AZ13" s="7"/>
      <c r="BA13" t="s">
        <v>20</v>
      </c>
      <c r="BH13" s="7"/>
      <c r="BK13" t="s">
        <v>20</v>
      </c>
      <c r="BL13" s="13"/>
      <c r="BM13" s="7"/>
      <c r="BN13" t="s">
        <v>21</v>
      </c>
    </row>
    <row r="14" spans="1:66" x14ac:dyDescent="0.3">
      <c r="A14" t="s">
        <v>22</v>
      </c>
      <c r="B14" t="s">
        <v>13</v>
      </c>
      <c r="C14" s="11">
        <v>1.27</v>
      </c>
      <c r="D14" s="11">
        <v>1.86</v>
      </c>
      <c r="E14" s="11">
        <v>1.58</v>
      </c>
      <c r="F14" s="11">
        <v>0.496</v>
      </c>
      <c r="G14" s="11">
        <v>1.3</v>
      </c>
      <c r="H14" s="11">
        <v>3.85E-2</v>
      </c>
      <c r="I14" s="11">
        <v>3.85E-2</v>
      </c>
      <c r="J14" s="11">
        <v>3.85E-2</v>
      </c>
      <c r="K14" s="11">
        <v>3.85E-2</v>
      </c>
      <c r="L14" s="11">
        <v>3.85E-2</v>
      </c>
      <c r="M14" s="11">
        <v>3.85E-2</v>
      </c>
      <c r="N14" s="11">
        <v>3.85E-2</v>
      </c>
      <c r="O14" s="11">
        <v>3.85E-2</v>
      </c>
      <c r="P14" s="11">
        <v>3.85E-2</v>
      </c>
      <c r="Q14" s="11">
        <v>3.85E-2</v>
      </c>
      <c r="R14" s="11">
        <v>3.85E-2</v>
      </c>
      <c r="S14" s="11">
        <v>3.85E-2</v>
      </c>
      <c r="T14" s="11">
        <v>3.85E-2</v>
      </c>
      <c r="U14" s="11">
        <v>3.85E-2</v>
      </c>
      <c r="V14" s="11">
        <v>3.85E-2</v>
      </c>
      <c r="W14" s="11">
        <v>3.85E-2</v>
      </c>
      <c r="X14" s="11">
        <v>3.85E-2</v>
      </c>
      <c r="Y14" s="11">
        <v>3.85E-2</v>
      </c>
      <c r="Z14" s="12"/>
      <c r="AA14">
        <f>+$C$23*C14</f>
        <v>128651</v>
      </c>
      <c r="AB14">
        <f>+$D$23*D14</f>
        <v>154752</v>
      </c>
      <c r="AC14">
        <f>+$E$23*E14</f>
        <v>200344</v>
      </c>
      <c r="AD14">
        <f>+$F$23*F14</f>
        <v>33926.400000000001</v>
      </c>
      <c r="AE14">
        <f>+$G$23*G14</f>
        <v>132600</v>
      </c>
      <c r="AF14">
        <f>+$H$23*H14</f>
        <v>2252.25</v>
      </c>
      <c r="AH14" s="13">
        <f t="shared" ref="AH14:AH21" si="5">SUM(AA14:AF14)</f>
        <v>652525.65</v>
      </c>
      <c r="AI14">
        <f>+ROUND(AH14/$AH$23,2)</f>
        <v>1.21</v>
      </c>
      <c r="AJ14" t="s">
        <v>22</v>
      </c>
      <c r="AK14">
        <f>+$I$23*I14</f>
        <v>1925</v>
      </c>
      <c r="AL14">
        <f>+$J$23*J14</f>
        <v>1932.7</v>
      </c>
      <c r="AM14">
        <f>+$L$23*L14</f>
        <v>1859.55</v>
      </c>
      <c r="AN14">
        <f>+$L$23*L14</f>
        <v>1859.55</v>
      </c>
      <c r="AO14">
        <f>+$M$23*M14</f>
        <v>2240.6999999999998</v>
      </c>
      <c r="AP14">
        <f>+$N$23*N14</f>
        <v>1540</v>
      </c>
      <c r="AQ14" s="13">
        <f>SUM(AL14:AP14)</f>
        <v>9432.5</v>
      </c>
      <c r="AR14">
        <f>+ROUND(AQ14/$AQ$23,2)</f>
        <v>0.03</v>
      </c>
      <c r="AS14">
        <f>+$O$23*O14</f>
        <v>1424.5</v>
      </c>
      <c r="AT14">
        <f>+$P$23*P14</f>
        <v>1536.15</v>
      </c>
      <c r="AU14">
        <f>+$Q$23*Q14</f>
        <v>1251.25</v>
      </c>
      <c r="AV14">
        <f>+$R$23*R14</f>
        <v>1297.45</v>
      </c>
      <c r="AW14">
        <f>+$S$23*S14</f>
        <v>1282.05</v>
      </c>
      <c r="AX14">
        <f>+$T$23*T14</f>
        <v>1135.75</v>
      </c>
      <c r="AY14" s="13">
        <f t="shared" ref="AY14:AY18" si="6">SUM(AS14:AX14)</f>
        <v>7927.15</v>
      </c>
      <c r="AZ14">
        <f>+ROUND(AY14/$AY$23,2)</f>
        <v>0.04</v>
      </c>
      <c r="BA14" t="s">
        <v>22</v>
      </c>
      <c r="BB14">
        <f>+$U$23*U14</f>
        <v>2171.4</v>
      </c>
      <c r="BC14">
        <f>+$V$23*V14</f>
        <v>1701.7</v>
      </c>
      <c r="BD14">
        <f>+$W$23*W14</f>
        <v>1763.3</v>
      </c>
      <c r="BE14">
        <f>+$X$23*X14</f>
        <v>1578.5</v>
      </c>
      <c r="BF14">
        <f>+$Y$23*Y14</f>
        <v>2190.65</v>
      </c>
      <c r="BG14" s="13">
        <f>SUM(BB14:BF14)</f>
        <v>9405.5500000000011</v>
      </c>
      <c r="BH14">
        <f>+ROUND(BG14/$BG$23,2)</f>
        <v>0.04</v>
      </c>
      <c r="BK14" t="s">
        <v>22</v>
      </c>
      <c r="BL14" s="13">
        <f>+AH14+AQ14+AY14+BG14</f>
        <v>679290.85000000009</v>
      </c>
      <c r="BM14">
        <f>+ROUND(BL14/$BL$23,2)</f>
        <v>0.51</v>
      </c>
      <c r="BN14" t="s">
        <v>13</v>
      </c>
    </row>
    <row r="15" spans="1:66" x14ac:dyDescent="0.3">
      <c r="A15" t="s">
        <v>23</v>
      </c>
      <c r="B15" t="s">
        <v>13</v>
      </c>
      <c r="C15" s="11">
        <v>1.3</v>
      </c>
      <c r="D15" s="11">
        <v>2</v>
      </c>
      <c r="E15" s="11">
        <v>1.8</v>
      </c>
      <c r="F15" s="11">
        <v>1.1000000000000001</v>
      </c>
      <c r="G15" s="11">
        <v>1.5</v>
      </c>
      <c r="H15" s="11">
        <v>0.14000000000000001</v>
      </c>
      <c r="I15" s="11">
        <v>4.9000000000000002E-2</v>
      </c>
      <c r="J15" s="11">
        <v>4.9000000000000002E-2</v>
      </c>
      <c r="K15" s="11">
        <v>0.35</v>
      </c>
      <c r="L15" s="11">
        <v>4.9000000000000002E-2</v>
      </c>
      <c r="M15" s="11">
        <v>4.9000000000000002E-2</v>
      </c>
      <c r="N15" s="11">
        <v>4.9000000000000002E-2</v>
      </c>
      <c r="O15" s="11">
        <v>4.9000000000000002E-2</v>
      </c>
      <c r="P15" s="11">
        <v>4.9000000000000002E-2</v>
      </c>
      <c r="Q15" s="11">
        <v>4.9000000000000002E-2</v>
      </c>
      <c r="R15" s="11">
        <v>4.9000000000000002E-2</v>
      </c>
      <c r="S15" s="11">
        <v>4.9000000000000002E-2</v>
      </c>
      <c r="T15" s="11">
        <v>4.9000000000000002E-2</v>
      </c>
      <c r="U15" s="11">
        <v>4.9000000000000002E-2</v>
      </c>
      <c r="V15" s="11">
        <v>4.9000000000000002E-2</v>
      </c>
      <c r="W15" s="11">
        <v>4.9000000000000002E-2</v>
      </c>
      <c r="X15" s="11">
        <v>4.9000000000000002E-2</v>
      </c>
      <c r="Y15" s="11">
        <v>4.9000000000000002E-2</v>
      </c>
      <c r="Z15" s="12"/>
      <c r="AA15">
        <f>+$C$23*C15</f>
        <v>131690</v>
      </c>
      <c r="AB15">
        <f>+$D$23*D15</f>
        <v>166400</v>
      </c>
      <c r="AC15">
        <f>+$E$23*E15</f>
        <v>228240</v>
      </c>
      <c r="AD15">
        <f>+$F$23*F15</f>
        <v>75240</v>
      </c>
      <c r="AE15">
        <f>+$G$23*G15</f>
        <v>153000</v>
      </c>
      <c r="AF15">
        <f>+$H$23*H15</f>
        <v>8190.0000000000009</v>
      </c>
      <c r="AH15" s="13">
        <f t="shared" si="5"/>
        <v>762760</v>
      </c>
      <c r="AI15">
        <f t="shared" ref="AI15:AI20" si="7">+ROUND(AH15/$AH$23,2)</f>
        <v>1.41</v>
      </c>
      <c r="AJ15" t="s">
        <v>23</v>
      </c>
      <c r="AK15">
        <f>+$I$23*I15</f>
        <v>2450</v>
      </c>
      <c r="AL15">
        <f>+$J$23*J15</f>
        <v>2459.8000000000002</v>
      </c>
      <c r="AM15">
        <f>+$L$23*L15</f>
        <v>2366.7000000000003</v>
      </c>
      <c r="AN15">
        <f>+$L$23*L15</f>
        <v>2366.7000000000003</v>
      </c>
      <c r="AO15">
        <f>+$M$23*M15</f>
        <v>2851.8</v>
      </c>
      <c r="AP15">
        <f>+$N$23*N15</f>
        <v>1960</v>
      </c>
      <c r="AQ15" s="13">
        <f>SUM(AL15:AP15)</f>
        <v>12005</v>
      </c>
      <c r="AR15">
        <f>+ROUND(AQ15/$AQ$23,2)</f>
        <v>0.04</v>
      </c>
      <c r="AS15">
        <f>+$O$23*O15</f>
        <v>1813</v>
      </c>
      <c r="AT15">
        <f>+$P$23*P15</f>
        <v>1955.1000000000001</v>
      </c>
      <c r="AU15">
        <f>+$Q$23*Q15</f>
        <v>1592.5</v>
      </c>
      <c r="AV15">
        <f>+$R$23*R15</f>
        <v>1651.3</v>
      </c>
      <c r="AW15">
        <f>+$S$23*S15</f>
        <v>1631.7</v>
      </c>
      <c r="AX15">
        <f>+$T$23*T15</f>
        <v>1445.5</v>
      </c>
      <c r="AY15" s="13">
        <f t="shared" si="6"/>
        <v>10089.1</v>
      </c>
      <c r="AZ15">
        <f>+ROUND(AY15/$AY$23,2)</f>
        <v>0.05</v>
      </c>
      <c r="BA15" t="s">
        <v>23</v>
      </c>
      <c r="BB15">
        <f>+$U$23*U15</f>
        <v>2763.6</v>
      </c>
      <c r="BC15">
        <f>+$V$23*V15</f>
        <v>2165.8000000000002</v>
      </c>
      <c r="BD15">
        <f>+$W$23*W15</f>
        <v>2244.2000000000003</v>
      </c>
      <c r="BE15">
        <f>+$X$23*X15</f>
        <v>2009</v>
      </c>
      <c r="BF15">
        <f>+$Y$23*Y15</f>
        <v>2788.1</v>
      </c>
      <c r="BG15" s="13">
        <f>SUM(BB15:BF15)</f>
        <v>11970.7</v>
      </c>
      <c r="BH15">
        <f>+ROUND(BG15/$BG$23,2)</f>
        <v>0.05</v>
      </c>
      <c r="BK15" t="s">
        <v>23</v>
      </c>
      <c r="BL15" s="13">
        <f>+AH15+AQ15+AY15+BG15</f>
        <v>796824.79999999993</v>
      </c>
      <c r="BM15">
        <f>+ROUND(BL15/$BL$23,2)</f>
        <v>0.6</v>
      </c>
      <c r="BN15" t="s">
        <v>13</v>
      </c>
    </row>
    <row r="16" spans="1:66" x14ac:dyDescent="0.3">
      <c r="A16" t="s">
        <v>24</v>
      </c>
      <c r="B16" t="s">
        <v>13</v>
      </c>
      <c r="C16" s="11">
        <v>2.53E-2</v>
      </c>
      <c r="D16" s="11">
        <v>0.188</v>
      </c>
      <c r="E16" s="11">
        <v>0.22600000000000001</v>
      </c>
      <c r="F16" s="11">
        <v>0.57499999999999996</v>
      </c>
      <c r="G16" s="11">
        <v>0.23499999999999999</v>
      </c>
      <c r="H16" s="11">
        <v>5.6599999999999998E-2</v>
      </c>
      <c r="I16" s="11">
        <v>0.01</v>
      </c>
      <c r="J16" s="11">
        <v>0.01</v>
      </c>
      <c r="K16" s="11">
        <v>0.27600000000000002</v>
      </c>
      <c r="L16" s="11">
        <v>0.01</v>
      </c>
      <c r="M16" s="11">
        <v>0.01</v>
      </c>
      <c r="N16" s="11">
        <v>0.01</v>
      </c>
      <c r="O16" s="11">
        <v>0.01</v>
      </c>
      <c r="P16" s="11">
        <v>0.01</v>
      </c>
      <c r="Q16" s="11">
        <v>0.01</v>
      </c>
      <c r="R16" s="11">
        <v>0.01</v>
      </c>
      <c r="S16" s="11">
        <v>0.01</v>
      </c>
      <c r="T16" s="11">
        <v>0.01</v>
      </c>
      <c r="U16" s="11">
        <v>0.01</v>
      </c>
      <c r="V16" s="11">
        <v>0.01</v>
      </c>
      <c r="W16" s="11">
        <v>0.01</v>
      </c>
      <c r="X16" s="11">
        <v>2.0400000000000001E-2</v>
      </c>
      <c r="Y16" s="11">
        <v>0.01</v>
      </c>
      <c r="Z16" s="12"/>
      <c r="AA16">
        <f>+$C$23*C16</f>
        <v>2562.89</v>
      </c>
      <c r="AB16">
        <f>+$D$23*D16</f>
        <v>15641.6</v>
      </c>
      <c r="AC16">
        <f>+$E$23*E16</f>
        <v>28656.799999999999</v>
      </c>
      <c r="AD16">
        <f>+$F$23*F16</f>
        <v>39330</v>
      </c>
      <c r="AE16">
        <f>+$G$23*G16</f>
        <v>23970</v>
      </c>
      <c r="AF16">
        <f>+$H$23*H16</f>
        <v>3311.1</v>
      </c>
      <c r="AH16" s="13">
        <f t="shared" si="5"/>
        <v>113472.39000000001</v>
      </c>
      <c r="AI16">
        <f t="shared" si="7"/>
        <v>0.21</v>
      </c>
      <c r="AJ16" t="s">
        <v>24</v>
      </c>
      <c r="AK16">
        <f>+$I$23*I16</f>
        <v>500</v>
      </c>
      <c r="AL16">
        <f>+$J$23*J16</f>
        <v>502</v>
      </c>
      <c r="AM16">
        <f>+$L$23*L16</f>
        <v>483</v>
      </c>
      <c r="AN16">
        <f>+$L$23*L16</f>
        <v>483</v>
      </c>
      <c r="AO16">
        <f>+$M$23*M16</f>
        <v>582</v>
      </c>
      <c r="AP16">
        <f>+$N$23*N16</f>
        <v>400</v>
      </c>
      <c r="AQ16" s="13">
        <f>SUM(AL16:AP16)</f>
        <v>2450</v>
      </c>
      <c r="AR16">
        <f>+ROUND(AQ16/$AQ$23,2)</f>
        <v>0.01</v>
      </c>
      <c r="AS16">
        <f>+$O$23*O16</f>
        <v>370</v>
      </c>
      <c r="AT16">
        <f>+$P$23*P16</f>
        <v>399</v>
      </c>
      <c r="AU16">
        <f>+$Q$23*Q16</f>
        <v>325</v>
      </c>
      <c r="AV16">
        <f>+$R$23*R16</f>
        <v>337</v>
      </c>
      <c r="AW16">
        <f>+$S$23*S16</f>
        <v>333</v>
      </c>
      <c r="AX16">
        <f>+$T$23*T16</f>
        <v>295</v>
      </c>
      <c r="AY16" s="13">
        <f t="shared" si="6"/>
        <v>2059</v>
      </c>
      <c r="AZ16">
        <f>+ROUND(AY16/$AY$23,2)</f>
        <v>0.01</v>
      </c>
      <c r="BA16" t="s">
        <v>24</v>
      </c>
      <c r="BB16">
        <f>+$U$23*U16</f>
        <v>564</v>
      </c>
      <c r="BC16">
        <f>+$V$23*V16</f>
        <v>442</v>
      </c>
      <c r="BD16">
        <f>+$W$23*W16</f>
        <v>458</v>
      </c>
      <c r="BE16">
        <f>+$X$23*X16</f>
        <v>836.40000000000009</v>
      </c>
      <c r="BF16">
        <f>+$Y$23*Y16</f>
        <v>569</v>
      </c>
      <c r="BG16" s="13">
        <f>SUM(BB16:BF16)</f>
        <v>2869.4</v>
      </c>
      <c r="BH16">
        <f>+ROUND(BG16/$BG$23,2)</f>
        <v>0.01</v>
      </c>
      <c r="BK16" t="s">
        <v>24</v>
      </c>
      <c r="BL16" s="13">
        <f>+AH16+AQ16+AY16+BG16</f>
        <v>120850.79000000001</v>
      </c>
      <c r="BM16">
        <f>+ROUND(BL16/$BL$23,2)</f>
        <v>0.09</v>
      </c>
      <c r="BN16" t="s">
        <v>13</v>
      </c>
    </row>
    <row r="17" spans="1:66" x14ac:dyDescent="0.3">
      <c r="A17" t="s">
        <v>25</v>
      </c>
      <c r="B17" t="s">
        <v>13</v>
      </c>
      <c r="C17" s="11">
        <v>22.6</v>
      </c>
      <c r="D17" s="11">
        <v>23.1</v>
      </c>
      <c r="E17" s="11">
        <v>18.2</v>
      </c>
      <c r="F17" s="11">
        <v>33.1</v>
      </c>
      <c r="G17" s="11">
        <v>20.100000000000001</v>
      </c>
      <c r="H17" s="11">
        <v>38.299999999999997</v>
      </c>
      <c r="I17" s="11">
        <v>41.1</v>
      </c>
      <c r="J17" s="11">
        <v>39.700000000000003</v>
      </c>
      <c r="K17" s="11">
        <v>21.9</v>
      </c>
      <c r="L17" s="11">
        <v>41.8</v>
      </c>
      <c r="M17" s="11">
        <v>34.700000000000003</v>
      </c>
      <c r="N17" s="11">
        <v>50</v>
      </c>
      <c r="O17" s="11">
        <v>43.7</v>
      </c>
      <c r="P17" s="11">
        <v>34.5</v>
      </c>
      <c r="Q17" s="11">
        <v>56.2</v>
      </c>
      <c r="R17" s="11">
        <v>63</v>
      </c>
      <c r="S17" s="11">
        <v>51.7</v>
      </c>
      <c r="T17" s="11">
        <v>52.3</v>
      </c>
      <c r="U17" s="11">
        <v>48.7</v>
      </c>
      <c r="V17" s="11">
        <v>41.2</v>
      </c>
      <c r="W17" s="11">
        <v>33.799999999999997</v>
      </c>
      <c r="X17" s="11">
        <v>41.2</v>
      </c>
      <c r="Y17" s="11">
        <v>28.9</v>
      </c>
      <c r="Z17" s="12"/>
      <c r="AA17">
        <f>+$C$23*C17</f>
        <v>2289380</v>
      </c>
      <c r="AB17">
        <f>+$D$23*D17</f>
        <v>1921920.0000000002</v>
      </c>
      <c r="AC17">
        <f>+$E$23*E17</f>
        <v>2307760</v>
      </c>
      <c r="AD17">
        <f>+$F$23*F17</f>
        <v>2264040</v>
      </c>
      <c r="AE17">
        <f>+$G$23*G17</f>
        <v>2050200.0000000002</v>
      </c>
      <c r="AF17">
        <f>+$H$23*H17</f>
        <v>2240550</v>
      </c>
      <c r="AH17" s="13">
        <f t="shared" si="5"/>
        <v>13073850</v>
      </c>
      <c r="AI17">
        <f t="shared" ref="AI17" si="8">+ROUND(AH17/$AH$23,0)</f>
        <v>24</v>
      </c>
      <c r="AJ17" t="s">
        <v>25</v>
      </c>
      <c r="AK17">
        <f>+$I$23*I17</f>
        <v>2055000</v>
      </c>
      <c r="AL17">
        <f>+$J$23*J17</f>
        <v>1992940.0000000002</v>
      </c>
      <c r="AM17">
        <f>+$L$23*L17</f>
        <v>2018939.9999999998</v>
      </c>
      <c r="AN17">
        <f>+$L$23*L17</f>
        <v>2018939.9999999998</v>
      </c>
      <c r="AO17">
        <f>+$M$23*M17</f>
        <v>2019540.0000000002</v>
      </c>
      <c r="AP17">
        <f>+$N$23*N17</f>
        <v>2000000</v>
      </c>
      <c r="AQ17" s="13">
        <f>SUM(AL17:AP17)</f>
        <v>10050360</v>
      </c>
      <c r="AR17">
        <f>+ROUND(AQ17/$AQ$23,0)</f>
        <v>30</v>
      </c>
      <c r="AS17">
        <f>+$O$23*O17</f>
        <v>1616900</v>
      </c>
      <c r="AT17">
        <f>+$P$23*P17</f>
        <v>1376550</v>
      </c>
      <c r="AU17">
        <f>+$Q$23*Q17</f>
        <v>1826500</v>
      </c>
      <c r="AV17">
        <f>+$R$23*R17</f>
        <v>2123100</v>
      </c>
      <c r="AW17">
        <f>+$S$23*S17</f>
        <v>1721610</v>
      </c>
      <c r="AX17">
        <f>+$T$23*T17</f>
        <v>1542850</v>
      </c>
      <c r="AY17" s="13">
        <f t="shared" si="6"/>
        <v>10207510</v>
      </c>
      <c r="AZ17">
        <f>+ROUND(AY17/$AY$23,0)</f>
        <v>50</v>
      </c>
      <c r="BA17" t="s">
        <v>25</v>
      </c>
      <c r="BB17">
        <f>+$U$23*U17</f>
        <v>2746680</v>
      </c>
      <c r="BC17">
        <f>+$V$23*V17</f>
        <v>1821040.0000000002</v>
      </c>
      <c r="BD17">
        <f>+$W$23*W17</f>
        <v>1548039.9999999998</v>
      </c>
      <c r="BE17">
        <f>+$X$23*X17</f>
        <v>1689200.0000000002</v>
      </c>
      <c r="BF17">
        <f>+$Y$23*Y17</f>
        <v>1644410</v>
      </c>
      <c r="BG17" s="13">
        <f>SUM(BB17:BF17)</f>
        <v>9449370</v>
      </c>
      <c r="BH17">
        <f>+ROUND(BG17/$BG$23,0)</f>
        <v>39</v>
      </c>
      <c r="BK17" t="s">
        <v>25</v>
      </c>
      <c r="BL17" s="13">
        <f>+AH17+AQ17+AY17+BG17</f>
        <v>42781090</v>
      </c>
      <c r="BM17">
        <f>+ROUND(BL17/$BL$23,0)</f>
        <v>32</v>
      </c>
      <c r="BN17" t="s">
        <v>13</v>
      </c>
    </row>
    <row r="18" spans="1:66" x14ac:dyDescent="0.3">
      <c r="A18" t="s">
        <v>26</v>
      </c>
      <c r="B18" t="s">
        <v>13</v>
      </c>
      <c r="C18" s="11">
        <v>0.4</v>
      </c>
      <c r="D18" s="11">
        <v>0.32</v>
      </c>
      <c r="E18" s="11">
        <v>0.25</v>
      </c>
      <c r="F18" s="11">
        <v>0.88</v>
      </c>
      <c r="G18" s="11">
        <v>0.36</v>
      </c>
      <c r="H18" s="11">
        <v>1.1000000000000001</v>
      </c>
      <c r="I18" s="11">
        <v>0.95</v>
      </c>
      <c r="J18" s="11">
        <v>1.1000000000000001</v>
      </c>
      <c r="K18" s="11">
        <v>0.39</v>
      </c>
      <c r="L18" s="11">
        <v>1.1000000000000001</v>
      </c>
      <c r="M18" s="11">
        <v>0.8</v>
      </c>
      <c r="N18" s="11">
        <v>1.5</v>
      </c>
      <c r="O18" s="11">
        <v>1.2</v>
      </c>
      <c r="P18" s="11">
        <v>0.88</v>
      </c>
      <c r="Q18" s="11">
        <v>3.4</v>
      </c>
      <c r="R18" s="11">
        <v>4</v>
      </c>
      <c r="S18" s="11">
        <v>2.8</v>
      </c>
      <c r="T18" s="11">
        <v>3.5</v>
      </c>
      <c r="U18" s="11">
        <v>2.1</v>
      </c>
      <c r="V18" s="11">
        <v>1.5</v>
      </c>
      <c r="W18" s="11">
        <v>1.2</v>
      </c>
      <c r="X18" s="11">
        <v>1.3</v>
      </c>
      <c r="Y18" s="11">
        <v>4.8</v>
      </c>
      <c r="Z18" s="12"/>
      <c r="AA18">
        <f>+$C$23*C18</f>
        <v>40520</v>
      </c>
      <c r="AB18">
        <f>+$D$23*D18</f>
        <v>26624</v>
      </c>
      <c r="AC18">
        <f>+$E$23*E18</f>
        <v>31700</v>
      </c>
      <c r="AD18">
        <f>+$F$23*F18</f>
        <v>60192</v>
      </c>
      <c r="AE18">
        <f>+$G$23*G18</f>
        <v>36720</v>
      </c>
      <c r="AF18">
        <f>+$H$23*H18</f>
        <v>64350.000000000007</v>
      </c>
      <c r="AH18" s="13">
        <f t="shared" si="5"/>
        <v>260106</v>
      </c>
      <c r="AI18">
        <f t="shared" si="7"/>
        <v>0.48</v>
      </c>
      <c r="AJ18" t="s">
        <v>26</v>
      </c>
      <c r="AK18">
        <f>+$I$23*I18</f>
        <v>47500</v>
      </c>
      <c r="AL18">
        <f>+$J$23*J18</f>
        <v>55220.000000000007</v>
      </c>
      <c r="AM18">
        <f>+$L$23*L18</f>
        <v>53130.000000000007</v>
      </c>
      <c r="AN18">
        <f>+$L$23*L18</f>
        <v>53130.000000000007</v>
      </c>
      <c r="AO18">
        <f>+$M$23*M18</f>
        <v>46560</v>
      </c>
      <c r="AP18">
        <f>+$N$23*N18</f>
        <v>60000</v>
      </c>
      <c r="AQ18" s="13">
        <f>SUM(AL18:AP18)</f>
        <v>268040</v>
      </c>
      <c r="AR18">
        <f>+ROUND(AQ18/$AQ$23,2)</f>
        <v>0.8</v>
      </c>
      <c r="AS18">
        <f>+$O$23*O18</f>
        <v>44400</v>
      </c>
      <c r="AT18">
        <f>+$P$23*P18</f>
        <v>35112</v>
      </c>
      <c r="AU18">
        <f>+$Q$23*Q18</f>
        <v>110500</v>
      </c>
      <c r="AV18">
        <f>+$R$23*R18</f>
        <v>134800</v>
      </c>
      <c r="AW18">
        <f>+$S$23*S18</f>
        <v>93240</v>
      </c>
      <c r="AX18">
        <f>+$T$23*T18</f>
        <v>103250</v>
      </c>
      <c r="AY18" s="13">
        <f t="shared" si="6"/>
        <v>521302</v>
      </c>
      <c r="AZ18">
        <f>+ROUND(AY18/$AY$23,2)</f>
        <v>2.5299999999999998</v>
      </c>
      <c r="BA18" t="s">
        <v>26</v>
      </c>
      <c r="BB18">
        <f>+$U$23*U18</f>
        <v>118440</v>
      </c>
      <c r="BC18">
        <f>+$V$23*V18</f>
        <v>66300</v>
      </c>
      <c r="BD18">
        <f>+$W$23*W18</f>
        <v>54960</v>
      </c>
      <c r="BE18">
        <f>+$X$23*X18</f>
        <v>53300</v>
      </c>
      <c r="BF18">
        <f>+$Y$23*Y18</f>
        <v>273120</v>
      </c>
      <c r="BG18" s="13">
        <f>SUM(BB18:BF18)</f>
        <v>566120</v>
      </c>
      <c r="BH18">
        <f>+ROUND(BG18/$BG$23,2)</f>
        <v>2.3199999999999998</v>
      </c>
      <c r="BK18" t="s">
        <v>26</v>
      </c>
      <c r="BL18" s="13">
        <f>+AH18+AQ18+AY18+BG18</f>
        <v>1615568</v>
      </c>
      <c r="BM18">
        <f>+ROUND(BL18/$BL$23,2)</f>
        <v>1.22</v>
      </c>
      <c r="BN18" t="s">
        <v>13</v>
      </c>
    </row>
    <row r="19" spans="1:66" x14ac:dyDescent="0.3">
      <c r="A19" t="s">
        <v>27</v>
      </c>
      <c r="B19" t="s">
        <v>27</v>
      </c>
      <c r="C19" s="16"/>
      <c r="D19" s="16"/>
      <c r="E19" s="16"/>
      <c r="F19" s="16"/>
      <c r="G19" s="16"/>
      <c r="H19" s="17">
        <v>7.4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2"/>
      <c r="AI19" s="7"/>
      <c r="AJ19" t="s">
        <v>27</v>
      </c>
      <c r="AR19" s="7"/>
      <c r="AZ19" s="7"/>
      <c r="BA19" t="s">
        <v>27</v>
      </c>
      <c r="BH19" s="7"/>
      <c r="BK19" t="s">
        <v>27</v>
      </c>
      <c r="BL19" s="13"/>
      <c r="BM19" s="7"/>
      <c r="BN19" t="s">
        <v>27</v>
      </c>
    </row>
    <row r="20" spans="1:66" x14ac:dyDescent="0.3">
      <c r="A20" t="s">
        <v>28</v>
      </c>
      <c r="B20" t="s">
        <v>13</v>
      </c>
      <c r="C20" s="11">
        <v>3</v>
      </c>
      <c r="D20" s="11">
        <v>3.3</v>
      </c>
      <c r="E20" s="11">
        <v>2</v>
      </c>
      <c r="F20" s="11">
        <v>4.0999999999999996</v>
      </c>
      <c r="G20" s="11">
        <v>3.1</v>
      </c>
      <c r="H20" s="11">
        <v>5.3</v>
      </c>
      <c r="I20" s="11">
        <v>4.8</v>
      </c>
      <c r="J20" s="11">
        <v>4.7</v>
      </c>
      <c r="K20" s="11">
        <v>3.3</v>
      </c>
      <c r="L20" s="11">
        <v>4.5999999999999996</v>
      </c>
      <c r="M20" s="11">
        <v>4.5</v>
      </c>
      <c r="N20" s="11">
        <v>6.8</v>
      </c>
      <c r="O20" s="11">
        <v>6.2</v>
      </c>
      <c r="P20" s="11">
        <v>4.7</v>
      </c>
      <c r="Q20" s="11">
        <v>6.9</v>
      </c>
      <c r="R20" s="11">
        <v>8.3000000000000007</v>
      </c>
      <c r="S20" s="11">
        <v>8.6</v>
      </c>
      <c r="T20" s="11">
        <v>7.8</v>
      </c>
      <c r="U20" s="11">
        <v>5.3</v>
      </c>
      <c r="V20" s="11">
        <v>4.9000000000000004</v>
      </c>
      <c r="W20" s="11">
        <v>4.4000000000000004</v>
      </c>
      <c r="X20" s="11">
        <v>5.6</v>
      </c>
      <c r="Y20" s="11">
        <v>7.1</v>
      </c>
      <c r="Z20" s="12"/>
      <c r="AA20">
        <f>+$C$23*C20</f>
        <v>303900</v>
      </c>
      <c r="AB20">
        <f>+$D$23*D20</f>
        <v>274560</v>
      </c>
      <c r="AC20">
        <f>+$E$23*E20</f>
        <v>253600</v>
      </c>
      <c r="AD20">
        <f>+$F$23*F20</f>
        <v>280440</v>
      </c>
      <c r="AE20">
        <f>+$G$23*G20</f>
        <v>316200</v>
      </c>
      <c r="AF20">
        <f>+$H$23*H20</f>
        <v>310050</v>
      </c>
      <c r="AH20" s="13">
        <f t="shared" si="5"/>
        <v>1738750</v>
      </c>
      <c r="AI20">
        <f t="shared" si="7"/>
        <v>3.22</v>
      </c>
      <c r="AJ20" t="s">
        <v>28</v>
      </c>
      <c r="AK20">
        <f>+$I$23*I20</f>
        <v>240000</v>
      </c>
      <c r="AL20">
        <f>+$J$23*J20</f>
        <v>235940</v>
      </c>
      <c r="AM20">
        <f>+$L$23*L20</f>
        <v>222179.99999999997</v>
      </c>
      <c r="AN20">
        <f>+$L$23*L20</f>
        <v>222179.99999999997</v>
      </c>
      <c r="AO20">
        <f>+$M$23*M20</f>
        <v>261900</v>
      </c>
      <c r="AP20">
        <f>+$N$23*N20</f>
        <v>272000</v>
      </c>
      <c r="AQ20" s="13">
        <f>SUM(AL20:AP20)</f>
        <v>1214200</v>
      </c>
      <c r="AR20">
        <f>+ROUND(AQ20/$AQ$23,2)</f>
        <v>3.6</v>
      </c>
      <c r="AS20">
        <f>+$O$23*O20</f>
        <v>229400</v>
      </c>
      <c r="AT20">
        <f>+$P$23*P20</f>
        <v>187530</v>
      </c>
      <c r="AU20">
        <f>+$Q$23*Q20</f>
        <v>224250</v>
      </c>
      <c r="AV20">
        <f>+$R$23*R20</f>
        <v>279710</v>
      </c>
      <c r="AW20">
        <f>+$S$23*S20</f>
        <v>286380</v>
      </c>
      <c r="AX20">
        <f>+$T$23*T20</f>
        <v>230100</v>
      </c>
      <c r="AY20" s="13">
        <f t="shared" ref="AY20:AY21" si="9">SUM(AS20:AX20)</f>
        <v>1437370</v>
      </c>
      <c r="AZ20">
        <f>+ROUND(AY20/$AY$23,2)</f>
        <v>6.98</v>
      </c>
      <c r="BA20" t="s">
        <v>28</v>
      </c>
      <c r="BB20">
        <f>+$U$23*U20</f>
        <v>298920</v>
      </c>
      <c r="BC20">
        <f>+$V$23*V20</f>
        <v>216580.00000000003</v>
      </c>
      <c r="BD20">
        <f>+$W$23*W20</f>
        <v>201520.00000000003</v>
      </c>
      <c r="BE20">
        <f>+$X$23*X20</f>
        <v>229599.99999999997</v>
      </c>
      <c r="BF20">
        <f>+$Y$23*Y20</f>
        <v>403990</v>
      </c>
      <c r="BG20" s="13">
        <f>SUM(BB20:BF20)</f>
        <v>1350610</v>
      </c>
      <c r="BH20">
        <f>+ROUND(BG20/$BG$23,2)</f>
        <v>5.53</v>
      </c>
      <c r="BK20" t="s">
        <v>28</v>
      </c>
      <c r="BL20" s="13">
        <f>+AH20+AQ20+AY20+BG20</f>
        <v>5740930</v>
      </c>
      <c r="BM20">
        <f>+ROUND(BL20/$BL$23,2)</f>
        <v>4.32</v>
      </c>
      <c r="BN20" t="s">
        <v>13</v>
      </c>
    </row>
    <row r="21" spans="1:66" x14ac:dyDescent="0.3">
      <c r="A21" t="s">
        <v>29</v>
      </c>
      <c r="B21" t="s">
        <v>13</v>
      </c>
      <c r="C21" s="11">
        <v>170</v>
      </c>
      <c r="D21" s="11">
        <v>170</v>
      </c>
      <c r="E21" s="11">
        <v>130</v>
      </c>
      <c r="F21" s="11">
        <v>190</v>
      </c>
      <c r="G21" s="11">
        <v>150</v>
      </c>
      <c r="H21" s="11">
        <v>280</v>
      </c>
      <c r="I21" s="11">
        <v>240</v>
      </c>
      <c r="J21" s="11">
        <v>250</v>
      </c>
      <c r="K21" s="11">
        <v>150</v>
      </c>
      <c r="L21" s="11">
        <v>300</v>
      </c>
      <c r="M21" s="11">
        <v>290</v>
      </c>
      <c r="N21" s="11">
        <v>430</v>
      </c>
      <c r="O21" s="11">
        <v>350</v>
      </c>
      <c r="P21" s="11">
        <v>290</v>
      </c>
      <c r="Q21" s="11">
        <v>620</v>
      </c>
      <c r="R21" s="11">
        <v>320</v>
      </c>
      <c r="S21" s="11">
        <v>480</v>
      </c>
      <c r="T21" s="11">
        <v>380</v>
      </c>
      <c r="U21" s="11">
        <v>320</v>
      </c>
      <c r="V21" s="11">
        <v>250</v>
      </c>
      <c r="W21" s="11">
        <v>210</v>
      </c>
      <c r="X21" s="11">
        <v>400</v>
      </c>
      <c r="Y21" s="11">
        <v>470</v>
      </c>
      <c r="Z21" s="12"/>
      <c r="AA21">
        <f>+$C$23*C21</f>
        <v>17221000</v>
      </c>
      <c r="AB21">
        <f>+$D$23*D21</f>
        <v>14144000</v>
      </c>
      <c r="AC21">
        <f>+$E$23*E21</f>
        <v>16484000</v>
      </c>
      <c r="AD21">
        <f>+$F$23*F21</f>
        <v>12996000</v>
      </c>
      <c r="AE21">
        <f>+$G$23*G21</f>
        <v>15300000</v>
      </c>
      <c r="AF21">
        <f>+$H$23*H21</f>
        <v>16380000</v>
      </c>
      <c r="AH21" s="13">
        <f t="shared" si="5"/>
        <v>92525000</v>
      </c>
      <c r="AI21">
        <f t="shared" ref="AI21" si="10">+ROUND(AH21/$AH$23,0)</f>
        <v>171</v>
      </c>
      <c r="AJ21" t="s">
        <v>29</v>
      </c>
      <c r="AK21">
        <f>+$I$23*I21</f>
        <v>12000000</v>
      </c>
      <c r="AL21">
        <f>+$J$23*J21</f>
        <v>12550000</v>
      </c>
      <c r="AM21">
        <f>+$L$23*L21</f>
        <v>14490000</v>
      </c>
      <c r="AN21">
        <f>+$L$23*L21</f>
        <v>14490000</v>
      </c>
      <c r="AO21">
        <f>+$M$23*M21</f>
        <v>16878000</v>
      </c>
      <c r="AP21">
        <f>+$N$23*N21</f>
        <v>17200000</v>
      </c>
      <c r="AQ21" s="13">
        <f>SUM(AL21:AP21)</f>
        <v>75608000</v>
      </c>
      <c r="AR21">
        <f>+ROUND(AQ21/$AQ$23,0)</f>
        <v>224</v>
      </c>
      <c r="AS21">
        <f>+$O$23*O21</f>
        <v>12950000</v>
      </c>
      <c r="AT21">
        <f>+$P$23*P21</f>
        <v>11571000</v>
      </c>
      <c r="AU21">
        <f>+$Q$23*Q21</f>
        <v>20150000</v>
      </c>
      <c r="AV21">
        <f>+$R$23*R21</f>
        <v>10784000</v>
      </c>
      <c r="AW21">
        <f>+$S$23*S21</f>
        <v>15984000</v>
      </c>
      <c r="AX21">
        <f>+$T$23*T21</f>
        <v>11210000</v>
      </c>
      <c r="AY21" s="13">
        <f t="shared" si="9"/>
        <v>82649000</v>
      </c>
      <c r="AZ21">
        <f>+ROUND(AY21/$AY$23,0)</f>
        <v>401</v>
      </c>
      <c r="BA21" t="s">
        <v>29</v>
      </c>
      <c r="BB21">
        <f>+$U$23*U21</f>
        <v>18048000</v>
      </c>
      <c r="BC21">
        <f>+$V$23*V21</f>
        <v>11050000</v>
      </c>
      <c r="BD21">
        <f>+$W$23*W21</f>
        <v>9618000</v>
      </c>
      <c r="BE21">
        <f>+$X$23*X21</f>
        <v>16400000</v>
      </c>
      <c r="BF21">
        <f>+$Y$23*Y21</f>
        <v>26743000</v>
      </c>
      <c r="BG21" s="13">
        <f>SUM(BB21:BF21)</f>
        <v>81859000</v>
      </c>
      <c r="BH21">
        <f>+ROUND(BG21/$BG$23,0)</f>
        <v>335</v>
      </c>
      <c r="BK21" t="s">
        <v>29</v>
      </c>
      <c r="BL21" s="13">
        <f>+AH21+AQ21+AY21+BG21</f>
        <v>332641000</v>
      </c>
      <c r="BM21">
        <f>+ROUND(BL21/$BL$23,0)</f>
        <v>251</v>
      </c>
      <c r="BN21" t="s">
        <v>13</v>
      </c>
    </row>
    <row r="22" spans="1:66" x14ac:dyDescent="0.3">
      <c r="A22" t="s">
        <v>30</v>
      </c>
      <c r="B22" t="s">
        <v>31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2"/>
      <c r="AI22" s="7"/>
      <c r="AJ22" t="s">
        <v>30</v>
      </c>
      <c r="AR22" s="7"/>
      <c r="AZ22" s="7"/>
      <c r="BA22" t="s">
        <v>30</v>
      </c>
      <c r="BH22" s="7"/>
      <c r="BK22" t="s">
        <v>30</v>
      </c>
      <c r="BL22" s="13"/>
      <c r="BN22" t="s">
        <v>31</v>
      </c>
    </row>
    <row r="23" spans="1:66" x14ac:dyDescent="0.3">
      <c r="A23" t="s">
        <v>32</v>
      </c>
      <c r="B23" t="s">
        <v>33</v>
      </c>
      <c r="C23" s="19">
        <v>101300</v>
      </c>
      <c r="D23" s="19">
        <v>83200</v>
      </c>
      <c r="E23" s="19">
        <v>126800</v>
      </c>
      <c r="F23" s="19">
        <v>68400</v>
      </c>
      <c r="G23" s="19">
        <v>102000</v>
      </c>
      <c r="H23" s="19">
        <v>58500</v>
      </c>
      <c r="I23" s="19">
        <v>50000</v>
      </c>
      <c r="J23" s="19">
        <v>50200</v>
      </c>
      <c r="K23" s="19">
        <v>90400</v>
      </c>
      <c r="L23" s="19">
        <v>48300</v>
      </c>
      <c r="M23" s="19">
        <v>58200</v>
      </c>
      <c r="N23" s="19">
        <v>40000</v>
      </c>
      <c r="O23" s="19">
        <v>37000</v>
      </c>
      <c r="P23" s="19">
        <v>39900</v>
      </c>
      <c r="Q23" s="19">
        <v>32500</v>
      </c>
      <c r="R23" s="19">
        <v>33700</v>
      </c>
      <c r="S23" s="19">
        <v>33300</v>
      </c>
      <c r="T23" s="19">
        <v>29500</v>
      </c>
      <c r="U23" s="19">
        <v>56400</v>
      </c>
      <c r="V23" s="19">
        <v>44200</v>
      </c>
      <c r="W23" s="19">
        <v>45800</v>
      </c>
      <c r="X23" s="19">
        <v>41000</v>
      </c>
      <c r="Y23" s="19">
        <v>56900</v>
      </c>
      <c r="Z23" s="20"/>
      <c r="AH23">
        <f>SUM(C23:H23)</f>
        <v>540200</v>
      </c>
      <c r="AQ23">
        <f>SUM(I23:N23)</f>
        <v>337100</v>
      </c>
      <c r="AY23">
        <f>SUM(O23:T23)</f>
        <v>205900</v>
      </c>
      <c r="BG23">
        <f>SUM(U23:Z23)</f>
        <v>244300</v>
      </c>
      <c r="BK23" t="s">
        <v>32</v>
      </c>
      <c r="BL23" s="13">
        <f>+AH23+AQ23+AY23+BG23</f>
        <v>1327500</v>
      </c>
      <c r="BN23" t="s">
        <v>33</v>
      </c>
    </row>
    <row r="24" spans="1:66" ht="18" x14ac:dyDescent="0.35">
      <c r="A24" s="37" t="s">
        <v>34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J24" s="37" t="s">
        <v>34</v>
      </c>
      <c r="AR24" s="6"/>
      <c r="BA24" s="37" t="s">
        <v>34</v>
      </c>
      <c r="BK24" s="37" t="s">
        <v>34</v>
      </c>
    </row>
    <row r="25" spans="1:66" ht="15" customHeight="1" x14ac:dyDescent="0.3">
      <c r="A25" s="37"/>
      <c r="C25" t="s">
        <v>6</v>
      </c>
      <c r="D25" t="s">
        <v>6</v>
      </c>
      <c r="E25" t="s">
        <v>6</v>
      </c>
      <c r="F25" t="s">
        <v>6</v>
      </c>
      <c r="G25" t="s">
        <v>6</v>
      </c>
      <c r="H25" s="4" t="s">
        <v>6</v>
      </c>
      <c r="I25" s="4" t="s">
        <v>6</v>
      </c>
      <c r="J25" s="4" t="s">
        <v>6</v>
      </c>
      <c r="K25" s="4" t="s">
        <v>6</v>
      </c>
      <c r="L25" s="4" t="s">
        <v>6</v>
      </c>
      <c r="M25" s="4" t="s">
        <v>6</v>
      </c>
      <c r="N25" s="4" t="s">
        <v>6</v>
      </c>
      <c r="O25" s="4" t="s">
        <v>6</v>
      </c>
      <c r="P25" s="4" t="s">
        <v>6</v>
      </c>
      <c r="Q25" s="4" t="s">
        <v>6</v>
      </c>
      <c r="R25" s="4" t="s">
        <v>6</v>
      </c>
      <c r="S25" s="4" t="s">
        <v>6</v>
      </c>
      <c r="T25" s="4" t="s">
        <v>6</v>
      </c>
      <c r="U25" s="4" t="s">
        <v>6</v>
      </c>
      <c r="V25" s="4" t="s">
        <v>6</v>
      </c>
      <c r="W25" s="4" t="s">
        <v>6</v>
      </c>
      <c r="X25" s="4" t="s">
        <v>6</v>
      </c>
      <c r="Y25" s="4" t="s">
        <v>6</v>
      </c>
      <c r="Z25" s="4" t="s">
        <v>6</v>
      </c>
      <c r="AJ25" s="37"/>
      <c r="AR25" s="6"/>
      <c r="BA25" s="37"/>
      <c r="BK25" s="37"/>
    </row>
    <row r="26" spans="1:66" ht="15" customHeight="1" x14ac:dyDescent="0.3">
      <c r="A26" s="37"/>
      <c r="C26" s="22"/>
      <c r="D26" s="22"/>
      <c r="E26" s="22"/>
      <c r="F26" s="22"/>
      <c r="G26" s="22"/>
      <c r="H26" s="2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F26" s="4"/>
      <c r="AG26" s="4"/>
      <c r="AJ26" s="37"/>
      <c r="AR26" s="6"/>
      <c r="BA26" s="37"/>
      <c r="BK26" s="36" t="s">
        <v>7</v>
      </c>
    </row>
    <row r="27" spans="1:66" ht="15" customHeight="1" x14ac:dyDescent="0.3">
      <c r="A27" s="37"/>
      <c r="C27" s="24"/>
      <c r="D27" s="24"/>
      <c r="E27" s="24"/>
      <c r="F27" s="24"/>
      <c r="G27" s="2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F27" s="4"/>
      <c r="AG27" s="4"/>
      <c r="AJ27" s="37"/>
      <c r="AR27" s="6"/>
      <c r="BA27" s="37"/>
      <c r="BK27" s="36"/>
    </row>
    <row r="28" spans="1:66" s="10" customFormat="1" ht="15.75" customHeight="1" x14ac:dyDescent="0.3">
      <c r="A28" s="10" t="s">
        <v>8</v>
      </c>
      <c r="B28" s="7">
        <f>+COUNT(C28:Z28)</f>
        <v>24</v>
      </c>
      <c r="C28" s="26">
        <v>42382.25</v>
      </c>
      <c r="D28" s="26">
        <v>42394.25</v>
      </c>
      <c r="E28" s="26">
        <v>42409.25</v>
      </c>
      <c r="F28" s="26">
        <v>42424.25</v>
      </c>
      <c r="G28" s="26">
        <v>42435.25</v>
      </c>
      <c r="H28" s="26">
        <v>42446.25</v>
      </c>
      <c r="I28" s="26">
        <v>42458.208333333299</v>
      </c>
      <c r="J28" s="26">
        <v>42471.208333333299</v>
      </c>
      <c r="K28" s="26">
        <v>42487.208333333299</v>
      </c>
      <c r="L28" s="26">
        <v>42499.208333333299</v>
      </c>
      <c r="M28" s="26">
        <v>42512.208333333299</v>
      </c>
      <c r="N28" s="26">
        <v>42529.208333333299</v>
      </c>
      <c r="O28" s="26">
        <v>42544.208333333299</v>
      </c>
      <c r="P28" s="26">
        <v>42555.208333333299</v>
      </c>
      <c r="Q28" s="26">
        <v>42568.208333333299</v>
      </c>
      <c r="R28" s="26">
        <v>42598.208333333299</v>
      </c>
      <c r="S28" s="26">
        <v>42613.208333333299</v>
      </c>
      <c r="T28" s="26">
        <v>42628.208333333299</v>
      </c>
      <c r="U28" s="26">
        <v>42638.208333333299</v>
      </c>
      <c r="V28" s="26">
        <v>42653.208333333299</v>
      </c>
      <c r="W28" s="26">
        <v>42668.208333333299</v>
      </c>
      <c r="X28" s="26">
        <v>42680.25</v>
      </c>
      <c r="Y28" s="26">
        <v>42698.25</v>
      </c>
      <c r="Z28" s="26">
        <v>42711.25</v>
      </c>
      <c r="AA28" s="10">
        <f>+C28</f>
        <v>42382.25</v>
      </c>
      <c r="AB28" s="10">
        <f t="shared" ref="AB28:AG28" si="11">+D28</f>
        <v>42394.25</v>
      </c>
      <c r="AC28" s="10">
        <f t="shared" si="11"/>
        <v>42409.25</v>
      </c>
      <c r="AD28" s="10">
        <f t="shared" si="11"/>
        <v>42424.25</v>
      </c>
      <c r="AE28" s="10">
        <f t="shared" si="11"/>
        <v>42435.25</v>
      </c>
      <c r="AF28" s="10">
        <f t="shared" si="11"/>
        <v>42446.25</v>
      </c>
      <c r="AG28" s="10">
        <f t="shared" si="11"/>
        <v>42458.208333333299</v>
      </c>
      <c r="AH28" t="s">
        <v>9</v>
      </c>
      <c r="AI28" t="s">
        <v>10</v>
      </c>
      <c r="AK28" s="10">
        <f t="shared" ref="AK28:AP28" si="12">+J28</f>
        <v>42471.208333333299</v>
      </c>
      <c r="AL28" s="10">
        <f t="shared" si="12"/>
        <v>42487.208333333299</v>
      </c>
      <c r="AM28" s="10">
        <f t="shared" si="12"/>
        <v>42499.208333333299</v>
      </c>
      <c r="AN28" s="10">
        <f t="shared" si="12"/>
        <v>42512.208333333299</v>
      </c>
      <c r="AO28" s="10">
        <f t="shared" si="12"/>
        <v>42529.208333333299</v>
      </c>
      <c r="AP28" s="10">
        <f t="shared" si="12"/>
        <v>42544.208333333299</v>
      </c>
      <c r="AQ28" t="s">
        <v>9</v>
      </c>
      <c r="AR28" t="s">
        <v>10</v>
      </c>
      <c r="AS28" s="10">
        <f t="shared" ref="AS28:AX28" si="13">+P28</f>
        <v>42555.208333333299</v>
      </c>
      <c r="AT28" s="10">
        <f t="shared" si="13"/>
        <v>42568.208333333299</v>
      </c>
      <c r="AU28" s="10">
        <f t="shared" si="13"/>
        <v>42598.208333333299</v>
      </c>
      <c r="AV28" s="10">
        <f t="shared" si="13"/>
        <v>42613.208333333299</v>
      </c>
      <c r="AW28" s="10">
        <f t="shared" si="13"/>
        <v>42628.208333333299</v>
      </c>
      <c r="AX28" s="10">
        <f t="shared" si="13"/>
        <v>42638.208333333299</v>
      </c>
      <c r="AY28" t="s">
        <v>9</v>
      </c>
      <c r="AZ28" t="s">
        <v>10</v>
      </c>
      <c r="BB28" s="10">
        <f>+V28</f>
        <v>42653.208333333299</v>
      </c>
      <c r="BC28" s="10">
        <f>+W28</f>
        <v>42668.208333333299</v>
      </c>
      <c r="BD28" s="10">
        <f>+X28</f>
        <v>42680.25</v>
      </c>
      <c r="BE28" s="10">
        <f>+Y28</f>
        <v>42698.25</v>
      </c>
      <c r="BF28" s="10">
        <f>+Z28</f>
        <v>42711.25</v>
      </c>
      <c r="BG28" t="s">
        <v>9</v>
      </c>
      <c r="BH28" t="s">
        <v>10</v>
      </c>
    </row>
    <row r="29" spans="1:66" ht="15.75" customHeight="1" x14ac:dyDescent="0.3">
      <c r="A29" t="s">
        <v>12</v>
      </c>
      <c r="B29" t="s">
        <v>13</v>
      </c>
      <c r="C29" s="11">
        <v>2.7</v>
      </c>
      <c r="D29" s="11">
        <v>1.34</v>
      </c>
      <c r="E29" s="11">
        <v>2.89</v>
      </c>
      <c r="F29" s="11">
        <v>0.66400000000000003</v>
      </c>
      <c r="G29" s="11">
        <v>3.05</v>
      </c>
      <c r="H29" s="11">
        <v>0.189</v>
      </c>
      <c r="I29" s="11">
        <v>1.6500000000000001E-2</v>
      </c>
      <c r="J29" s="11">
        <v>1.6500000000000001E-2</v>
      </c>
      <c r="K29" s="11">
        <v>1.1200000000000001</v>
      </c>
      <c r="L29" s="11">
        <v>3.7999999999999999E-2</v>
      </c>
      <c r="M29" s="11">
        <v>0.254</v>
      </c>
      <c r="N29" s="11">
        <v>1.6500000000000001E-2</v>
      </c>
      <c r="O29" s="11">
        <v>1.6500000000000001E-2</v>
      </c>
      <c r="P29" s="11">
        <v>3.4000000000000002E-2</v>
      </c>
      <c r="Q29" s="11">
        <v>1.6500000000000001E-2</v>
      </c>
      <c r="R29" s="11">
        <v>6.6000000000000003E-2</v>
      </c>
      <c r="S29" s="11">
        <v>1.6500000000000001E-2</v>
      </c>
      <c r="T29" s="11">
        <v>1.6500000000000001E-2</v>
      </c>
      <c r="U29" s="11">
        <v>1.6500000000000001E-2</v>
      </c>
      <c r="V29" s="11">
        <v>1.78</v>
      </c>
      <c r="W29" s="11">
        <v>7.3999999999999996E-2</v>
      </c>
      <c r="X29" s="11">
        <v>1.4999999999999999E-2</v>
      </c>
      <c r="Y29" s="11">
        <v>8.1000000000000003E-2</v>
      </c>
      <c r="Z29" s="11">
        <v>2.52</v>
      </c>
      <c r="AA29">
        <f>+$C$47*C29</f>
        <v>247050.00000000003</v>
      </c>
      <c r="AB29">
        <f>+$D$47*D29</f>
        <v>99026</v>
      </c>
      <c r="AC29">
        <f>+$E$47*E29</f>
        <v>339286</v>
      </c>
      <c r="AD29">
        <f>+$F$47*F29</f>
        <v>40703.200000000004</v>
      </c>
      <c r="AE29">
        <f>+$G$47*G29</f>
        <v>279990</v>
      </c>
      <c r="AF29">
        <f>+$H$47*H29</f>
        <v>9998.1</v>
      </c>
      <c r="AG29">
        <f>+$I$47*I29</f>
        <v>818.40000000000009</v>
      </c>
      <c r="AH29" s="13">
        <f>SUM(AA29:AG29)</f>
        <v>1016871.7</v>
      </c>
      <c r="AI29">
        <f>+ROUND(AH29/$AH$47,2)</f>
        <v>1.89</v>
      </c>
      <c r="AJ29" t="s">
        <v>12</v>
      </c>
      <c r="AK29">
        <f>+$J$47*J29</f>
        <v>808.5</v>
      </c>
      <c r="AL29">
        <f>+$K$47*K29</f>
        <v>92960.000000000015</v>
      </c>
      <c r="AM29">
        <f>+$L$47*L29</f>
        <v>1748</v>
      </c>
      <c r="AN29">
        <f>+$M$47*M29</f>
        <v>13741.4</v>
      </c>
      <c r="AO29">
        <f>+$N$47*N29</f>
        <v>603.9</v>
      </c>
      <c r="AP29">
        <f>+$O$47*O29</f>
        <v>579.15</v>
      </c>
      <c r="AQ29" s="13">
        <f>SUM(AK29:AP29)</f>
        <v>110440.95</v>
      </c>
      <c r="AR29">
        <f>+ROUND(AQ29/$AQ$47,2)</f>
        <v>0.36</v>
      </c>
      <c r="AS29">
        <f>+$P$47*P29</f>
        <v>1305.6000000000001</v>
      </c>
      <c r="AT29">
        <f>+$Q$47*Q29</f>
        <v>551.1</v>
      </c>
      <c r="AU29">
        <f>+$R$47*R29</f>
        <v>2079</v>
      </c>
      <c r="AV29">
        <f>+$S$47*S29</f>
        <v>539.55000000000007</v>
      </c>
      <c r="AW29">
        <f>+$T$47*T29</f>
        <v>534.6</v>
      </c>
      <c r="AX29">
        <f>+$U$47*U29</f>
        <v>466.95000000000005</v>
      </c>
      <c r="AY29" s="13">
        <f>SUM(AS29:AX29)</f>
        <v>5476.8</v>
      </c>
      <c r="AZ29">
        <f>+ROUND(AY29/$AY$47,2)</f>
        <v>0.03</v>
      </c>
      <c r="BA29" t="s">
        <v>12</v>
      </c>
      <c r="BB29">
        <f>+$V$47*V29</f>
        <v>94874</v>
      </c>
      <c r="BC29">
        <f>+$W$47*W29</f>
        <v>3145</v>
      </c>
      <c r="BD29">
        <f>+$W$47*W29</f>
        <v>3145</v>
      </c>
      <c r="BE29">
        <f>+$Y$47*Y29</f>
        <v>3199.5</v>
      </c>
      <c r="BF29">
        <f>+$Z$47*Z29</f>
        <v>133560</v>
      </c>
      <c r="BG29" s="13">
        <f>SUM(BB29:BF29)</f>
        <v>237923.5</v>
      </c>
      <c r="BH29">
        <f>+ROUND(BG29/$BG$47,2)</f>
        <v>0.92</v>
      </c>
      <c r="BK29" t="s">
        <v>12</v>
      </c>
      <c r="BL29" s="13">
        <f>+AH29+AQ29+AY29+BG29</f>
        <v>1370712.95</v>
      </c>
      <c r="BM29">
        <f>+ROUND(BL29/$BL$47,2)</f>
        <v>1.06</v>
      </c>
      <c r="BN29" t="s">
        <v>13</v>
      </c>
    </row>
    <row r="30" spans="1:66" ht="15" customHeight="1" x14ac:dyDescent="0.3">
      <c r="A30" t="s">
        <v>14</v>
      </c>
      <c r="B30" t="s">
        <v>13</v>
      </c>
      <c r="C30" s="11">
        <v>9.6</v>
      </c>
      <c r="D30" s="11">
        <v>6.2</v>
      </c>
      <c r="E30" s="11">
        <v>9.4</v>
      </c>
      <c r="F30" s="11">
        <v>3.4</v>
      </c>
      <c r="G30" s="11">
        <v>8.9</v>
      </c>
      <c r="H30" s="11">
        <v>1.8</v>
      </c>
      <c r="I30" s="11">
        <v>1.2</v>
      </c>
      <c r="J30" s="11">
        <v>1.1000000000000001</v>
      </c>
      <c r="K30" s="11">
        <v>9.6</v>
      </c>
      <c r="L30" s="11">
        <v>1.2</v>
      </c>
      <c r="M30" s="11">
        <v>2.6</v>
      </c>
      <c r="N30" s="11">
        <v>1</v>
      </c>
      <c r="O30" s="11">
        <v>0.8</v>
      </c>
      <c r="P30" s="11">
        <v>1.1000000000000001</v>
      </c>
      <c r="Q30" s="11">
        <v>1.3</v>
      </c>
      <c r="R30" s="11">
        <v>1.3</v>
      </c>
      <c r="S30" s="11">
        <v>1.5</v>
      </c>
      <c r="T30" s="11">
        <v>1.5</v>
      </c>
      <c r="U30" s="11">
        <v>1.3</v>
      </c>
      <c r="V30" s="11">
        <v>8</v>
      </c>
      <c r="W30" s="11">
        <v>1.4</v>
      </c>
      <c r="X30" s="11">
        <v>1</v>
      </c>
      <c r="Y30" s="11">
        <v>1.1000000000000001</v>
      </c>
      <c r="Z30" s="11">
        <v>9.3000000000000007</v>
      </c>
      <c r="AA30">
        <f>+$C$47*C30</f>
        <v>878400</v>
      </c>
      <c r="AB30">
        <f>+$D$47*D30</f>
        <v>458180</v>
      </c>
      <c r="AC30">
        <f>+$E$47*E30</f>
        <v>1103560</v>
      </c>
      <c r="AD30">
        <f>+$F$47*F30</f>
        <v>208420</v>
      </c>
      <c r="AE30">
        <f>+$G$47*G30</f>
        <v>817020</v>
      </c>
      <c r="AF30">
        <f>+$H$47*H30</f>
        <v>95220</v>
      </c>
      <c r="AG30">
        <f>+$I$47*I30</f>
        <v>59520</v>
      </c>
      <c r="AH30" s="13">
        <f>SUM(AA30:AG30)</f>
        <v>3620320</v>
      </c>
      <c r="AI30">
        <f>+ROUND(AH30/$AH$47,2)</f>
        <v>6.72</v>
      </c>
      <c r="AJ30" t="s">
        <v>14</v>
      </c>
      <c r="AK30">
        <f>+$J$47*J30</f>
        <v>53900.000000000007</v>
      </c>
      <c r="AL30">
        <f>+$K$47*K30</f>
        <v>796800</v>
      </c>
      <c r="AM30">
        <f>+$L$47*L30</f>
        <v>55200</v>
      </c>
      <c r="AN30">
        <f>+$M$47*M30</f>
        <v>140660</v>
      </c>
      <c r="AO30">
        <f>+$N$47*N30</f>
        <v>36600</v>
      </c>
      <c r="AP30">
        <f>+$O$47*O30</f>
        <v>28080</v>
      </c>
      <c r="AQ30" s="13">
        <f>SUM(AK30:AP30)</f>
        <v>1111240</v>
      </c>
      <c r="AR30">
        <f>+ROUND(AQ30/$AQ$47,2)</f>
        <v>3.66</v>
      </c>
      <c r="AS30">
        <f>+$P$47*P30</f>
        <v>42240</v>
      </c>
      <c r="AT30">
        <f>+$Q$47*Q30</f>
        <v>43420</v>
      </c>
      <c r="AU30">
        <f>+$R$47*R30</f>
        <v>40950</v>
      </c>
      <c r="AV30">
        <f>+$S$47*S30</f>
        <v>49050</v>
      </c>
      <c r="AW30">
        <f>+$T$47*T30</f>
        <v>48600</v>
      </c>
      <c r="AX30">
        <f>+$U$47*U30</f>
        <v>36790</v>
      </c>
      <c r="AY30" s="13">
        <f t="shared" ref="AY30:AY33" si="14">SUM(AS30:AX30)</f>
        <v>261050</v>
      </c>
      <c r="AZ30">
        <f>+ROUND(AY30/$AY$47,2)</f>
        <v>1.33</v>
      </c>
      <c r="BA30" t="s">
        <v>14</v>
      </c>
      <c r="BB30">
        <f>+$V$47*V30</f>
        <v>426400</v>
      </c>
      <c r="BC30">
        <f>+$W$47*W30</f>
        <v>59499.999999999993</v>
      </c>
      <c r="BD30">
        <f>+$W$47*W30</f>
        <v>59499.999999999993</v>
      </c>
      <c r="BE30">
        <f>+$Y$47*Y30</f>
        <v>43450</v>
      </c>
      <c r="BF30">
        <f>+$Z$47*Z30</f>
        <v>492900.00000000006</v>
      </c>
      <c r="BG30" s="13">
        <f>SUM(BB30:BF30)</f>
        <v>1081750</v>
      </c>
      <c r="BH30">
        <f>+ROUND(BG30/$BG$47,2)</f>
        <v>4.17</v>
      </c>
      <c r="BK30" t="s">
        <v>14</v>
      </c>
      <c r="BL30" s="13">
        <f>+AH30+AQ30+AY30+BG30</f>
        <v>6074360</v>
      </c>
      <c r="BM30">
        <f>+ROUND(BL30/$BL$47,2)</f>
        <v>4.68</v>
      </c>
      <c r="BN30" t="s">
        <v>13</v>
      </c>
    </row>
    <row r="31" spans="1:66" x14ac:dyDescent="0.3">
      <c r="A31" t="s">
        <v>35</v>
      </c>
      <c r="B31" t="s">
        <v>13</v>
      </c>
      <c r="C31" s="11">
        <v>4</v>
      </c>
      <c r="D31" s="11">
        <v>1.9</v>
      </c>
      <c r="E31" s="11">
        <v>3.4</v>
      </c>
      <c r="F31" s="11">
        <v>1.5</v>
      </c>
      <c r="G31" s="11">
        <v>5.2</v>
      </c>
      <c r="H31" s="11">
        <v>1.5</v>
      </c>
      <c r="I31" s="11">
        <v>1</v>
      </c>
      <c r="J31" s="11">
        <v>0.9</v>
      </c>
      <c r="K31" s="11">
        <v>7.4</v>
      </c>
      <c r="L31" s="11">
        <v>1.2</v>
      </c>
      <c r="M31" s="11">
        <v>1.8</v>
      </c>
      <c r="N31" s="11">
        <v>0.9</v>
      </c>
      <c r="O31" s="11">
        <v>0.9</v>
      </c>
      <c r="P31" s="11">
        <v>0.9</v>
      </c>
      <c r="Q31" s="11">
        <v>1.2</v>
      </c>
      <c r="R31" s="11">
        <v>1.2</v>
      </c>
      <c r="S31" s="11">
        <v>1.3</v>
      </c>
      <c r="T31" s="11">
        <v>1.4</v>
      </c>
      <c r="U31" s="11">
        <v>1.2</v>
      </c>
      <c r="V31" s="11">
        <v>3</v>
      </c>
      <c r="W31" s="11">
        <v>1.2</v>
      </c>
      <c r="X31" s="11">
        <v>0.9</v>
      </c>
      <c r="Y31" s="11">
        <v>1</v>
      </c>
      <c r="Z31" s="11">
        <v>3.8</v>
      </c>
      <c r="AA31">
        <f>+$C$47*C31</f>
        <v>366000</v>
      </c>
      <c r="AB31">
        <f>+$D$47*D31</f>
        <v>140410</v>
      </c>
      <c r="AC31">
        <f>+$E$47*E31</f>
        <v>399160</v>
      </c>
      <c r="AD31">
        <f>+$F$47*F31</f>
        <v>91950</v>
      </c>
      <c r="AE31">
        <f>+$G$47*G31</f>
        <v>477360</v>
      </c>
      <c r="AF31">
        <f>+$H$47*H31</f>
        <v>79350</v>
      </c>
      <c r="AG31">
        <f>+$I$47*I31</f>
        <v>49600</v>
      </c>
      <c r="AH31" s="13">
        <f>SUM(AA31:AG31)</f>
        <v>1603830</v>
      </c>
      <c r="AI31">
        <f>+ROUND(AH31/$AH$47,2)</f>
        <v>2.98</v>
      </c>
      <c r="AJ31" t="s">
        <v>35</v>
      </c>
      <c r="AK31">
        <f>+$J$47*J31</f>
        <v>44100</v>
      </c>
      <c r="AL31">
        <f>+$K$47*K31</f>
        <v>614200</v>
      </c>
      <c r="AM31">
        <f>+$L$47*L31</f>
        <v>55200</v>
      </c>
      <c r="AN31">
        <f>+$M$47*M31</f>
        <v>97380</v>
      </c>
      <c r="AO31">
        <f>+$N$47*N31</f>
        <v>32940</v>
      </c>
      <c r="AP31">
        <f>+$O$47*O31</f>
        <v>31590</v>
      </c>
      <c r="AQ31" s="13">
        <f>SUM(AK31:AP31)</f>
        <v>875410</v>
      </c>
      <c r="AR31">
        <f>+ROUND(AQ31/$AQ$47,2)</f>
        <v>2.88</v>
      </c>
      <c r="AS31">
        <f>+$P$47*P31</f>
        <v>34560</v>
      </c>
      <c r="AT31">
        <f>+$Q$47*Q31</f>
        <v>40080</v>
      </c>
      <c r="AU31">
        <f>+$R$47*R31</f>
        <v>37800</v>
      </c>
      <c r="AV31">
        <f>+$S$47*S31</f>
        <v>42510</v>
      </c>
      <c r="AW31">
        <f>+$T$47*T31</f>
        <v>45360</v>
      </c>
      <c r="AX31">
        <f>+$U$47*U31</f>
        <v>33960</v>
      </c>
      <c r="AY31" s="13">
        <f t="shared" si="14"/>
        <v>234270</v>
      </c>
      <c r="AZ31">
        <f>+ROUND(AY31/$AY$47,2)</f>
        <v>1.19</v>
      </c>
      <c r="BA31" t="s">
        <v>35</v>
      </c>
      <c r="BB31">
        <f>+$V$47*V31</f>
        <v>159900</v>
      </c>
      <c r="BC31">
        <f>+$W$47*W31</f>
        <v>51000</v>
      </c>
      <c r="BD31">
        <f>+$W$47*W31</f>
        <v>51000</v>
      </c>
      <c r="BE31">
        <f>+$Y$47*Y31</f>
        <v>39500</v>
      </c>
      <c r="BF31">
        <f>+$Z$47*Z31</f>
        <v>201400</v>
      </c>
      <c r="BG31" s="13">
        <f>SUM(BB31:BF31)</f>
        <v>502800</v>
      </c>
      <c r="BH31">
        <f>+ROUND(BG31/$BG$47,2)</f>
        <v>1.94</v>
      </c>
      <c r="BK31" t="s">
        <v>35</v>
      </c>
      <c r="BL31" s="13">
        <f>+AH31+AQ31+AY31+BG31</f>
        <v>3216310</v>
      </c>
      <c r="BM31">
        <f>+ROUND(BL31/$BL$47,2)</f>
        <v>2.48</v>
      </c>
      <c r="BN31" t="s">
        <v>13</v>
      </c>
    </row>
    <row r="32" spans="1:66" x14ac:dyDescent="0.3">
      <c r="A32" t="s">
        <v>15</v>
      </c>
      <c r="B32" t="s">
        <v>13</v>
      </c>
      <c r="C32" s="11">
        <v>274</v>
      </c>
      <c r="D32" s="11">
        <v>270</v>
      </c>
      <c r="E32" s="11">
        <v>126</v>
      </c>
      <c r="F32" s="11">
        <v>197</v>
      </c>
      <c r="G32" s="11">
        <v>155</v>
      </c>
      <c r="H32" s="11">
        <v>213</v>
      </c>
      <c r="I32" s="11">
        <v>215</v>
      </c>
      <c r="J32" s="11">
        <v>230</v>
      </c>
      <c r="K32" s="11">
        <v>150</v>
      </c>
      <c r="L32" s="11">
        <v>264</v>
      </c>
      <c r="M32" s="11">
        <v>150</v>
      </c>
      <c r="N32" s="11">
        <v>270</v>
      </c>
      <c r="O32" s="11">
        <v>203</v>
      </c>
      <c r="P32" s="11">
        <v>176</v>
      </c>
      <c r="Q32" s="11">
        <v>255</v>
      </c>
      <c r="R32" s="11">
        <v>258</v>
      </c>
      <c r="S32" s="11">
        <v>241</v>
      </c>
      <c r="T32" s="11">
        <v>283</v>
      </c>
      <c r="U32" s="11">
        <v>285</v>
      </c>
      <c r="V32" s="11">
        <v>222</v>
      </c>
      <c r="W32" s="11">
        <v>133</v>
      </c>
      <c r="X32" s="11">
        <v>144</v>
      </c>
      <c r="Y32" s="11">
        <v>252</v>
      </c>
      <c r="Z32" s="11">
        <v>268</v>
      </c>
      <c r="AA32">
        <f>+$C$47*C32</f>
        <v>25071000</v>
      </c>
      <c r="AB32">
        <f>+$D$47*D32</f>
        <v>19953000</v>
      </c>
      <c r="AC32">
        <f>+$E$47*E32</f>
        <v>14792400</v>
      </c>
      <c r="AD32">
        <f>+$F$47*F32</f>
        <v>12076100</v>
      </c>
      <c r="AE32">
        <f>+$G$47*G32</f>
        <v>14229000</v>
      </c>
      <c r="AF32">
        <f>+$H$47*H32</f>
        <v>11267700</v>
      </c>
      <c r="AG32">
        <f>+$I$47*I32</f>
        <v>10664000</v>
      </c>
      <c r="AH32" s="13">
        <f>SUM(AA32:AG32)</f>
        <v>108053200</v>
      </c>
      <c r="AI32">
        <f>+ROUND(AH32/$AH$47,2)</f>
        <v>200.69</v>
      </c>
      <c r="AJ32" t="s">
        <v>15</v>
      </c>
      <c r="AK32">
        <f>+$J$47*J32</f>
        <v>11270000</v>
      </c>
      <c r="AL32">
        <f>+$K$47*K32</f>
        <v>12450000</v>
      </c>
      <c r="AM32">
        <f>+$L$47*L32</f>
        <v>12144000</v>
      </c>
      <c r="AN32">
        <f>+$M$47*M32</f>
        <v>8115000</v>
      </c>
      <c r="AO32">
        <f>+$N$47*N32</f>
        <v>9882000</v>
      </c>
      <c r="AP32">
        <f>+$O$47*O32</f>
        <v>7125300</v>
      </c>
      <c r="AQ32" s="13">
        <f>SUM(AK32:AP32)</f>
        <v>60986300</v>
      </c>
      <c r="AR32">
        <f>+ROUND(AQ32/$AQ$47,2)</f>
        <v>200.74</v>
      </c>
      <c r="AS32">
        <f>+$P$47*P32</f>
        <v>6758400</v>
      </c>
      <c r="AT32">
        <f>+$Q$47*Q32</f>
        <v>8517000</v>
      </c>
      <c r="AU32">
        <f>+$R$47*R32</f>
        <v>8127000</v>
      </c>
      <c r="AV32">
        <f>+$S$47*S32</f>
        <v>7880700</v>
      </c>
      <c r="AW32">
        <f>+$T$47*T32</f>
        <v>9169200</v>
      </c>
      <c r="AX32">
        <f>+$U$47*U32</f>
        <v>8065500</v>
      </c>
      <c r="AY32" s="13">
        <f t="shared" si="14"/>
        <v>48517800</v>
      </c>
      <c r="AZ32">
        <f>+ROUND(AY32/$AY$47,2)</f>
        <v>246.66</v>
      </c>
      <c r="BA32" t="s">
        <v>15</v>
      </c>
      <c r="BB32">
        <f>+$V$47*V32</f>
        <v>11832600</v>
      </c>
      <c r="BC32">
        <f>+$W$47*W32</f>
        <v>5652500</v>
      </c>
      <c r="BD32">
        <f>+$W$47*W32</f>
        <v>5652500</v>
      </c>
      <c r="BE32">
        <f>+$Y$47*Y32</f>
        <v>9954000</v>
      </c>
      <c r="BF32">
        <f>+$Z$47*Z32</f>
        <v>14204000</v>
      </c>
      <c r="BG32" s="13">
        <f>SUM(BB32:BF32)</f>
        <v>47295600</v>
      </c>
      <c r="BH32">
        <f>+ROUND(BG32/$BG$47,2)</f>
        <v>182.12</v>
      </c>
      <c r="BK32" t="s">
        <v>15</v>
      </c>
      <c r="BL32" s="13">
        <f>+AH32+AQ32+AY32+BG32</f>
        <v>264852900</v>
      </c>
      <c r="BM32">
        <f>+ROUND(BL32/$BL$47,2)</f>
        <v>203.95</v>
      </c>
      <c r="BN32" t="s">
        <v>13</v>
      </c>
    </row>
    <row r="33" spans="1:66" x14ac:dyDescent="0.3">
      <c r="A33" t="s">
        <v>16</v>
      </c>
      <c r="B33" t="s">
        <v>13</v>
      </c>
      <c r="C33" s="11">
        <v>19</v>
      </c>
      <c r="D33" s="11">
        <v>15</v>
      </c>
      <c r="E33" s="11">
        <v>19</v>
      </c>
      <c r="F33" s="11">
        <v>16</v>
      </c>
      <c r="G33" s="11">
        <v>21</v>
      </c>
      <c r="H33" s="11">
        <v>21</v>
      </c>
      <c r="I33" s="11">
        <v>19</v>
      </c>
      <c r="J33" s="11">
        <v>15</v>
      </c>
      <c r="K33" s="11">
        <v>20</v>
      </c>
      <c r="L33" s="11">
        <v>22</v>
      </c>
      <c r="M33" s="11">
        <v>23</v>
      </c>
      <c r="N33" s="11">
        <v>22</v>
      </c>
      <c r="O33" s="11">
        <v>19</v>
      </c>
      <c r="P33" s="11">
        <v>24</v>
      </c>
      <c r="Q33" s="11">
        <v>21</v>
      </c>
      <c r="R33" s="11">
        <v>18</v>
      </c>
      <c r="S33" s="11">
        <v>19</v>
      </c>
      <c r="T33" s="11">
        <v>18</v>
      </c>
      <c r="U33" s="11">
        <v>17</v>
      </c>
      <c r="V33" s="11">
        <v>23</v>
      </c>
      <c r="W33" s="11">
        <v>16</v>
      </c>
      <c r="X33" s="11">
        <v>18</v>
      </c>
      <c r="Y33" s="11">
        <v>15</v>
      </c>
      <c r="Z33" s="11">
        <v>35</v>
      </c>
      <c r="AA33">
        <f>+$C$47*C33</f>
        <v>1738500</v>
      </c>
      <c r="AB33">
        <f>+$D$47*D33</f>
        <v>1108500</v>
      </c>
      <c r="AC33">
        <f>+$E$47*E33</f>
        <v>2230600</v>
      </c>
      <c r="AD33">
        <f>+$F$47*F33</f>
        <v>980800</v>
      </c>
      <c r="AE33">
        <f>+$G$47*G33</f>
        <v>1927800</v>
      </c>
      <c r="AF33">
        <f>+$H$47*H33</f>
        <v>1110900</v>
      </c>
      <c r="AG33">
        <f>+$I$47*I33</f>
        <v>942400</v>
      </c>
      <c r="AH33" s="13">
        <f>SUM(AA33:AG33)</f>
        <v>10039500</v>
      </c>
      <c r="AI33">
        <f>+ROUND(AH33/$AH$47,2)</f>
        <v>18.649999999999999</v>
      </c>
      <c r="AJ33" t="s">
        <v>16</v>
      </c>
      <c r="AK33">
        <f>+$J$47*J33</f>
        <v>735000</v>
      </c>
      <c r="AL33">
        <f>+$K$47*K33</f>
        <v>1660000</v>
      </c>
      <c r="AM33">
        <f>+$L$47*L33</f>
        <v>1012000</v>
      </c>
      <c r="AN33">
        <f>+$M$47*M33</f>
        <v>1244300</v>
      </c>
      <c r="AO33">
        <f>+$N$47*N33</f>
        <v>805200</v>
      </c>
      <c r="AP33">
        <f>+$O$47*O33</f>
        <v>666900</v>
      </c>
      <c r="AQ33" s="13">
        <f>SUM(AK33:AP33)</f>
        <v>6123400</v>
      </c>
      <c r="AR33">
        <f>+ROUND(AQ33/$AQ$47,2)</f>
        <v>20.16</v>
      </c>
      <c r="AS33">
        <f>+$P$47*P33</f>
        <v>921600</v>
      </c>
      <c r="AT33">
        <f>+$Q$47*Q33</f>
        <v>701400</v>
      </c>
      <c r="AU33">
        <f>+$R$47*R33</f>
        <v>567000</v>
      </c>
      <c r="AV33">
        <f>+$S$47*S33</f>
        <v>621300</v>
      </c>
      <c r="AW33">
        <f>+$T$47*T33</f>
        <v>583200</v>
      </c>
      <c r="AX33">
        <f>+$U$47*U33</f>
        <v>481100</v>
      </c>
      <c r="AY33" s="13">
        <f t="shared" si="14"/>
        <v>3875600</v>
      </c>
      <c r="AZ33">
        <f>+ROUND(AY33/$AY$47,2)</f>
        <v>19.7</v>
      </c>
      <c r="BA33" t="s">
        <v>16</v>
      </c>
      <c r="BB33">
        <f>+$V$47*V33</f>
        <v>1225900</v>
      </c>
      <c r="BC33">
        <f>+$W$47*W33</f>
        <v>680000</v>
      </c>
      <c r="BD33">
        <f>+$W$47*W33</f>
        <v>680000</v>
      </c>
      <c r="BE33">
        <f>+$Y$47*Y33</f>
        <v>592500</v>
      </c>
      <c r="BF33">
        <f>+$Z$47*Z33</f>
        <v>1855000</v>
      </c>
      <c r="BG33" s="13">
        <f>SUM(BB33:BF33)</f>
        <v>5033400</v>
      </c>
      <c r="BH33">
        <f>+ROUND(BG33/$BG$47,2)</f>
        <v>19.38</v>
      </c>
      <c r="BK33" t="s">
        <v>16</v>
      </c>
      <c r="BL33" s="13">
        <f>+AH33+AQ33+AY33+BG33</f>
        <v>25071900</v>
      </c>
      <c r="BM33">
        <f>+ROUND(BL33/$BL$47,2)</f>
        <v>19.309999999999999</v>
      </c>
      <c r="BN33" t="s">
        <v>13</v>
      </c>
    </row>
    <row r="34" spans="1:66" x14ac:dyDescent="0.3">
      <c r="A34" t="s">
        <v>17</v>
      </c>
      <c r="B34" t="s">
        <v>18</v>
      </c>
      <c r="C34" s="14">
        <v>5600</v>
      </c>
      <c r="D34" s="14">
        <v>4300</v>
      </c>
      <c r="E34" s="14">
        <v>6300</v>
      </c>
      <c r="F34" s="14">
        <v>3000</v>
      </c>
      <c r="G34" s="14">
        <v>5100</v>
      </c>
      <c r="H34" s="14">
        <v>3000</v>
      </c>
      <c r="I34" s="14">
        <v>2500</v>
      </c>
      <c r="J34" s="14">
        <v>2500</v>
      </c>
      <c r="K34" s="14">
        <v>6200</v>
      </c>
      <c r="L34" s="14">
        <v>2300</v>
      </c>
      <c r="M34" s="14">
        <v>6000</v>
      </c>
      <c r="N34" s="14">
        <v>1900</v>
      </c>
      <c r="O34" s="14">
        <v>1900</v>
      </c>
      <c r="P34" s="14">
        <v>2200</v>
      </c>
      <c r="Q34" s="14">
        <v>2100</v>
      </c>
      <c r="R34" s="14">
        <v>1600</v>
      </c>
      <c r="S34" s="14">
        <v>1800</v>
      </c>
      <c r="T34" s="14">
        <v>1700</v>
      </c>
      <c r="U34" s="14">
        <v>1600</v>
      </c>
      <c r="V34" s="14">
        <v>5900</v>
      </c>
      <c r="W34" s="14">
        <v>2500</v>
      </c>
      <c r="X34" s="14">
        <v>3500</v>
      </c>
      <c r="Y34" s="14">
        <v>2000</v>
      </c>
      <c r="Z34" s="14">
        <v>5900</v>
      </c>
      <c r="AA34" s="13"/>
      <c r="AB34" s="13"/>
      <c r="AC34" s="13"/>
      <c r="AD34" s="13"/>
      <c r="AE34" s="13"/>
      <c r="AF34" s="13"/>
      <c r="AG34" s="13"/>
      <c r="AH34" s="27"/>
      <c r="AI34" s="7"/>
      <c r="AJ34" t="s">
        <v>17</v>
      </c>
      <c r="AK34" s="13"/>
      <c r="AL34" s="13"/>
      <c r="AM34" s="13"/>
      <c r="AN34" s="13"/>
      <c r="AO34" s="13"/>
      <c r="AP34" s="13"/>
      <c r="AQ34" s="27"/>
      <c r="AR34" s="28"/>
      <c r="AZ34" s="7"/>
      <c r="BA34" t="s">
        <v>17</v>
      </c>
      <c r="BH34" s="7"/>
      <c r="BK34" t="s">
        <v>17</v>
      </c>
      <c r="BL34" s="13"/>
      <c r="BN34" t="s">
        <v>18</v>
      </c>
    </row>
    <row r="35" spans="1:66" x14ac:dyDescent="0.3">
      <c r="A35" t="s">
        <v>19</v>
      </c>
      <c r="B35" t="s">
        <v>18</v>
      </c>
      <c r="C35" s="14">
        <v>2400</v>
      </c>
      <c r="D35" s="14">
        <v>2600</v>
      </c>
      <c r="E35" s="14">
        <v>3500</v>
      </c>
      <c r="F35" s="14">
        <v>2000</v>
      </c>
      <c r="G35" s="14">
        <v>2600</v>
      </c>
      <c r="H35" s="14">
        <v>1500</v>
      </c>
      <c r="I35" s="14">
        <v>1400</v>
      </c>
      <c r="J35" s="14">
        <v>1500</v>
      </c>
      <c r="K35" s="14">
        <v>1900</v>
      </c>
      <c r="L35" s="14">
        <v>1400</v>
      </c>
      <c r="M35" s="14">
        <v>1600</v>
      </c>
      <c r="N35" s="14">
        <v>1000</v>
      </c>
      <c r="O35" s="14">
        <v>1000</v>
      </c>
      <c r="P35" s="14">
        <v>1100</v>
      </c>
      <c r="Q35" s="14">
        <v>900</v>
      </c>
      <c r="R35" s="14">
        <v>700</v>
      </c>
      <c r="S35" s="14">
        <v>800</v>
      </c>
      <c r="T35" s="14">
        <v>900</v>
      </c>
      <c r="U35" s="14">
        <v>600</v>
      </c>
      <c r="V35" s="14">
        <v>800</v>
      </c>
      <c r="W35" s="14">
        <v>1100</v>
      </c>
      <c r="X35" s="14">
        <v>900</v>
      </c>
      <c r="Y35" s="14">
        <v>1100</v>
      </c>
      <c r="Z35" s="14">
        <v>1000</v>
      </c>
      <c r="AA35" s="13"/>
      <c r="AB35" s="13"/>
      <c r="AC35" s="13"/>
      <c r="AD35" s="13"/>
      <c r="AE35" s="13"/>
      <c r="AF35" s="13"/>
      <c r="AG35" s="13"/>
      <c r="AH35" s="27"/>
      <c r="AI35" s="7"/>
      <c r="AJ35" t="s">
        <v>19</v>
      </c>
      <c r="AK35" s="13"/>
      <c r="AL35" s="13"/>
      <c r="AM35" s="13"/>
      <c r="AN35" s="13"/>
      <c r="AO35" s="13"/>
      <c r="AP35" s="13"/>
      <c r="AQ35" s="27"/>
      <c r="AR35" s="28"/>
      <c r="AZ35" s="7"/>
      <c r="BA35" t="s">
        <v>19</v>
      </c>
      <c r="BH35" s="7"/>
      <c r="BK35" t="s">
        <v>19</v>
      </c>
      <c r="BL35" s="13"/>
      <c r="BN35" t="s">
        <v>18</v>
      </c>
    </row>
    <row r="36" spans="1:66" x14ac:dyDescent="0.3">
      <c r="A36" t="s">
        <v>20</v>
      </c>
      <c r="B36" t="s">
        <v>21</v>
      </c>
      <c r="C36" s="15">
        <v>4</v>
      </c>
      <c r="D36" s="15">
        <v>0</v>
      </c>
      <c r="E36" s="15">
        <v>9</v>
      </c>
      <c r="F36" s="15">
        <v>0</v>
      </c>
      <c r="G36" s="15">
        <v>2</v>
      </c>
      <c r="H36" s="15">
        <v>0</v>
      </c>
      <c r="I36" s="15">
        <v>1</v>
      </c>
      <c r="J36" s="15">
        <v>1</v>
      </c>
      <c r="K36" s="15">
        <v>3</v>
      </c>
      <c r="L36" s="15">
        <v>0</v>
      </c>
      <c r="M36" s="15">
        <v>4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4</v>
      </c>
      <c r="W36" s="15">
        <v>0</v>
      </c>
      <c r="X36" s="15">
        <v>0</v>
      </c>
      <c r="Y36" s="15">
        <v>0</v>
      </c>
      <c r="Z36" s="15">
        <v>3</v>
      </c>
      <c r="AA36" s="13"/>
      <c r="AB36" s="13"/>
      <c r="AC36" s="13"/>
      <c r="AD36" s="13"/>
      <c r="AE36" s="13"/>
      <c r="AF36" s="13"/>
      <c r="AG36" s="13"/>
      <c r="AH36" s="27"/>
      <c r="AI36" s="7"/>
      <c r="AJ36" t="s">
        <v>20</v>
      </c>
      <c r="AK36" s="13"/>
      <c r="AL36" s="13"/>
      <c r="AM36" s="13"/>
      <c r="AN36" s="13"/>
      <c r="AO36" s="13"/>
      <c r="AP36" s="13"/>
      <c r="AQ36" s="27"/>
      <c r="AR36" s="28"/>
      <c r="AZ36" s="7"/>
      <c r="BA36" t="s">
        <v>20</v>
      </c>
      <c r="BH36" s="7"/>
      <c r="BK36" t="s">
        <v>20</v>
      </c>
      <c r="BL36" s="13"/>
      <c r="BN36" t="s">
        <v>21</v>
      </c>
    </row>
    <row r="37" spans="1:66" x14ac:dyDescent="0.3">
      <c r="A37" t="s">
        <v>22</v>
      </c>
      <c r="B37" t="s">
        <v>13</v>
      </c>
      <c r="C37" s="11">
        <v>2.16</v>
      </c>
      <c r="D37" s="11">
        <v>3.93</v>
      </c>
      <c r="E37" s="11">
        <v>2.27</v>
      </c>
      <c r="F37" s="11">
        <v>2.5099999999999998</v>
      </c>
      <c r="G37" s="11">
        <v>2.33</v>
      </c>
      <c r="H37" s="11">
        <v>1.86</v>
      </c>
      <c r="I37" s="11">
        <v>1.72</v>
      </c>
      <c r="J37" s="11">
        <v>1.38</v>
      </c>
      <c r="K37" s="11">
        <v>2.76</v>
      </c>
      <c r="L37" s="11">
        <v>3.29</v>
      </c>
      <c r="M37" s="11">
        <v>3.45</v>
      </c>
      <c r="N37" s="11">
        <v>0.55100000000000005</v>
      </c>
      <c r="O37" s="11">
        <v>0.45</v>
      </c>
      <c r="P37" s="11">
        <v>0.59299999999999997</v>
      </c>
      <c r="Q37" s="11">
        <v>1.22</v>
      </c>
      <c r="R37" s="11">
        <v>1.51</v>
      </c>
      <c r="S37" s="11">
        <v>0.97599999999999998</v>
      </c>
      <c r="T37" s="11">
        <v>0.61199999999999999</v>
      </c>
      <c r="U37" s="11">
        <v>2.33</v>
      </c>
      <c r="V37" s="11">
        <v>4.96</v>
      </c>
      <c r="W37" s="11">
        <v>1.17</v>
      </c>
      <c r="X37" s="11">
        <v>2.6</v>
      </c>
      <c r="Y37" s="11">
        <v>0.96799999999999997</v>
      </c>
      <c r="Z37" s="11">
        <v>4.93</v>
      </c>
      <c r="AA37">
        <f>+$C$47*C37</f>
        <v>197640</v>
      </c>
      <c r="AB37">
        <f>+$D$47*D37</f>
        <v>290427</v>
      </c>
      <c r="AC37">
        <f>+$E$47*E37</f>
        <v>266498</v>
      </c>
      <c r="AD37">
        <f>+$F$47*F37</f>
        <v>153863</v>
      </c>
      <c r="AE37">
        <f>+$G$47*G37</f>
        <v>213894</v>
      </c>
      <c r="AF37">
        <f>+$H$47*H37</f>
        <v>98394</v>
      </c>
      <c r="AG37">
        <f>+$I$47*I37</f>
        <v>85312</v>
      </c>
      <c r="AH37" s="13">
        <f>SUM(AA37:AG37)</f>
        <v>1306028</v>
      </c>
      <c r="AI37">
        <f>+ROUND(AH37/$AH$47,2)</f>
        <v>2.4300000000000002</v>
      </c>
      <c r="AJ37" t="s">
        <v>22</v>
      </c>
      <c r="AK37">
        <f>+$J$47*J37</f>
        <v>67620</v>
      </c>
      <c r="AL37">
        <f>+$K$47*K37</f>
        <v>229079.99999999997</v>
      </c>
      <c r="AM37">
        <f>+$L$47*L37</f>
        <v>151340</v>
      </c>
      <c r="AN37">
        <f>+$M$47*M37</f>
        <v>186645</v>
      </c>
      <c r="AO37">
        <f>+$N$47*N37</f>
        <v>20166.600000000002</v>
      </c>
      <c r="AP37">
        <f t="shared" ref="AP37:AP42" si="15">+$O$47*O37</f>
        <v>15795</v>
      </c>
      <c r="AQ37" s="13">
        <f>SUM(AK37:AP37)</f>
        <v>670646.6</v>
      </c>
      <c r="AR37">
        <f>+ROUND(AQ37/$AQ$47,2)</f>
        <v>2.21</v>
      </c>
      <c r="AS37">
        <f>+$P$47*P37</f>
        <v>22771.199999999997</v>
      </c>
      <c r="AT37">
        <f>+$Q$47*Q37</f>
        <v>40748</v>
      </c>
      <c r="AU37">
        <f>+$R$47*R37</f>
        <v>47565</v>
      </c>
      <c r="AV37">
        <f>+$S$47*S37</f>
        <v>31915.200000000001</v>
      </c>
      <c r="AW37">
        <f>+$T$47*T37</f>
        <v>19828.8</v>
      </c>
      <c r="AX37">
        <f>+$U$47*U37</f>
        <v>65939</v>
      </c>
      <c r="AY37" s="13">
        <f t="shared" ref="AY37:AY41" si="16">SUM(AS37:AX37)</f>
        <v>228767.19999999998</v>
      </c>
      <c r="AZ37">
        <f>+ROUND(AY37/$AY$47,2)</f>
        <v>1.1599999999999999</v>
      </c>
      <c r="BA37" t="s">
        <v>22</v>
      </c>
      <c r="BB37">
        <f>+$V$47*V37</f>
        <v>264368</v>
      </c>
      <c r="BC37">
        <f>+$W$47*W37</f>
        <v>49725</v>
      </c>
      <c r="BD37">
        <f>+$W$47*W37</f>
        <v>49725</v>
      </c>
      <c r="BE37">
        <f>+$Y$47*Y37</f>
        <v>38236</v>
      </c>
      <c r="BF37">
        <f>+$Z$47*Z37</f>
        <v>261289.99999999997</v>
      </c>
      <c r="BG37" s="13">
        <f>SUM(BB37:BF37)</f>
        <v>663344</v>
      </c>
      <c r="BH37">
        <f>+ROUND(BG37/$BG$47,2)</f>
        <v>2.5499999999999998</v>
      </c>
      <c r="BK37" t="s">
        <v>22</v>
      </c>
      <c r="BL37" s="13">
        <f>+AH37+AQ37+AY37+BG37</f>
        <v>2868785.8000000003</v>
      </c>
      <c r="BM37">
        <f>+ROUND(BL37/$BL$47,2)</f>
        <v>2.21</v>
      </c>
      <c r="BN37" t="s">
        <v>13</v>
      </c>
    </row>
    <row r="38" spans="1:66" x14ac:dyDescent="0.3">
      <c r="A38" t="s">
        <v>23</v>
      </c>
      <c r="B38" t="s">
        <v>13</v>
      </c>
      <c r="C38" s="11">
        <v>2.2000000000000002</v>
      </c>
      <c r="D38" s="11">
        <v>4</v>
      </c>
      <c r="E38" s="11">
        <v>2.4</v>
      </c>
      <c r="F38" s="11">
        <v>2.6</v>
      </c>
      <c r="G38" s="11">
        <v>2.4</v>
      </c>
      <c r="H38" s="11">
        <v>1.9</v>
      </c>
      <c r="I38" s="11">
        <v>1.7</v>
      </c>
      <c r="J38" s="11">
        <v>1.4</v>
      </c>
      <c r="K38" s="11">
        <v>2.8</v>
      </c>
      <c r="L38" s="11">
        <v>3.3</v>
      </c>
      <c r="M38" s="11">
        <v>3.5</v>
      </c>
      <c r="N38" s="11">
        <v>0.56999999999999995</v>
      </c>
      <c r="O38" s="11">
        <v>0.47</v>
      </c>
      <c r="P38" s="11">
        <v>0.61</v>
      </c>
      <c r="Q38" s="11">
        <v>1.2</v>
      </c>
      <c r="R38" s="11">
        <v>1.5</v>
      </c>
      <c r="S38" s="11">
        <v>1</v>
      </c>
      <c r="T38" s="11">
        <v>0.63</v>
      </c>
      <c r="U38" s="11">
        <v>2.4</v>
      </c>
      <c r="V38" s="11">
        <v>5.0999999999999996</v>
      </c>
      <c r="W38" s="11">
        <v>1.2</v>
      </c>
      <c r="X38" s="11">
        <v>2.6</v>
      </c>
      <c r="Y38" s="11">
        <v>0.99</v>
      </c>
      <c r="Z38" s="11">
        <v>5.2</v>
      </c>
      <c r="AA38">
        <f>+$C$47*C38</f>
        <v>201300.00000000003</v>
      </c>
      <c r="AB38">
        <f>+$D$47*D38</f>
        <v>295600</v>
      </c>
      <c r="AC38">
        <f>+$E$47*E38</f>
        <v>281760</v>
      </c>
      <c r="AD38">
        <f>+$F$47*F38</f>
        <v>159380</v>
      </c>
      <c r="AE38">
        <f>+$G$47*G38</f>
        <v>220320</v>
      </c>
      <c r="AF38">
        <f>+$H$47*H38</f>
        <v>100510</v>
      </c>
      <c r="AG38">
        <f>+$I$47*I38</f>
        <v>84320</v>
      </c>
      <c r="AH38" s="27">
        <f>SUM(AA38:AG38)</f>
        <v>1343190</v>
      </c>
      <c r="AI38">
        <f>+ROUND(AH38/$AH$47,2)</f>
        <v>2.4900000000000002</v>
      </c>
      <c r="AJ38" t="s">
        <v>23</v>
      </c>
      <c r="AK38">
        <f>+$J$47*J38</f>
        <v>68600</v>
      </c>
      <c r="AL38">
        <f>+$K$47*K38</f>
        <v>232399.99999999997</v>
      </c>
      <c r="AM38">
        <f>+$L$47*L38</f>
        <v>151800</v>
      </c>
      <c r="AN38">
        <f>+$M$47*M38</f>
        <v>189350</v>
      </c>
      <c r="AO38">
        <f>+$N$47*N38</f>
        <v>20862</v>
      </c>
      <c r="AP38">
        <f t="shared" si="15"/>
        <v>16497</v>
      </c>
      <c r="AQ38" s="13">
        <f>SUM(AK38:AP38)</f>
        <v>679509</v>
      </c>
      <c r="AR38">
        <f>+ROUND(AQ38/$AQ$47,2)</f>
        <v>2.2400000000000002</v>
      </c>
      <c r="AS38">
        <f>+$P$47*P38</f>
        <v>23424</v>
      </c>
      <c r="AT38">
        <f>+$Q$47*Q38</f>
        <v>40080</v>
      </c>
      <c r="AU38">
        <f>+$R$47*R38</f>
        <v>47250</v>
      </c>
      <c r="AV38">
        <f>+$S$47*S38</f>
        <v>32700</v>
      </c>
      <c r="AW38">
        <f>+$T$47*T38</f>
        <v>20412</v>
      </c>
      <c r="AX38">
        <f>+$U$47*U38</f>
        <v>67920</v>
      </c>
      <c r="AY38" s="13">
        <f t="shared" si="16"/>
        <v>231786</v>
      </c>
      <c r="AZ38">
        <f>+ROUND(AY38/$AY$47,2)</f>
        <v>1.18</v>
      </c>
      <c r="BA38" t="s">
        <v>23</v>
      </c>
      <c r="BB38">
        <f>+$V$47*V38</f>
        <v>271830</v>
      </c>
      <c r="BC38">
        <f>+$W$47*W38</f>
        <v>51000</v>
      </c>
      <c r="BD38">
        <f>+$W$47*W38</f>
        <v>51000</v>
      </c>
      <c r="BE38">
        <f>+$Y$47*Y38</f>
        <v>39105</v>
      </c>
      <c r="BF38">
        <f>+$Z$47*Z38</f>
        <v>275600</v>
      </c>
      <c r="BG38" s="13">
        <f>SUM(BB38:BF38)</f>
        <v>688535</v>
      </c>
      <c r="BH38">
        <f>+ROUND(BG38/$BG$47,2)</f>
        <v>2.65</v>
      </c>
      <c r="BK38" t="s">
        <v>23</v>
      </c>
      <c r="BL38" s="13">
        <f>+AH38+AQ38+AY38+BG38</f>
        <v>2943020</v>
      </c>
      <c r="BM38">
        <f>+ROUND(BL38/$BL$47,2)</f>
        <v>2.27</v>
      </c>
      <c r="BN38" t="s">
        <v>13</v>
      </c>
    </row>
    <row r="39" spans="1:66" x14ac:dyDescent="0.3">
      <c r="A39" t="s">
        <v>24</v>
      </c>
      <c r="B39" t="s">
        <v>13</v>
      </c>
      <c r="C39" s="11">
        <v>7.2400000000000006E-2</v>
      </c>
      <c r="D39" s="11">
        <v>0.10299999999999999</v>
      </c>
      <c r="E39" s="11">
        <v>8.5800000000000001E-2</v>
      </c>
      <c r="F39" s="11">
        <v>5.45E-2</v>
      </c>
      <c r="G39" s="11">
        <v>9.1600000000000001E-2</v>
      </c>
      <c r="H39" s="11">
        <v>0.01</v>
      </c>
      <c r="I39" s="11">
        <v>0.01</v>
      </c>
      <c r="J39" s="11">
        <v>0.01</v>
      </c>
      <c r="K39" s="11">
        <v>5.6899999999999999E-2</v>
      </c>
      <c r="L39" s="11">
        <v>0.01</v>
      </c>
      <c r="M39" s="11">
        <v>3.9899999999999998E-2</v>
      </c>
      <c r="N39" s="11">
        <v>0.01</v>
      </c>
      <c r="O39" s="11">
        <v>0.01</v>
      </c>
      <c r="P39" s="11">
        <v>0.01</v>
      </c>
      <c r="Q39" s="11">
        <v>0.01</v>
      </c>
      <c r="R39" s="11">
        <v>0.01</v>
      </c>
      <c r="S39" s="11">
        <v>0.01</v>
      </c>
      <c r="T39" s="11">
        <v>0.01</v>
      </c>
      <c r="U39" s="11">
        <v>0.01</v>
      </c>
      <c r="V39" s="11">
        <v>0.10299999999999999</v>
      </c>
      <c r="W39" s="11">
        <v>0.01</v>
      </c>
      <c r="X39" s="11">
        <v>0.01</v>
      </c>
      <c r="Y39" s="11">
        <v>0.01</v>
      </c>
      <c r="Z39" s="11">
        <v>0.27900000000000003</v>
      </c>
      <c r="AA39">
        <f>+$C$47*C39</f>
        <v>6624.6</v>
      </c>
      <c r="AB39">
        <f>+$D$47*D39</f>
        <v>7611.7</v>
      </c>
      <c r="AC39">
        <f>+$E$47*E39</f>
        <v>10072.92</v>
      </c>
      <c r="AD39">
        <f>+$F$47*F39</f>
        <v>3340.85</v>
      </c>
      <c r="AE39">
        <f>+$G$47*G39</f>
        <v>8408.8799999999992</v>
      </c>
      <c r="AF39">
        <f>+$H$47*H39</f>
        <v>529</v>
      </c>
      <c r="AG39">
        <f>+$I$47*I39</f>
        <v>496</v>
      </c>
      <c r="AH39" s="27">
        <f>SUM(AA39:AG39)</f>
        <v>37083.949999999997</v>
      </c>
      <c r="AI39">
        <f>+ROUND(AH39/$AH$47,2)</f>
        <v>7.0000000000000007E-2</v>
      </c>
      <c r="AJ39" t="s">
        <v>24</v>
      </c>
      <c r="AK39">
        <f>+$J$47*J39</f>
        <v>490</v>
      </c>
      <c r="AL39">
        <f>+$K$47*K39</f>
        <v>4722.7</v>
      </c>
      <c r="AM39">
        <f>+$L$47*L39</f>
        <v>460</v>
      </c>
      <c r="AN39">
        <f>+$M$47*M39</f>
        <v>2158.5899999999997</v>
      </c>
      <c r="AO39">
        <f>+$N$47*N39</f>
        <v>366</v>
      </c>
      <c r="AP39">
        <f t="shared" si="15"/>
        <v>351</v>
      </c>
      <c r="AQ39" s="13">
        <f>SUM(AK39:AP39)</f>
        <v>8548.2899999999991</v>
      </c>
      <c r="AR39">
        <f>+ROUND(AQ39/$AQ$47,2)</f>
        <v>0.03</v>
      </c>
      <c r="AS39">
        <f>+$P$47*P39</f>
        <v>384</v>
      </c>
      <c r="AT39">
        <f>+$Q$47*Q39</f>
        <v>334</v>
      </c>
      <c r="AU39">
        <f>+$R$47*R39</f>
        <v>315</v>
      </c>
      <c r="AV39">
        <f>+$S$47*S39</f>
        <v>327</v>
      </c>
      <c r="AW39">
        <f>+$T$47*T39</f>
        <v>324</v>
      </c>
      <c r="AX39">
        <f>+$U$47*U39</f>
        <v>283</v>
      </c>
      <c r="AY39" s="13">
        <f t="shared" si="16"/>
        <v>1967</v>
      </c>
      <c r="AZ39">
        <f>+ROUND(AY39/$AY$47,2)</f>
        <v>0.01</v>
      </c>
      <c r="BA39" t="s">
        <v>24</v>
      </c>
      <c r="BB39">
        <f>+$V$47*V39</f>
        <v>5489.9</v>
      </c>
      <c r="BC39">
        <f>+$W$47*W39</f>
        <v>425</v>
      </c>
      <c r="BD39">
        <f>+$W$47*W39</f>
        <v>425</v>
      </c>
      <c r="BE39">
        <f>+$Y$47*Y39</f>
        <v>395</v>
      </c>
      <c r="BF39">
        <f>+$Z$47*Z39</f>
        <v>14787.000000000002</v>
      </c>
      <c r="BG39" s="13">
        <f>SUM(BB39:BF39)</f>
        <v>21521.9</v>
      </c>
      <c r="BH39">
        <f>+ROUND(BG39/$BG$47,2)</f>
        <v>0.08</v>
      </c>
      <c r="BK39" t="s">
        <v>24</v>
      </c>
      <c r="BL39" s="13">
        <f>+AH39+AQ39+AY39+BG39</f>
        <v>69121.14</v>
      </c>
      <c r="BM39">
        <f>+ROUND(BL39/$BL$47,2)</f>
        <v>0.05</v>
      </c>
      <c r="BN39" t="s">
        <v>13</v>
      </c>
    </row>
    <row r="40" spans="1:66" x14ac:dyDescent="0.3">
      <c r="A40" t="s">
        <v>25</v>
      </c>
      <c r="B40" t="s">
        <v>13</v>
      </c>
      <c r="C40" s="11">
        <v>5.66</v>
      </c>
      <c r="D40" s="11">
        <v>5.61</v>
      </c>
      <c r="E40" s="11">
        <v>5.89</v>
      </c>
      <c r="F40" s="11">
        <v>5.64</v>
      </c>
      <c r="G40" s="11">
        <v>6.36</v>
      </c>
      <c r="H40" s="11">
        <v>3.49</v>
      </c>
      <c r="I40" s="11">
        <v>3.49</v>
      </c>
      <c r="J40" s="11">
        <v>3.17</v>
      </c>
      <c r="K40" s="11">
        <v>5.14</v>
      </c>
      <c r="L40" s="11">
        <v>4.45</v>
      </c>
      <c r="M40" s="11">
        <v>5.49</v>
      </c>
      <c r="N40" s="11">
        <v>2.33</v>
      </c>
      <c r="O40" s="11">
        <v>1.59</v>
      </c>
      <c r="P40" s="11">
        <v>1.57</v>
      </c>
      <c r="Q40" s="11">
        <v>2.35</v>
      </c>
      <c r="R40" s="11">
        <v>3.21</v>
      </c>
      <c r="S40" s="11">
        <v>2.75</v>
      </c>
      <c r="T40" s="11">
        <v>2.04</v>
      </c>
      <c r="U40" s="11">
        <v>3.82</v>
      </c>
      <c r="V40" s="11">
        <v>7.32</v>
      </c>
      <c r="W40" s="11">
        <v>2</v>
      </c>
      <c r="X40" s="11">
        <v>3.1</v>
      </c>
      <c r="Y40" s="11">
        <v>2.56</v>
      </c>
      <c r="Z40" s="11">
        <v>9.48</v>
      </c>
      <c r="AA40">
        <f>+$C$47*C40</f>
        <v>517890</v>
      </c>
      <c r="AB40">
        <f>+$D$47*D40</f>
        <v>414579</v>
      </c>
      <c r="AC40">
        <f>+$E$47*E40</f>
        <v>691486</v>
      </c>
      <c r="AD40">
        <f>+$F$47*F40</f>
        <v>345732</v>
      </c>
      <c r="AE40">
        <f>+$G$47*G40</f>
        <v>583848</v>
      </c>
      <c r="AF40">
        <f>+$H$47*H40</f>
        <v>184621</v>
      </c>
      <c r="AG40">
        <f>+$I$47*I40</f>
        <v>173104</v>
      </c>
      <c r="AH40" s="27">
        <f>SUM(AA40:AG40)</f>
        <v>2911260</v>
      </c>
      <c r="AI40">
        <f>+ROUND(AH40/$AH$47,2)</f>
        <v>5.41</v>
      </c>
      <c r="AJ40" t="s">
        <v>25</v>
      </c>
      <c r="AK40">
        <f>+$J$47*J40</f>
        <v>155330</v>
      </c>
      <c r="AL40">
        <f>+$K$47*K40</f>
        <v>426620</v>
      </c>
      <c r="AM40">
        <f>+$L$47*L40</f>
        <v>204700</v>
      </c>
      <c r="AN40">
        <f>+$M$47*M40</f>
        <v>297009</v>
      </c>
      <c r="AO40">
        <f>+$N$47*N40</f>
        <v>85278</v>
      </c>
      <c r="AP40">
        <f t="shared" si="15"/>
        <v>55809</v>
      </c>
      <c r="AQ40" s="13">
        <f>SUM(AK40:AP40)</f>
        <v>1224746</v>
      </c>
      <c r="AR40">
        <f>+ROUND(AQ40/$AQ$47,2)</f>
        <v>4.03</v>
      </c>
      <c r="AS40">
        <f>+$P$47*P40</f>
        <v>60288</v>
      </c>
      <c r="AT40">
        <f>+$Q$47*Q40</f>
        <v>78490</v>
      </c>
      <c r="AU40">
        <f>+$R$47*R40</f>
        <v>101115</v>
      </c>
      <c r="AV40">
        <f>+$S$47*S40</f>
        <v>89925</v>
      </c>
      <c r="AW40">
        <f>+$T$47*T40</f>
        <v>66096</v>
      </c>
      <c r="AX40">
        <f>+$U$47*U40</f>
        <v>108106</v>
      </c>
      <c r="AY40" s="13">
        <f t="shared" si="16"/>
        <v>504020</v>
      </c>
      <c r="AZ40">
        <f>+ROUND(AY40/$AY$47,2)</f>
        <v>2.56</v>
      </c>
      <c r="BA40" t="s">
        <v>25</v>
      </c>
      <c r="BB40">
        <f>+$V$47*V40</f>
        <v>390156</v>
      </c>
      <c r="BC40">
        <f>+$W$47*W40</f>
        <v>85000</v>
      </c>
      <c r="BD40">
        <f>+$W$47*W40</f>
        <v>85000</v>
      </c>
      <c r="BE40">
        <f>+$Y$47*Y40</f>
        <v>101120</v>
      </c>
      <c r="BF40">
        <f>+$Z$47*Z40</f>
        <v>502440</v>
      </c>
      <c r="BG40" s="13">
        <f>SUM(BB40:BF40)</f>
        <v>1163716</v>
      </c>
      <c r="BH40">
        <f>+ROUND(BG40/$BG$47,2)</f>
        <v>4.4800000000000004</v>
      </c>
      <c r="BK40" t="s">
        <v>25</v>
      </c>
      <c r="BL40" s="13">
        <f>+AH40+AQ40+AY40+BG40</f>
        <v>5803742</v>
      </c>
      <c r="BM40">
        <f>+ROUND(BL40/$BL$47,2)</f>
        <v>4.47</v>
      </c>
      <c r="BN40" t="s">
        <v>13</v>
      </c>
    </row>
    <row r="41" spans="1:66" x14ac:dyDescent="0.3">
      <c r="A41" t="s">
        <v>26</v>
      </c>
      <c r="B41" t="s">
        <v>13</v>
      </c>
      <c r="C41" s="11">
        <v>0.11</v>
      </c>
      <c r="D41" s="11">
        <v>6.0999999999999999E-2</v>
      </c>
      <c r="E41" s="11">
        <v>0.22</v>
      </c>
      <c r="F41" s="11">
        <v>4.7E-2</v>
      </c>
      <c r="G41" s="11">
        <v>0.12</v>
      </c>
      <c r="H41" s="11">
        <v>7.4999999999999997E-2</v>
      </c>
      <c r="I41" s="11">
        <v>0.13</v>
      </c>
      <c r="J41" s="11">
        <v>5.7000000000000002E-2</v>
      </c>
      <c r="K41" s="11">
        <v>0.11</v>
      </c>
      <c r="L41" s="11">
        <v>7.5999999999999998E-2</v>
      </c>
      <c r="M41" s="11">
        <v>0.12</v>
      </c>
      <c r="N41" s="11">
        <v>9.1999999999999998E-2</v>
      </c>
      <c r="O41" s="11">
        <v>0.11</v>
      </c>
      <c r="P41" s="11">
        <v>0.09</v>
      </c>
      <c r="Q41" s="11">
        <v>6.6000000000000003E-2</v>
      </c>
      <c r="R41" s="11">
        <v>5.3999999999999999E-2</v>
      </c>
      <c r="S41" s="11">
        <v>0.11</v>
      </c>
      <c r="T41" s="11">
        <v>0.12</v>
      </c>
      <c r="U41" s="11">
        <v>8.1000000000000003E-2</v>
      </c>
      <c r="V41" s="11">
        <v>0.2</v>
      </c>
      <c r="W41" s="11">
        <v>0.06</v>
      </c>
      <c r="X41" s="11">
        <v>4.2000000000000003E-2</v>
      </c>
      <c r="Y41" s="11">
        <v>4.9000000000000002E-2</v>
      </c>
      <c r="Z41" s="11">
        <v>0.25</v>
      </c>
      <c r="AA41">
        <f>+$C$47*C41</f>
        <v>10065</v>
      </c>
      <c r="AB41">
        <f>+$D$47*D41</f>
        <v>4507.8999999999996</v>
      </c>
      <c r="AC41">
        <f>+$E$47*E41</f>
        <v>25828</v>
      </c>
      <c r="AD41">
        <f>+$F$47*F41</f>
        <v>2881.1</v>
      </c>
      <c r="AE41">
        <f>+$G$47*G41</f>
        <v>11016</v>
      </c>
      <c r="AF41">
        <f>+$H$47*H41</f>
        <v>3967.5</v>
      </c>
      <c r="AG41">
        <f>+$I$47*I41</f>
        <v>6448</v>
      </c>
      <c r="AH41" s="27">
        <f>SUM(AA41:AG41)</f>
        <v>64713.5</v>
      </c>
      <c r="AI41">
        <f>+ROUND(AH41/$AH$47,2)</f>
        <v>0.12</v>
      </c>
      <c r="AJ41" t="s">
        <v>26</v>
      </c>
      <c r="AK41">
        <f>+$J$47*J41</f>
        <v>2793</v>
      </c>
      <c r="AL41">
        <f>+$K$47*K41</f>
        <v>9130</v>
      </c>
      <c r="AM41">
        <f>+$L$47*L41</f>
        <v>3496</v>
      </c>
      <c r="AN41">
        <f>+$M$47*M41</f>
        <v>6492</v>
      </c>
      <c r="AO41">
        <f>+$N$47*N41</f>
        <v>3367.2</v>
      </c>
      <c r="AP41">
        <f t="shared" si="15"/>
        <v>3861</v>
      </c>
      <c r="AQ41" s="13">
        <f>SUM(AK41:AP41)</f>
        <v>29139.200000000001</v>
      </c>
      <c r="AR41">
        <f>+ROUND(AQ41/$AQ$47,2)</f>
        <v>0.1</v>
      </c>
      <c r="AS41">
        <f>+$P$47*P41</f>
        <v>3456</v>
      </c>
      <c r="AT41">
        <f>+$Q$47*Q41</f>
        <v>2204.4</v>
      </c>
      <c r="AU41">
        <f>+$R$47*R41</f>
        <v>1701</v>
      </c>
      <c r="AV41">
        <f>+$S$47*S41</f>
        <v>3597</v>
      </c>
      <c r="AW41">
        <f>+$T$47*T41</f>
        <v>3888</v>
      </c>
      <c r="AX41">
        <f>+$U$47*U41</f>
        <v>2292.3000000000002</v>
      </c>
      <c r="AY41" s="13">
        <f t="shared" si="16"/>
        <v>17138.7</v>
      </c>
      <c r="AZ41">
        <f>+ROUND(AY41/$AY$47,2)</f>
        <v>0.09</v>
      </c>
      <c r="BA41" t="s">
        <v>26</v>
      </c>
      <c r="BB41">
        <f>+$V$47*V41</f>
        <v>10660</v>
      </c>
      <c r="BC41">
        <f>+$W$47*W41</f>
        <v>2550</v>
      </c>
      <c r="BD41">
        <f>+$W$47*W41</f>
        <v>2550</v>
      </c>
      <c r="BE41">
        <f>+$Y$47*Y41</f>
        <v>1935.5</v>
      </c>
      <c r="BF41">
        <f>+$Z$47*Z41</f>
        <v>13250</v>
      </c>
      <c r="BG41" s="13">
        <f>SUM(BB41:BF41)</f>
        <v>30945.5</v>
      </c>
      <c r="BH41">
        <f>+ROUND(BG41/$BG$47,2)</f>
        <v>0.12</v>
      </c>
      <c r="BK41" t="s">
        <v>26</v>
      </c>
      <c r="BL41" s="13">
        <f>+AH41+AQ41+AY41+BG41</f>
        <v>141936.9</v>
      </c>
      <c r="BM41">
        <f>+ROUND(BL41/$BL$47,2)</f>
        <v>0.11</v>
      </c>
      <c r="BN41" t="s">
        <v>13</v>
      </c>
    </row>
    <row r="42" spans="1:66" x14ac:dyDescent="0.3">
      <c r="A42" t="s">
        <v>36</v>
      </c>
      <c r="B42" t="s">
        <v>37</v>
      </c>
      <c r="C42" s="29">
        <v>81</v>
      </c>
      <c r="D42" s="29">
        <v>82</v>
      </c>
      <c r="E42" s="29">
        <v>80</v>
      </c>
      <c r="F42" s="29">
        <v>80</v>
      </c>
      <c r="G42" s="29">
        <v>82</v>
      </c>
      <c r="H42" s="29">
        <v>82</v>
      </c>
      <c r="I42" s="29">
        <v>96</v>
      </c>
      <c r="J42" s="29">
        <v>97</v>
      </c>
      <c r="K42" s="29">
        <v>82</v>
      </c>
      <c r="L42" s="29">
        <v>87</v>
      </c>
      <c r="M42" s="29">
        <v>81</v>
      </c>
      <c r="N42" s="29">
        <v>88</v>
      </c>
      <c r="O42" s="29">
        <v>86</v>
      </c>
      <c r="P42" s="29">
        <v>88</v>
      </c>
      <c r="Q42" s="29">
        <v>88</v>
      </c>
      <c r="R42" s="29">
        <v>87</v>
      </c>
      <c r="S42" s="29">
        <v>88</v>
      </c>
      <c r="T42" s="29">
        <v>83</v>
      </c>
      <c r="U42" s="29">
        <v>88</v>
      </c>
      <c r="V42" s="29">
        <v>82</v>
      </c>
      <c r="W42" s="29">
        <v>91</v>
      </c>
      <c r="X42" s="29">
        <v>81</v>
      </c>
      <c r="Y42" s="29">
        <v>91</v>
      </c>
      <c r="Z42" s="29">
        <v>82</v>
      </c>
      <c r="AA42" s="13"/>
      <c r="AB42" s="13"/>
      <c r="AC42" s="13"/>
      <c r="AD42" s="13"/>
      <c r="AE42" s="13"/>
      <c r="AF42" s="13"/>
      <c r="AG42" s="13"/>
      <c r="AH42" s="27"/>
      <c r="AI42" s="7"/>
      <c r="AJ42" t="s">
        <v>36</v>
      </c>
      <c r="AK42" s="13"/>
      <c r="AL42" s="13"/>
      <c r="AM42" s="13"/>
      <c r="AN42" s="13"/>
      <c r="AO42" s="13"/>
      <c r="AP42" s="13">
        <f t="shared" si="15"/>
        <v>3018600</v>
      </c>
      <c r="AQ42" s="27"/>
      <c r="AR42" s="28"/>
      <c r="AZ42" s="7"/>
      <c r="BA42" t="s">
        <v>36</v>
      </c>
      <c r="BH42" s="7"/>
      <c r="BK42" t="s">
        <v>36</v>
      </c>
      <c r="BL42" s="13"/>
      <c r="BN42" t="s">
        <v>37</v>
      </c>
    </row>
    <row r="43" spans="1:66" x14ac:dyDescent="0.3">
      <c r="A43" t="s">
        <v>27</v>
      </c>
      <c r="B43" t="s">
        <v>27</v>
      </c>
      <c r="C43" s="17">
        <v>7.06</v>
      </c>
      <c r="D43" s="17">
        <v>7.06</v>
      </c>
      <c r="E43" s="17">
        <v>7.06</v>
      </c>
      <c r="F43" s="17">
        <v>7.06</v>
      </c>
      <c r="G43" s="17">
        <v>7.06</v>
      </c>
      <c r="H43" s="17">
        <v>7.57</v>
      </c>
      <c r="I43" s="17">
        <v>7.06</v>
      </c>
      <c r="J43" s="17">
        <v>7.06</v>
      </c>
      <c r="K43" s="17">
        <v>7.06</v>
      </c>
      <c r="L43" s="17">
        <v>7.06</v>
      </c>
      <c r="M43" s="17">
        <v>7.06</v>
      </c>
      <c r="N43" s="17">
        <v>7.06</v>
      </c>
      <c r="O43" s="17">
        <v>7.06</v>
      </c>
      <c r="P43" s="17">
        <v>7.06</v>
      </c>
      <c r="Q43" s="17">
        <v>7.06</v>
      </c>
      <c r="R43" s="17">
        <v>7.06</v>
      </c>
      <c r="S43" s="17">
        <v>7.06</v>
      </c>
      <c r="T43" s="17">
        <v>7.06</v>
      </c>
      <c r="U43" s="17">
        <v>7.06</v>
      </c>
      <c r="V43" s="17">
        <v>7.06</v>
      </c>
      <c r="W43" s="16"/>
      <c r="X43" s="17">
        <v>7.42</v>
      </c>
      <c r="Y43" s="17">
        <v>7.54</v>
      </c>
      <c r="Z43" s="17">
        <v>7.54</v>
      </c>
      <c r="AA43" s="13"/>
      <c r="AB43" s="13"/>
      <c r="AC43" s="13"/>
      <c r="AD43" s="13"/>
      <c r="AE43" s="13"/>
      <c r="AF43" s="13"/>
      <c r="AG43" s="13"/>
      <c r="AH43" s="27"/>
      <c r="AI43" s="30"/>
      <c r="AJ43" t="s">
        <v>27</v>
      </c>
      <c r="AK43" s="13"/>
      <c r="AL43" s="13"/>
      <c r="AM43" s="13"/>
      <c r="AN43" s="13"/>
      <c r="AO43" s="13"/>
      <c r="AP43" s="13"/>
      <c r="AQ43" s="27"/>
      <c r="AR43" s="28"/>
      <c r="AZ43" s="7"/>
      <c r="BA43" t="s">
        <v>27</v>
      </c>
      <c r="BH43" s="7"/>
      <c r="BK43" t="s">
        <v>27</v>
      </c>
      <c r="BL43" s="13"/>
      <c r="BN43" t="s">
        <v>27</v>
      </c>
    </row>
    <row r="44" spans="1:66" x14ac:dyDescent="0.3">
      <c r="A44" t="s">
        <v>28</v>
      </c>
      <c r="B44" t="s">
        <v>13</v>
      </c>
      <c r="C44" s="11">
        <v>0.22</v>
      </c>
      <c r="D44" s="11">
        <v>0.13</v>
      </c>
      <c r="E44" s="11">
        <v>0.36</v>
      </c>
      <c r="F44" s="11">
        <v>0.14000000000000001</v>
      </c>
      <c r="G44" s="11">
        <v>0.25</v>
      </c>
      <c r="H44" s="11">
        <v>0.13</v>
      </c>
      <c r="I44" s="11">
        <v>0.16</v>
      </c>
      <c r="J44" s="11">
        <v>9.5000000000000001E-2</v>
      </c>
      <c r="K44" s="11">
        <v>0.24</v>
      </c>
      <c r="L44" s="11">
        <v>0.11</v>
      </c>
      <c r="M44" s="11">
        <v>0.22</v>
      </c>
      <c r="N44" s="11">
        <v>0.13</v>
      </c>
      <c r="O44" s="11">
        <v>0.16</v>
      </c>
      <c r="P44" s="11">
        <v>0.09</v>
      </c>
      <c r="Q44" s="11">
        <v>8.3000000000000004E-2</v>
      </c>
      <c r="R44" s="11">
        <v>0.1</v>
      </c>
      <c r="S44" s="11">
        <v>0.14000000000000001</v>
      </c>
      <c r="T44" s="11">
        <v>0.16</v>
      </c>
      <c r="U44" s="11">
        <v>0.18</v>
      </c>
      <c r="V44" s="11">
        <v>0.27</v>
      </c>
      <c r="W44" s="11">
        <v>0.11</v>
      </c>
      <c r="X44" s="11">
        <v>7.4999999999999997E-2</v>
      </c>
      <c r="Y44" s="11">
        <v>0.11</v>
      </c>
      <c r="Z44" s="11">
        <v>0.4</v>
      </c>
      <c r="AA44">
        <f>+$C$47*C44</f>
        <v>20130</v>
      </c>
      <c r="AB44">
        <f>+$D$47*D44</f>
        <v>9607</v>
      </c>
      <c r="AC44">
        <f>+$E$47*E44</f>
        <v>42264</v>
      </c>
      <c r="AD44">
        <f>+$F$47*F44</f>
        <v>8582</v>
      </c>
      <c r="AE44">
        <f>+$G$47*G44</f>
        <v>22950</v>
      </c>
      <c r="AF44">
        <f>+$H$47*H44</f>
        <v>6877</v>
      </c>
      <c r="AG44">
        <f>+$I$47*I44</f>
        <v>7936</v>
      </c>
      <c r="AH44" s="27">
        <f>SUM(AA44:AG44)</f>
        <v>118346</v>
      </c>
      <c r="AI44">
        <f>+ROUND(AH44/$AH$47,2)</f>
        <v>0.22</v>
      </c>
      <c r="AJ44" t="s">
        <v>28</v>
      </c>
      <c r="AK44">
        <f>+$J$47*J44</f>
        <v>4655</v>
      </c>
      <c r="AL44">
        <f>+$K$47*K44</f>
        <v>19920</v>
      </c>
      <c r="AM44">
        <f>+$L$47*L44</f>
        <v>5060</v>
      </c>
      <c r="AN44">
        <f>+$M$47*M44</f>
        <v>11902</v>
      </c>
      <c r="AO44">
        <f>+$N$47*N44</f>
        <v>4758</v>
      </c>
      <c r="AP44">
        <f>+$O$47*O44</f>
        <v>5616</v>
      </c>
      <c r="AQ44" s="13">
        <f>SUM(AK44:AP44)</f>
        <v>51911</v>
      </c>
      <c r="AR44">
        <f>+ROUND(AQ44/$AQ$47,2)</f>
        <v>0.17</v>
      </c>
      <c r="AS44">
        <f>+$P$47*P44</f>
        <v>3456</v>
      </c>
      <c r="AT44">
        <f>+$Q$47*Q44</f>
        <v>2772.2000000000003</v>
      </c>
      <c r="AU44">
        <f>+$R$47*R44</f>
        <v>3150</v>
      </c>
      <c r="AV44">
        <f>+$S$47*S44</f>
        <v>4578</v>
      </c>
      <c r="AW44">
        <f>+$T$47*T44</f>
        <v>5184</v>
      </c>
      <c r="AX44">
        <f>+$U$47*U44</f>
        <v>5094</v>
      </c>
      <c r="AY44" s="13">
        <f t="shared" ref="AY44:AY45" si="17">SUM(AS44:AX44)</f>
        <v>24234.2</v>
      </c>
      <c r="AZ44">
        <f>+ROUND(AY44/$AY$47,2)</f>
        <v>0.12</v>
      </c>
      <c r="BA44" t="s">
        <v>28</v>
      </c>
      <c r="BB44">
        <f>+$V$47*V44</f>
        <v>14391.000000000002</v>
      </c>
      <c r="BC44">
        <f>+$W$47*W44</f>
        <v>4675</v>
      </c>
      <c r="BD44">
        <f>+$W$47*W44</f>
        <v>4675</v>
      </c>
      <c r="BE44">
        <f>+$Y$47*Y44</f>
        <v>4345</v>
      </c>
      <c r="BF44">
        <f>+$Z$47*Z44</f>
        <v>21200</v>
      </c>
      <c r="BG44" s="13">
        <f>SUM(BB44:BF44)</f>
        <v>49286</v>
      </c>
      <c r="BH44">
        <f>+ROUND(BG44/$BG$47,2)</f>
        <v>0.19</v>
      </c>
      <c r="BK44" t="s">
        <v>28</v>
      </c>
      <c r="BL44" s="13">
        <f>+AH44+AQ44+AY44+BG44</f>
        <v>243777.2</v>
      </c>
      <c r="BM44">
        <f>+ROUND(BL44/$BL$47,2)</f>
        <v>0.19</v>
      </c>
      <c r="BN44" t="s">
        <v>13</v>
      </c>
    </row>
    <row r="45" spans="1:66" x14ac:dyDescent="0.3">
      <c r="A45" t="s">
        <v>29</v>
      </c>
      <c r="B45" t="s">
        <v>13</v>
      </c>
      <c r="C45" s="11">
        <v>2.9</v>
      </c>
      <c r="D45" s="11">
        <v>1.5</v>
      </c>
      <c r="E45" s="11">
        <v>0.3</v>
      </c>
      <c r="F45" s="11">
        <v>0.3</v>
      </c>
      <c r="G45" s="11">
        <v>3.1</v>
      </c>
      <c r="H45" s="11">
        <v>0.3</v>
      </c>
      <c r="I45" s="11">
        <v>0.3</v>
      </c>
      <c r="J45" s="11">
        <v>0.3</v>
      </c>
      <c r="K45" s="11">
        <v>2.8</v>
      </c>
      <c r="L45" s="11">
        <v>0.3</v>
      </c>
      <c r="M45" s="11">
        <v>1.2</v>
      </c>
      <c r="N45" s="11">
        <v>0.3</v>
      </c>
      <c r="O45" s="11">
        <v>0.3</v>
      </c>
      <c r="P45" s="11">
        <v>0.3</v>
      </c>
      <c r="Q45" s="11">
        <v>0.93</v>
      </c>
      <c r="R45" s="11">
        <v>0.3</v>
      </c>
      <c r="S45" s="11">
        <v>0.97</v>
      </c>
      <c r="T45" s="11">
        <v>0.3</v>
      </c>
      <c r="U45" s="11">
        <v>0.3</v>
      </c>
      <c r="V45" s="11">
        <v>1.5</v>
      </c>
      <c r="W45" s="11">
        <v>0.74</v>
      </c>
      <c r="X45" s="11">
        <v>0.63</v>
      </c>
      <c r="Y45" s="11">
        <v>0.3</v>
      </c>
      <c r="Z45" s="11">
        <v>3.3</v>
      </c>
      <c r="AA45">
        <f>+$C$47*C45</f>
        <v>265350</v>
      </c>
      <c r="AB45">
        <f>+$D$47*D45</f>
        <v>110850</v>
      </c>
      <c r="AC45">
        <f>+$E$47*E45</f>
        <v>35220</v>
      </c>
      <c r="AD45">
        <f>+$F$47*F45</f>
        <v>18390</v>
      </c>
      <c r="AE45">
        <f>+$G$47*G45</f>
        <v>284580</v>
      </c>
      <c r="AF45">
        <f>+$H$47*H45</f>
        <v>15870</v>
      </c>
      <c r="AG45">
        <f>+$I$47*I45</f>
        <v>14880</v>
      </c>
      <c r="AH45" s="27">
        <f>SUM(AA45:AG45)</f>
        <v>745140</v>
      </c>
      <c r="AI45">
        <f>+ROUND(AH45/$AH$47,2)</f>
        <v>1.38</v>
      </c>
      <c r="AJ45" t="s">
        <v>29</v>
      </c>
      <c r="AK45">
        <f>+$J$47*J45</f>
        <v>14700</v>
      </c>
      <c r="AL45">
        <f>+$K$47*K45</f>
        <v>232399.99999999997</v>
      </c>
      <c r="AM45">
        <f>+$L$47*L45</f>
        <v>13800</v>
      </c>
      <c r="AN45">
        <f>+$M$47*M45</f>
        <v>64920</v>
      </c>
      <c r="AO45">
        <f>+$N$47*N45</f>
        <v>10980</v>
      </c>
      <c r="AP45">
        <f>+$O$47*O45</f>
        <v>10530</v>
      </c>
      <c r="AQ45" s="13">
        <f>SUM(AK45:AP45)</f>
        <v>347330</v>
      </c>
      <c r="AR45">
        <f>+ROUND(AQ45/$AQ$47,2)</f>
        <v>1.1399999999999999</v>
      </c>
      <c r="AS45">
        <f>+$P$47*P45</f>
        <v>11520</v>
      </c>
      <c r="AT45">
        <f>+$Q$47*Q45</f>
        <v>31062</v>
      </c>
      <c r="AU45">
        <f>+$R$47*R45</f>
        <v>9450</v>
      </c>
      <c r="AV45">
        <f>+$S$47*S45</f>
        <v>31719</v>
      </c>
      <c r="AW45">
        <f>+$T$47*T45</f>
        <v>9720</v>
      </c>
      <c r="AX45">
        <f>+$U$47*U45</f>
        <v>8490</v>
      </c>
      <c r="AY45" s="13">
        <f t="shared" si="17"/>
        <v>101961</v>
      </c>
      <c r="AZ45">
        <f>+ROUND(AY45/$AY$47,2)</f>
        <v>0.52</v>
      </c>
      <c r="BA45" t="s">
        <v>29</v>
      </c>
      <c r="BB45">
        <f>+$V$47*V45</f>
        <v>79950</v>
      </c>
      <c r="BC45">
        <f>+$W$47*W45</f>
        <v>31450</v>
      </c>
      <c r="BD45">
        <f>+$W$47*W45</f>
        <v>31450</v>
      </c>
      <c r="BE45">
        <f>+$Y$47*Y45</f>
        <v>11850</v>
      </c>
      <c r="BF45">
        <f>+$Z$47*Z45</f>
        <v>174900</v>
      </c>
      <c r="BG45" s="13">
        <f>SUM(BB45:BF45)</f>
        <v>329600</v>
      </c>
      <c r="BH45">
        <f>+ROUND(BG45/$BG$47,2)</f>
        <v>1.27</v>
      </c>
      <c r="BK45" t="s">
        <v>29</v>
      </c>
      <c r="BL45" s="13">
        <f>+AH45+AQ45+AY45+BG45</f>
        <v>1524031</v>
      </c>
      <c r="BM45">
        <f>+ROUND(BL45/$BL$47,2)</f>
        <v>1.17</v>
      </c>
      <c r="BN45" t="s">
        <v>13</v>
      </c>
    </row>
    <row r="46" spans="1:66" x14ac:dyDescent="0.3">
      <c r="A46" t="s">
        <v>30</v>
      </c>
      <c r="B46" t="s">
        <v>31</v>
      </c>
      <c r="C46" s="31">
        <v>9.1</v>
      </c>
      <c r="D46" s="31">
        <v>8.1</v>
      </c>
      <c r="E46" s="31">
        <v>8.4</v>
      </c>
      <c r="F46" s="31">
        <v>8.4</v>
      </c>
      <c r="G46" s="31">
        <v>8.4</v>
      </c>
      <c r="H46" s="31">
        <v>9.6999999999999993</v>
      </c>
      <c r="I46" s="31">
        <v>9.4</v>
      </c>
      <c r="J46" s="31">
        <v>10.3</v>
      </c>
      <c r="K46" s="31">
        <v>9.8000000000000007</v>
      </c>
      <c r="L46" s="31">
        <v>12.3</v>
      </c>
      <c r="M46" s="31">
        <v>13.5</v>
      </c>
      <c r="N46" s="31">
        <v>15.6</v>
      </c>
      <c r="O46" s="31">
        <v>15.3</v>
      </c>
      <c r="P46" s="31">
        <v>15</v>
      </c>
      <c r="Q46" s="31">
        <v>15.3</v>
      </c>
      <c r="R46" s="31">
        <v>15.5</v>
      </c>
      <c r="S46" s="31">
        <v>16.100000000000001</v>
      </c>
      <c r="T46" s="31">
        <v>17.2</v>
      </c>
      <c r="U46" s="31">
        <v>15.6</v>
      </c>
      <c r="V46" s="31">
        <v>14</v>
      </c>
      <c r="W46" s="31">
        <v>11.3</v>
      </c>
      <c r="X46" s="31">
        <v>12.4</v>
      </c>
      <c r="Y46" s="31">
        <v>11.1</v>
      </c>
      <c r="Z46" s="31">
        <v>10.4</v>
      </c>
      <c r="AH46" s="27"/>
      <c r="AJ46" t="s">
        <v>30</v>
      </c>
      <c r="BA46" t="s">
        <v>30</v>
      </c>
      <c r="BK46" t="s">
        <v>30</v>
      </c>
      <c r="BN46" t="s">
        <v>31</v>
      </c>
    </row>
    <row r="47" spans="1:66" x14ac:dyDescent="0.3">
      <c r="A47" t="s">
        <v>32</v>
      </c>
      <c r="B47" t="s">
        <v>33</v>
      </c>
      <c r="C47" s="32">
        <v>91500</v>
      </c>
      <c r="D47" s="32">
        <v>73900</v>
      </c>
      <c r="E47" s="32">
        <v>117400</v>
      </c>
      <c r="F47" s="32">
        <v>61300</v>
      </c>
      <c r="G47" s="32">
        <v>91800</v>
      </c>
      <c r="H47" s="32">
        <v>52900</v>
      </c>
      <c r="I47" s="32">
        <v>49600</v>
      </c>
      <c r="J47" s="32">
        <v>49000</v>
      </c>
      <c r="K47" s="32">
        <v>83000</v>
      </c>
      <c r="L47" s="32">
        <v>46000</v>
      </c>
      <c r="M47" s="32">
        <v>54100</v>
      </c>
      <c r="N47" s="32">
        <v>36600</v>
      </c>
      <c r="O47" s="32">
        <v>35100</v>
      </c>
      <c r="P47" s="32">
        <v>38400</v>
      </c>
      <c r="Q47" s="32">
        <v>33400</v>
      </c>
      <c r="R47" s="32">
        <v>31500</v>
      </c>
      <c r="S47" s="32">
        <v>32700</v>
      </c>
      <c r="T47" s="32">
        <v>32400</v>
      </c>
      <c r="U47" s="32">
        <v>28300</v>
      </c>
      <c r="V47" s="32">
        <v>53300</v>
      </c>
      <c r="W47" s="32">
        <v>42500</v>
      </c>
      <c r="X47" s="32">
        <v>43100</v>
      </c>
      <c r="Y47" s="32">
        <v>39500</v>
      </c>
      <c r="Z47" s="32">
        <v>53000</v>
      </c>
      <c r="AH47">
        <f>SUM(C47:I47)</f>
        <v>538400</v>
      </c>
      <c r="AQ47">
        <f>SUM(J47:O47)</f>
        <v>303800</v>
      </c>
      <c r="AY47">
        <f>SUM(P47:U47)</f>
        <v>196700</v>
      </c>
      <c r="BG47">
        <f>SUM(U47:Z47)</f>
        <v>259700</v>
      </c>
      <c r="BK47" t="s">
        <v>32</v>
      </c>
      <c r="BL47" s="13">
        <f>+AH47+AQ47+AY47+BG47</f>
        <v>1298600</v>
      </c>
      <c r="BN47" t="s">
        <v>33</v>
      </c>
    </row>
  </sheetData>
  <mergeCells count="18">
    <mergeCell ref="AA2:AI2"/>
    <mergeCell ref="AK2:AR2"/>
    <mergeCell ref="AS2:AZ2"/>
    <mergeCell ref="BB2:BI2"/>
    <mergeCell ref="BK4:BK5"/>
    <mergeCell ref="A24:A27"/>
    <mergeCell ref="AJ24:AJ27"/>
    <mergeCell ref="BA24:BA27"/>
    <mergeCell ref="BK24:BK25"/>
    <mergeCell ref="BK26:BK27"/>
    <mergeCell ref="A1:A5"/>
    <mergeCell ref="AJ1:AJ5"/>
    <mergeCell ref="BA1:BA5"/>
    <mergeCell ref="BK1:BK2"/>
    <mergeCell ref="C2:I2"/>
    <mergeCell ref="J2:O2"/>
    <mergeCell ref="P2:U2"/>
    <mergeCell ref="V2:Z2"/>
  </mergeCells>
  <conditionalFormatting sqref="K29:V29">
    <cfRule type="cellIs" dxfId="14" priority="15" operator="greaterThan">
      <formula>2</formula>
    </cfRule>
  </conditionalFormatting>
  <conditionalFormatting sqref="K40:V40">
    <cfRule type="cellIs" dxfId="13" priority="14" operator="greaterThan">
      <formula>6</formula>
    </cfRule>
  </conditionalFormatting>
  <conditionalFormatting sqref="W40:Z40">
    <cfRule type="cellIs" dxfId="12" priority="13" operator="greaterThan">
      <formula>8</formula>
    </cfRule>
  </conditionalFormatting>
  <conditionalFormatting sqref="K31:Z31">
    <cfRule type="cellIs" dxfId="11" priority="12" operator="greaterThan">
      <formula>8</formula>
    </cfRule>
  </conditionalFormatting>
  <conditionalFormatting sqref="K33:Z33">
    <cfRule type="cellIs" dxfId="10" priority="11" operator="greaterThan">
      <formula>50</formula>
    </cfRule>
  </conditionalFormatting>
  <conditionalFormatting sqref="W29:Z29">
    <cfRule type="cellIs" dxfId="9" priority="10" operator="greaterThan">
      <formula>3</formula>
    </cfRule>
  </conditionalFormatting>
  <conditionalFormatting sqref="K45:Z45">
    <cfRule type="cellIs" dxfId="8" priority="9" operator="greaterThan">
      <formula>10</formula>
    </cfRule>
  </conditionalFormatting>
  <conditionalFormatting sqref="K44:Z44">
    <cfRule type="cellIs" dxfId="7" priority="8" operator="greaterThan">
      <formula>0.5</formula>
    </cfRule>
  </conditionalFormatting>
  <conditionalFormatting sqref="C31:I31">
    <cfRule type="cellIs" dxfId="6" priority="7" operator="greaterThan">
      <formula>8</formula>
    </cfRule>
  </conditionalFormatting>
  <conditionalFormatting sqref="C33:I33">
    <cfRule type="cellIs" dxfId="5" priority="6" operator="greaterThan">
      <formula>50</formula>
    </cfRule>
  </conditionalFormatting>
  <conditionalFormatting sqref="C45:I45">
    <cfRule type="cellIs" dxfId="4" priority="5" operator="greaterThan">
      <formula>10</formula>
    </cfRule>
  </conditionalFormatting>
  <conditionalFormatting sqref="C29:I29">
    <cfRule type="cellIs" dxfId="3" priority="4" operator="greaterThan">
      <formula>3</formula>
    </cfRule>
  </conditionalFormatting>
  <conditionalFormatting sqref="C40:I40">
    <cfRule type="cellIs" dxfId="2" priority="3" operator="greaterThan">
      <formula>8</formula>
    </cfRule>
  </conditionalFormatting>
  <conditionalFormatting sqref="C44:I44">
    <cfRule type="cellIs" dxfId="1" priority="2" operator="greaterThan">
      <formula>0.5</formula>
    </cfRule>
  </conditionalFormatting>
  <conditionalFormatting sqref="J29:J42 J44:J4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EjbyMølle_2016</vt:lpstr>
      <vt:lpstr>Ark1</vt:lpstr>
    </vt:vector>
  </TitlesOfParts>
  <Company>VandCenter Syd 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Eriksen</dc:creator>
  <cp:lastModifiedBy>Stokholm-Bjerregaard, Mikkel</cp:lastModifiedBy>
  <dcterms:created xsi:type="dcterms:W3CDTF">2017-04-05T10:41:15Z</dcterms:created>
  <dcterms:modified xsi:type="dcterms:W3CDTF">2017-04-05T12:38:09Z</dcterms:modified>
</cp:coreProperties>
</file>