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pi\Downloads\"/>
    </mc:Choice>
  </mc:AlternateContent>
  <xr:revisionPtr revIDLastSave="0" documentId="8_{4C618088-437F-4759-8F75-82BEAA942C09}" xr6:coauthVersionLast="45" xr6:coauthVersionMax="45" xr10:uidLastSave="{00000000-0000-0000-0000-000000000000}"/>
  <bookViews>
    <workbookView xWindow="-108" yWindow="-108" windowWidth="30936" windowHeight="16776" tabRatio="734" activeTab="1"/>
  </bookViews>
  <sheets>
    <sheet name="Години" sheetId="1" r:id="rId1"/>
    <sheet name="Осінь" sheetId="2" r:id="rId2"/>
    <sheet name="Весна" sheetId="3" r:id="rId3"/>
    <sheet name="Літо" sheetId="4" r:id="rId4"/>
    <sheet name="Дисципліни" sheetId="5" r:id="rId5"/>
    <sheet name="Перевірка" sheetId="6" r:id="rId6"/>
    <sheet name="НазвиКафедр" sheetId="7" state="hidden" r:id="rId7"/>
    <sheet name="Лист1" sheetId="8" r:id="rId8"/>
  </sheets>
  <definedNames>
    <definedName name="Excel_BuiltIn__FilterDatabase_1">Години!$A$6:$AN$6</definedName>
    <definedName name="Excel_BuiltIn__FilterDatabase_2">Осінь!$A$6:$AM$6</definedName>
    <definedName name="Excel_BuiltIn__FilterDatabase_3">Весна!$A$2:$AM$2</definedName>
    <definedName name="Excel_BuiltIn__FilterDatabase_4">Літо!$A$2:$AO$2</definedName>
    <definedName name="_xlnm.Print_Area" localSheetId="2">Весна!$A$1:$AN$54</definedName>
    <definedName name="_xlnm.Print_Area" localSheetId="0">Години!$A$1:$AO$6</definedName>
    <definedName name="_xlnm.Print_Area" localSheetId="3">Літо!$A$1:$AN$34</definedName>
    <definedName name="_xlnm.Print_Area" localSheetId="1">Осінь!$A$1:$AL$54</definedName>
    <definedName name="асистент">1020</definedName>
    <definedName name="доцент">940</definedName>
    <definedName name="Зав.каф.">750</definedName>
    <definedName name="Лек">(#REF!,#REF!,#REF!,#REF!,#REF!)</definedName>
    <definedName name="Лек_1">(Години!#REF!,Години!#REF!,Години!#REF!,Години!#REF!,Години!$M:$M)</definedName>
    <definedName name="Лек_2">(Осінь!#REF!,Осінь!#REF!,Осінь!#REF!,Осінь!#REF!,Осінь!$M:$M)</definedName>
    <definedName name="Лек_3">(Весна!#REF!,Весна!#REF!,Весна!#REF!,Весна!#REF!,Весна!$M:$M)</definedName>
    <definedName name="Лек_4">(Літо!#REF!,Літо!#REF!,Літо!#REF!,Літо!#REF!,Літо!$M:$M)</definedName>
    <definedName name="Назва_кафедри">НазвиКафедр!$A$2:$A$74</definedName>
    <definedName name="професор">850</definedName>
    <definedName name="ст.викладач">960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8" i="2" l="1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28" i="3"/>
  <c r="AL4" i="3"/>
  <c r="AL24" i="3" s="1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3" i="3"/>
  <c r="AL23" i="3"/>
  <c r="S24" i="3"/>
  <c r="T24" i="3"/>
  <c r="T45" i="3" s="1"/>
  <c r="U24" i="3"/>
  <c r="U45" i="3" s="1"/>
  <c r="V24" i="3"/>
  <c r="V45" i="3" s="1"/>
  <c r="W24" i="3"/>
  <c r="X24" i="3"/>
  <c r="X47" i="3" s="1"/>
  <c r="Y24" i="3"/>
  <c r="Y45" i="3" s="1"/>
  <c r="Z24" i="3"/>
  <c r="AA24" i="3"/>
  <c r="AB24" i="3"/>
  <c r="AC24" i="3"/>
  <c r="AC45" i="3" s="1"/>
  <c r="AC49" i="3" s="1"/>
  <c r="AD24" i="3"/>
  <c r="AE24" i="3"/>
  <c r="AE45" i="3" s="1"/>
  <c r="AF24" i="3"/>
  <c r="AG24" i="3"/>
  <c r="AG45" i="3" s="1"/>
  <c r="AG47" i="3"/>
  <c r="AH24" i="3"/>
  <c r="AH47" i="3" s="1"/>
  <c r="AI24" i="3"/>
  <c r="AJ24" i="3"/>
  <c r="AK24" i="3"/>
  <c r="AK45" i="3" s="1"/>
  <c r="AK47" i="3"/>
  <c r="AL25" i="3"/>
  <c r="AL43" i="3" s="1"/>
  <c r="AL48" i="3" s="1"/>
  <c r="AL26" i="3"/>
  <c r="AL27" i="3"/>
  <c r="AL29" i="3"/>
  <c r="AL30" i="3"/>
  <c r="AL31" i="3"/>
  <c r="AL32" i="3"/>
  <c r="AL33" i="3"/>
  <c r="AL35" i="3"/>
  <c r="AL36" i="3"/>
  <c r="AL37" i="3"/>
  <c r="AL39" i="3"/>
  <c r="AL40" i="3"/>
  <c r="AL41" i="3"/>
  <c r="AL42" i="3"/>
  <c r="S43" i="3"/>
  <c r="S45" i="3" s="1"/>
  <c r="T43" i="3"/>
  <c r="T48" i="3" s="1"/>
  <c r="U43" i="3"/>
  <c r="V43" i="3"/>
  <c r="W43" i="3"/>
  <c r="X43" i="3"/>
  <c r="X45" i="3"/>
  <c r="Y43" i="3"/>
  <c r="Z43" i="3"/>
  <c r="Z45" i="3" s="1"/>
  <c r="AA43" i="3"/>
  <c r="AA45" i="3" s="1"/>
  <c r="AB43" i="3"/>
  <c r="AB45" i="3"/>
  <c r="AC43" i="3"/>
  <c r="AC48" i="3" s="1"/>
  <c r="AD43" i="3"/>
  <c r="AE43" i="3"/>
  <c r="AF43" i="3"/>
  <c r="AF45" i="3"/>
  <c r="AG43" i="3"/>
  <c r="AH43" i="3"/>
  <c r="AI43" i="3"/>
  <c r="AI45" i="3"/>
  <c r="AJ43" i="3"/>
  <c r="AJ45" i="3" s="1"/>
  <c r="AK43" i="3"/>
  <c r="AH45" i="3"/>
  <c r="AE18" i="1"/>
  <c r="AM18" i="1"/>
  <c r="H1" i="5"/>
  <c r="H3" i="5" s="1"/>
  <c r="F2" i="5"/>
  <c r="F3" i="5" s="1"/>
  <c r="G3" i="5"/>
  <c r="U6" i="4"/>
  <c r="Y6" i="4"/>
  <c r="Z6" i="4"/>
  <c r="AB6" i="4"/>
  <c r="AE6" i="4"/>
  <c r="AG6" i="4"/>
  <c r="AH6" i="4"/>
  <c r="AI6" i="4"/>
  <c r="AJ6" i="4"/>
  <c r="AK6" i="4"/>
  <c r="AL6" i="4"/>
  <c r="AM6" i="4"/>
  <c r="S7" i="4"/>
  <c r="T7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L7" i="2"/>
  <c r="AL35" i="2" s="1"/>
  <c r="S35" i="2"/>
  <c r="T35" i="2"/>
  <c r="U35" i="2"/>
  <c r="U54" i="2"/>
  <c r="V35" i="2"/>
  <c r="W35" i="2"/>
  <c r="W54" i="2" s="1"/>
  <c r="W49" i="3" s="1"/>
  <c r="X35" i="2"/>
  <c r="Y35" i="2"/>
  <c r="Y54" i="2" s="1"/>
  <c r="Y49" i="3" s="1"/>
  <c r="Z35" i="2"/>
  <c r="Z54" i="2" s="1"/>
  <c r="AA35" i="2"/>
  <c r="AA47" i="3"/>
  <c r="AB35" i="2"/>
  <c r="AB54" i="2" s="1"/>
  <c r="AB49" i="3" s="1"/>
  <c r="AB47" i="3"/>
  <c r="AC35" i="2"/>
  <c r="AD35" i="2"/>
  <c r="AD54" i="2" s="1"/>
  <c r="AD49" i="3" s="1"/>
  <c r="AE35" i="2"/>
  <c r="AE47" i="3"/>
  <c r="AF35" i="2"/>
  <c r="AF54" i="2" s="1"/>
  <c r="AF49" i="3" s="1"/>
  <c r="AG35" i="2"/>
  <c r="AH35" i="2"/>
  <c r="AI35" i="2"/>
  <c r="AI47" i="3"/>
  <c r="AJ35" i="2"/>
  <c r="AJ47" i="3"/>
  <c r="AK35" i="2"/>
  <c r="AK54" i="2" s="1"/>
  <c r="AL37" i="2"/>
  <c r="AL53" i="2" s="1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S53" i="2"/>
  <c r="S54" i="2" s="1"/>
  <c r="S49" i="3" s="1"/>
  <c r="T53" i="2"/>
  <c r="U53" i="2"/>
  <c r="V53" i="2"/>
  <c r="V48" i="3"/>
  <c r="W53" i="2"/>
  <c r="W48" i="3" s="1"/>
  <c r="X53" i="2"/>
  <c r="X54" i="2" s="1"/>
  <c r="X49" i="3" s="1"/>
  <c r="Y53" i="2"/>
  <c r="Y48" i="3"/>
  <c r="Z53" i="2"/>
  <c r="AA53" i="2"/>
  <c r="AA48" i="3" s="1"/>
  <c r="AB53" i="2"/>
  <c r="AB48" i="3" s="1"/>
  <c r="AC53" i="2"/>
  <c r="AD53" i="2"/>
  <c r="AE53" i="2"/>
  <c r="AF53" i="2"/>
  <c r="AG53" i="2"/>
  <c r="AG48" i="3"/>
  <c r="AH53" i="2"/>
  <c r="AH54" i="2" s="1"/>
  <c r="AH49" i="3" s="1"/>
  <c r="AH48" i="3"/>
  <c r="AI53" i="2"/>
  <c r="AI54" i="2"/>
  <c r="AI49" i="3" s="1"/>
  <c r="AJ53" i="2"/>
  <c r="AJ48" i="3" s="1"/>
  <c r="AK53" i="2"/>
  <c r="AK48" i="3" s="1"/>
  <c r="AM54" i="2"/>
  <c r="AG54" i="2"/>
  <c r="AG49" i="3" s="1"/>
  <c r="AC54" i="2"/>
  <c r="W45" i="3"/>
  <c r="AJ54" i="2"/>
  <c r="T47" i="3"/>
  <c r="AF48" i="3"/>
  <c r="AD48" i="3"/>
  <c r="AD45" i="3"/>
  <c r="AD47" i="3"/>
  <c r="AE48" i="3"/>
  <c r="X48" i="3"/>
  <c r="AI48" i="3"/>
  <c r="S47" i="3"/>
  <c r="AE54" i="2"/>
  <c r="AE49" i="3" s="1"/>
  <c r="T54" i="2"/>
  <c r="T49" i="3" s="1"/>
  <c r="V54" i="2"/>
  <c r="Y10" i="1"/>
  <c r="AF17" i="1"/>
  <c r="S9" i="1"/>
  <c r="AF9" i="1"/>
  <c r="S14" i="1"/>
  <c r="T8" i="1"/>
  <c r="V9" i="1"/>
  <c r="W14" i="1"/>
  <c r="AA7" i="1"/>
  <c r="AF16" i="1"/>
  <c r="AF15" i="1"/>
  <c r="V17" i="1"/>
  <c r="U13" i="1"/>
  <c r="W15" i="1"/>
  <c r="T16" i="1"/>
  <c r="S10" i="1"/>
  <c r="Y11" i="1"/>
  <c r="S15" i="1"/>
  <c r="AM15" i="1" s="1"/>
  <c r="X14" i="1"/>
  <c r="AF7" i="1"/>
  <c r="Z7" i="1"/>
  <c r="T13" i="1"/>
  <c r="X9" i="1"/>
  <c r="AA13" i="1"/>
  <c r="AG11" i="1"/>
  <c r="Z15" i="1"/>
  <c r="Z17" i="1"/>
  <c r="U7" i="1"/>
  <c r="T9" i="1"/>
  <c r="U11" i="1"/>
  <c r="V15" i="1"/>
  <c r="Y12" i="1"/>
  <c r="T10" i="1"/>
  <c r="AG10" i="1"/>
  <c r="T15" i="1"/>
  <c r="Z16" i="1"/>
  <c r="Z12" i="1"/>
  <c r="X15" i="1"/>
  <c r="AF8" i="1"/>
  <c r="AG17" i="1"/>
  <c r="AA11" i="1"/>
  <c r="T11" i="1"/>
  <c r="W7" i="1"/>
  <c r="X16" i="1"/>
  <c r="U17" i="1"/>
  <c r="Y16" i="1"/>
  <c r="U15" i="1"/>
  <c r="Z8" i="1"/>
  <c r="Y15" i="1"/>
  <c r="AG8" i="1"/>
  <c r="W12" i="1"/>
  <c r="AG16" i="1"/>
  <c r="X11" i="1"/>
  <c r="V16" i="1"/>
  <c r="W17" i="1"/>
  <c r="U10" i="1"/>
  <c r="V13" i="1"/>
  <c r="V14" i="1"/>
  <c r="AF13" i="1"/>
  <c r="V8" i="1"/>
  <c r="Z14" i="1"/>
  <c r="U16" i="1"/>
  <c r="X7" i="1"/>
  <c r="U8" i="1"/>
  <c r="U14" i="1"/>
  <c r="AG9" i="1"/>
  <c r="AA10" i="1"/>
  <c r="AF12" i="1"/>
  <c r="S11" i="1"/>
  <c r="X17" i="1"/>
  <c r="Y17" i="1"/>
  <c r="W11" i="1"/>
  <c r="W9" i="1"/>
  <c r="Y7" i="1"/>
  <c r="AA15" i="1"/>
  <c r="W16" i="1"/>
  <c r="Z13" i="1"/>
  <c r="X13" i="1"/>
  <c r="AG12" i="1"/>
  <c r="U12" i="1"/>
  <c r="V11" i="1"/>
  <c r="S7" i="1"/>
  <c r="AG7" i="1"/>
  <c r="S17" i="1"/>
  <c r="AM17" i="1" s="1"/>
  <c r="U9" i="1"/>
  <c r="AG15" i="1"/>
  <c r="S16" i="1"/>
  <c r="AA16" i="1"/>
  <c r="AG14" i="1"/>
  <c r="AA8" i="1"/>
  <c r="S13" i="1"/>
  <c r="AM13" i="1" s="1"/>
  <c r="W10" i="1"/>
  <c r="Y8" i="1"/>
  <c r="Z10" i="1"/>
  <c r="Y13" i="1"/>
  <c r="T14" i="1"/>
  <c r="AF11" i="1"/>
  <c r="AG13" i="1"/>
  <c r="T12" i="1"/>
  <c r="V12" i="1"/>
  <c r="AA14" i="1"/>
  <c r="X12" i="1"/>
  <c r="X10" i="1"/>
  <c r="Z11" i="1"/>
  <c r="W13" i="1"/>
  <c r="AA9" i="1"/>
  <c r="X8" i="1"/>
  <c r="Y14" i="1"/>
  <c r="W8" i="1"/>
  <c r="Z9" i="1"/>
  <c r="AF10" i="1"/>
  <c r="Y9" i="1"/>
  <c r="V10" i="1"/>
  <c r="T7" i="1"/>
  <c r="S8" i="1"/>
  <c r="AM8" i="1" s="1"/>
  <c r="AA12" i="1"/>
  <c r="T17" i="1"/>
  <c r="AF14" i="1"/>
  <c r="AA17" i="1"/>
  <c r="S12" i="1"/>
  <c r="AM12" i="1"/>
  <c r="AM16" i="1"/>
  <c r="AM7" i="1"/>
  <c r="AM11" i="1"/>
  <c r="AM10" i="1"/>
  <c r="AM14" i="1"/>
  <c r="AM9" i="1"/>
  <c r="AK49" i="3" l="1"/>
  <c r="AL45" i="3"/>
  <c r="AL47" i="3"/>
  <c r="AL54" i="2"/>
  <c r="AL49" i="3" s="1"/>
  <c r="V49" i="3"/>
  <c r="AJ49" i="3"/>
  <c r="Z49" i="3"/>
  <c r="AA54" i="2"/>
  <c r="AA49" i="3" s="1"/>
  <c r="AF47" i="3"/>
  <c r="Y47" i="3"/>
  <c r="S48" i="3"/>
  <c r="W47" i="3"/>
  <c r="Z48" i="3"/>
  <c r="V47" i="3"/>
  <c r="AC47" i="3"/>
  <c r="Z47" i="3"/>
</calcChain>
</file>

<file path=xl/sharedStrings.xml><?xml version="1.0" encoding="utf-8"?>
<sst xmlns="http://schemas.openxmlformats.org/spreadsheetml/2006/main" count="1070" uniqueCount="421">
  <si>
    <t>ОБСЯГ НАВЧАЛЬНОЇ РОБОТИ НА</t>
  </si>
  <si>
    <t>НАВЧАЛЬНИЙ РІК</t>
  </si>
  <si>
    <t xml:space="preserve">Кафедра  </t>
  </si>
  <si>
    <t>підготовки менеджерів - перша вища освіта</t>
  </si>
  <si>
    <t>№ п/п</t>
  </si>
  <si>
    <t>Семестр</t>
  </si>
  <si>
    <t>Денна/Заочна форма навчання</t>
  </si>
  <si>
    <t>Назва навчальних предметів та навчальних доручень</t>
  </si>
  <si>
    <t>Спеціальність</t>
  </si>
  <si>
    <t>Курс</t>
  </si>
  <si>
    <t>Кількість студентів</t>
  </si>
  <si>
    <t>Кількість груп, підгруп</t>
  </si>
  <si>
    <t>Кількість потоків</t>
  </si>
  <si>
    <t>Заг. кільк. год. на семестр</t>
  </si>
  <si>
    <t>Лекції_П</t>
  </si>
  <si>
    <t>Лабораторні заняття_П</t>
  </si>
  <si>
    <t>Практ. зан., семінари_П</t>
  </si>
  <si>
    <t>Курсові проекти (роб.)_П</t>
  </si>
  <si>
    <t>РГЗ_П</t>
  </si>
  <si>
    <t>Перевірка контр. робіт_П</t>
  </si>
  <si>
    <t>Заліки_П</t>
  </si>
  <si>
    <t>Екзамени_П</t>
  </si>
  <si>
    <t>Лекції</t>
  </si>
  <si>
    <t>Консультації</t>
  </si>
  <si>
    <t>Лабораторні заняття</t>
  </si>
  <si>
    <t>Практ. зан., семінари</t>
  </si>
  <si>
    <t>Перевірка контр. роб. (заочне навчання)</t>
  </si>
  <si>
    <t>Перевірка контр. роб.ауд.</t>
  </si>
  <si>
    <t>Курсові проекти (роботи)</t>
  </si>
  <si>
    <t>Заліки</t>
  </si>
  <si>
    <t>Екзамени</t>
  </si>
  <si>
    <t>Випускні роботи</t>
  </si>
  <si>
    <t>ДЕК</t>
  </si>
  <si>
    <t>Керівництво аспірантами</t>
  </si>
  <si>
    <t>Керівництво практикою</t>
  </si>
  <si>
    <t>Колоквіуми</t>
  </si>
  <si>
    <t>РГЗ, РГР</t>
  </si>
  <si>
    <t>Рецензування ДП</t>
  </si>
  <si>
    <t>Опонування</t>
  </si>
  <si>
    <t>Додаткові заняття</t>
  </si>
  <si>
    <t>Резерв 1</t>
  </si>
  <si>
    <t>Резерв 2</t>
  </si>
  <si>
    <t>Всього</t>
  </si>
  <si>
    <t>Примітки</t>
  </si>
  <si>
    <t>Осінь</t>
  </si>
  <si>
    <t>Денна</t>
  </si>
  <si>
    <t>Фінансовий менеджмент</t>
  </si>
  <si>
    <t>7.050201</t>
  </si>
  <si>
    <t>5і</t>
  </si>
  <si>
    <t>7\13</t>
  </si>
  <si>
    <t>13д</t>
  </si>
  <si>
    <t>Управління регіон. розвит. і сучас. ек. процесами</t>
  </si>
  <si>
    <t>Сучасне світове господарство</t>
  </si>
  <si>
    <t>7.050201зв</t>
  </si>
  <si>
    <t>2\4</t>
  </si>
  <si>
    <t>7д</t>
  </si>
  <si>
    <t>Економіка природокористування</t>
  </si>
  <si>
    <t>7.070801ек</t>
  </si>
  <si>
    <t>1\2</t>
  </si>
  <si>
    <t>10р</t>
  </si>
  <si>
    <t>10д</t>
  </si>
  <si>
    <t>Інвестиційний менеджмент</t>
  </si>
  <si>
    <t>Заочна</t>
  </si>
  <si>
    <t>8.050201і</t>
  </si>
  <si>
    <t>1\1</t>
  </si>
  <si>
    <t>9д</t>
  </si>
  <si>
    <t>Весна</t>
  </si>
  <si>
    <t>7.050201фк, б</t>
  </si>
  <si>
    <t>2\3</t>
  </si>
  <si>
    <t>Літо</t>
  </si>
  <si>
    <t>Економ. част. переддипл. пр.</t>
  </si>
  <si>
    <t xml:space="preserve">   ЗАТВЕРДЖУЮ</t>
  </si>
  <si>
    <t>Проректор з навчально-педагогічної роботи та організації освітнього процесу                                                        О. В. Петров</t>
  </si>
  <si>
    <t>Кафедра  підприємництва, логістики та менеджменту</t>
  </si>
  <si>
    <t>а</t>
  </si>
  <si>
    <t>Консультації екз.</t>
  </si>
  <si>
    <t>Лабораторні роботи</t>
  </si>
  <si>
    <t>Основи логістики</t>
  </si>
  <si>
    <t>073 Лог</t>
  </si>
  <si>
    <t>Логістична інфраструктура</t>
  </si>
  <si>
    <t>3д</t>
  </si>
  <si>
    <t>Функціональна логістика</t>
  </si>
  <si>
    <t>073 Лог(КР), 076(КР), МЗД</t>
  </si>
  <si>
    <t>3\6</t>
  </si>
  <si>
    <t>3р</t>
  </si>
  <si>
    <t>Тренінгова практика</t>
  </si>
  <si>
    <t>073 Лог, 076, МВКД</t>
  </si>
  <si>
    <t>Фінансовий аналіз та звітність</t>
  </si>
  <si>
    <t>5р</t>
  </si>
  <si>
    <t>5д</t>
  </si>
  <si>
    <t>Управління закупками</t>
  </si>
  <si>
    <t>Виробнича логістика</t>
  </si>
  <si>
    <t>Управління ланцюгами поставок</t>
  </si>
  <si>
    <t>7р</t>
  </si>
  <si>
    <t>Комерційна логістика</t>
  </si>
  <si>
    <t>073</t>
  </si>
  <si>
    <t>1м</t>
  </si>
  <si>
    <t>Основи економічної теорії</t>
  </si>
  <si>
    <t>076</t>
  </si>
  <si>
    <t>Вступ до фаху</t>
  </si>
  <si>
    <t>1д</t>
  </si>
  <si>
    <t>Основи підприємництва</t>
  </si>
  <si>
    <t>Економіка і фінанси підприємства</t>
  </si>
  <si>
    <t>075</t>
  </si>
  <si>
    <t>2мс</t>
  </si>
  <si>
    <t>4д</t>
  </si>
  <si>
    <t>Підприємництво у ЗЕД</t>
  </si>
  <si>
    <t>Комунікаційна діяльність</t>
  </si>
  <si>
    <t xml:space="preserve">Економічний аналіз </t>
  </si>
  <si>
    <t>051,075,076</t>
  </si>
  <si>
    <t>5-076</t>
  </si>
  <si>
    <t>Менеджмент та адміністрування</t>
  </si>
  <si>
    <t>051, 076</t>
  </si>
  <si>
    <t>Міжнародні економічні відносини</t>
  </si>
  <si>
    <t>075, 076</t>
  </si>
  <si>
    <t xml:space="preserve">076 </t>
  </si>
  <si>
    <t>Організація підпр. діяльності</t>
  </si>
  <si>
    <t>Управління персоналом</t>
  </si>
  <si>
    <t>Управління проектами</t>
  </si>
  <si>
    <t>Опонування МКР</t>
  </si>
  <si>
    <t>073 МЗД</t>
  </si>
  <si>
    <t>2м</t>
  </si>
  <si>
    <t>Екон. част. МКР</t>
  </si>
  <si>
    <t>101,183 маг</t>
  </si>
  <si>
    <t>Денна Итог</t>
  </si>
  <si>
    <t>Заоч</t>
  </si>
  <si>
    <t>073 МБА</t>
  </si>
  <si>
    <t>Управління змінами</t>
  </si>
  <si>
    <t>Антикризовий менеджмент</t>
  </si>
  <si>
    <t>Управління регіональним розвитком</t>
  </si>
  <si>
    <t>Стартап-менеджмент</t>
  </si>
  <si>
    <t>051</t>
  </si>
  <si>
    <t xml:space="preserve">Комерційна логістика </t>
  </si>
  <si>
    <t>Заочна  Итог</t>
  </si>
  <si>
    <t>Усього за осінній семестр</t>
  </si>
  <si>
    <t>Транспортна логістика</t>
  </si>
  <si>
    <t>З 3 курсом?</t>
  </si>
  <si>
    <t>Екон. прогн. та план.</t>
  </si>
  <si>
    <t>8р</t>
  </si>
  <si>
    <t>Економічна статистика</t>
  </si>
  <si>
    <t>Інноваційне підприємництво</t>
  </si>
  <si>
    <t>2р</t>
  </si>
  <si>
    <t>Аналіз господарської діяльності</t>
  </si>
  <si>
    <t>4р</t>
  </si>
  <si>
    <t>Економічна безпека</t>
  </si>
  <si>
    <t>Біржова діяльність</t>
  </si>
  <si>
    <t>6р</t>
  </si>
  <si>
    <t>6д 051</t>
  </si>
  <si>
    <t>Ринок послуг</t>
  </si>
  <si>
    <t xml:space="preserve">6д </t>
  </si>
  <si>
    <t>6д</t>
  </si>
  <si>
    <t>Електронна комерція</t>
  </si>
  <si>
    <t xml:space="preserve"> 076</t>
  </si>
  <si>
    <t>8д</t>
  </si>
  <si>
    <t>Управління інвестиціями</t>
  </si>
  <si>
    <t>076, 073 Лог</t>
  </si>
  <si>
    <t>Комерційна діяльність</t>
  </si>
  <si>
    <t>Startup від створення до реалізації</t>
  </si>
  <si>
    <t>121, 122</t>
  </si>
  <si>
    <t>11\20</t>
  </si>
  <si>
    <t>Керівництво БДР</t>
  </si>
  <si>
    <t>076+073 Лог</t>
  </si>
  <si>
    <t>Рецензування БДР</t>
  </si>
  <si>
    <t>ММЕ</t>
  </si>
  <si>
    <t>Рецензування</t>
  </si>
  <si>
    <t>ДЕК із спеціальності</t>
  </si>
  <si>
    <t>Захист МКР</t>
  </si>
  <si>
    <t>Заочна Итог</t>
  </si>
  <si>
    <t>Консульт з екон. МКР</t>
  </si>
  <si>
    <t>Усього за весняний семестр</t>
  </si>
  <si>
    <t>Денна форма - за рік</t>
  </si>
  <si>
    <t>Заочна форма - за рік</t>
  </si>
  <si>
    <t>Всього по кафедрі</t>
  </si>
  <si>
    <t>Зав. кафедри ПЛМ                                  Мороз О.О.</t>
  </si>
  <si>
    <t xml:space="preserve">    </t>
  </si>
  <si>
    <t>МОРОЗ О,О,</t>
  </si>
  <si>
    <t>ПОГОДЖЕНО:</t>
  </si>
  <si>
    <t>Начальник навчального відділу                               Савчук Т.О.</t>
  </si>
  <si>
    <t>Усього за літній семестр</t>
  </si>
  <si>
    <t>Разом - за рік І вища</t>
  </si>
  <si>
    <t>в т.ч. денна форма І в.</t>
  </si>
  <si>
    <t>в т.ч. заочна форма І в.</t>
  </si>
  <si>
    <t>Разом - за рік ІІ вища</t>
  </si>
  <si>
    <t>Зав. кафедри ПМЕН                                   Мороз О.О.</t>
  </si>
  <si>
    <t>Назва_навчальних_предметів_і_навчальних_доручень</t>
  </si>
  <si>
    <t>Назва_навчальних_предметів_і_навчальних_доручень_(Повна назва)</t>
  </si>
  <si>
    <t>Особливі навчальні предмети</t>
  </si>
  <si>
    <t>Англійська мова</t>
  </si>
  <si>
    <t>Керівн. бакалаврською роботою</t>
  </si>
  <si>
    <t>Аспірантський мінімум</t>
  </si>
  <si>
    <t>Держ. ісп. з ДУМ</t>
  </si>
  <si>
    <t>7.050201-тп</t>
  </si>
  <si>
    <t>Виробн. практ. робоч. сем.</t>
  </si>
  <si>
    <t>Керівн-во виробничою практикою на протязі робочого семестру</t>
  </si>
  <si>
    <t>Держ. ісп. з ін. мови</t>
  </si>
  <si>
    <t>7.070801</t>
  </si>
  <si>
    <t>Вступні екз. до аспір-и</t>
  </si>
  <si>
    <t>Проведення вступних екзаменів до аспірантури</t>
  </si>
  <si>
    <t>Держ. ісп. з ФтаІНЖ. д.</t>
  </si>
  <si>
    <t>7.080403</t>
  </si>
  <si>
    <t>Державний іспит з ділової української мови</t>
  </si>
  <si>
    <t>Держ. ісп. із спец.</t>
  </si>
  <si>
    <t>7.080404</t>
  </si>
  <si>
    <t>Державний іспит з іноземної мови</t>
  </si>
  <si>
    <t>Дипломне проект-я</t>
  </si>
  <si>
    <t>7.080405</t>
  </si>
  <si>
    <t>Державний іспит з фундаментальних та загально-інженерних дисциплін</t>
  </si>
  <si>
    <t>7.090201</t>
  </si>
  <si>
    <t>Державний іспит із спеціальності</t>
  </si>
  <si>
    <t>Кваліф. іспит з роб. проф.</t>
  </si>
  <si>
    <t>7.090202</t>
  </si>
  <si>
    <t>Дипломне проектування</t>
  </si>
  <si>
    <t>Керівн. магіст. дисертацією</t>
  </si>
  <si>
    <t>7.090203</t>
  </si>
  <si>
    <t>Економічна частина переддипломної практики</t>
  </si>
  <si>
    <t>7.090215</t>
  </si>
  <si>
    <t>Керівництво здобувачами</t>
  </si>
  <si>
    <t>7.090228</t>
  </si>
  <si>
    <t>Консульт. з екон., ОтаПВ</t>
  </si>
  <si>
    <t>7.090258</t>
  </si>
  <si>
    <t>Індивід. зан. з ІС по укр. м.</t>
  </si>
  <si>
    <t>Проведення індивід-х занять з іноземн. студ-и по вдосконаленню укр-ї мови</t>
  </si>
  <si>
    <t>Консульт. з питань ОПБЖ</t>
  </si>
  <si>
    <t>7.090504</t>
  </si>
  <si>
    <t>Інформатика</t>
  </si>
  <si>
    <t>Консульт. з питань ЦО</t>
  </si>
  <si>
    <t>7.090510</t>
  </si>
  <si>
    <t>Кваліфікаційний іспит з робочої професії</t>
  </si>
  <si>
    <t>Наук. консульт. докторантів</t>
  </si>
  <si>
    <t>7.090601</t>
  </si>
  <si>
    <t>Керівництво бакалаврською роботою</t>
  </si>
  <si>
    <t>7.090601-тп</t>
  </si>
  <si>
    <t>Керівництво магістерською дисертацією</t>
  </si>
  <si>
    <t>Переддипл-а практика</t>
  </si>
  <si>
    <t>7.090602</t>
  </si>
  <si>
    <t>Практика по техніч. перекл.</t>
  </si>
  <si>
    <t>7.090603</t>
  </si>
  <si>
    <t>7.090701</t>
  </si>
  <si>
    <t>Консульт. для ІС з укр. мови</t>
  </si>
  <si>
    <t>Консультації для іноземних студ. з укр. мови</t>
  </si>
  <si>
    <t>7.090703</t>
  </si>
  <si>
    <t>Консультації з економіки, організації та планування виробництва</t>
  </si>
  <si>
    <t>Роб. ДЕК по зах. дипл. пр.</t>
  </si>
  <si>
    <t>7.090704</t>
  </si>
  <si>
    <t>Консультації з питань охорони праці та безпеки життєдіяльності</t>
  </si>
  <si>
    <t>Роб. ДЕК по зах. маг. дисерт.</t>
  </si>
  <si>
    <t>7.090801</t>
  </si>
  <si>
    <t>Консультації з питань цивільної оборони</t>
  </si>
  <si>
    <t>7.090803</t>
  </si>
  <si>
    <t>Контр. роб. для ІС з укр. мови</t>
  </si>
  <si>
    <t>Контрольні роб. для іноземних студ. з укр. мови</t>
  </si>
  <si>
    <t>7.090804</t>
  </si>
  <si>
    <t>Наукове консультування докторантів</t>
  </si>
  <si>
    <t>Наук.-досл-а та КТ прак. ст.</t>
  </si>
  <si>
    <t>7.091001</t>
  </si>
  <si>
    <t>Керівн-во науково-дослідн. та конструкт.-технологічною практикоюю студ-в</t>
  </si>
  <si>
    <t>Пр. в теор. сем.(10 днів)</t>
  </si>
  <si>
    <t>7.091002</t>
  </si>
  <si>
    <t>Німецька мова</t>
  </si>
  <si>
    <t>7.091003</t>
  </si>
  <si>
    <t>ОНДР</t>
  </si>
  <si>
    <t>Основи науково-дослідних робіт</t>
  </si>
  <si>
    <t>Реценз-я рефер-в(А, КЕ)</t>
  </si>
  <si>
    <t>7.091004</t>
  </si>
  <si>
    <t>7.091101</t>
  </si>
  <si>
    <t>Переддипломна практика</t>
  </si>
  <si>
    <t>7.091302</t>
  </si>
  <si>
    <t>Практика в теоретичн. сем. в другій половині дня (10 днів)(1,2,3,4 курси)</t>
  </si>
  <si>
    <t>Рецензування бакалавр. робіт</t>
  </si>
  <si>
    <t>7.091401</t>
  </si>
  <si>
    <t>Керівництво практикою студентів по технічному перекладу</t>
  </si>
  <si>
    <t>Роб. ДЕК по зах. бакалавр. робіт</t>
  </si>
  <si>
    <t>7.091501</t>
  </si>
  <si>
    <t>Рецензування бакалаврських робіт</t>
  </si>
  <si>
    <t>7.092101</t>
  </si>
  <si>
    <t>Рецензування дипломних проектів</t>
  </si>
  <si>
    <t>7.092108</t>
  </si>
  <si>
    <t>Рецензування рефератів при вступі до аспір. та склад. канд. екз.</t>
  </si>
  <si>
    <t>7.092203</t>
  </si>
  <si>
    <t>Робота ДЕК по захисту бакалаврських робіт</t>
  </si>
  <si>
    <t>7.092208</t>
  </si>
  <si>
    <t>Робота ДЕК по захисту дипломних проектів</t>
  </si>
  <si>
    <t>7.092303</t>
  </si>
  <si>
    <t>Робота ДЕК по захисту магістерських дисертацій</t>
  </si>
  <si>
    <t>7.092304</t>
  </si>
  <si>
    <t>Робоча професія</t>
  </si>
  <si>
    <t>7.092401</t>
  </si>
  <si>
    <t>7.092601</t>
  </si>
  <si>
    <t>Управління регіональним розвитком і сучасними економічними процесами</t>
  </si>
  <si>
    <t>8.0804 /03</t>
  </si>
  <si>
    <t>8.0804 /05</t>
  </si>
  <si>
    <t>Французська мова</t>
  </si>
  <si>
    <t>8.0902 /02</t>
  </si>
  <si>
    <t>8.0902 /03</t>
  </si>
  <si>
    <t>8.0902 /15</t>
  </si>
  <si>
    <t>8.0905 /04</t>
  </si>
  <si>
    <t>8.0906 /01</t>
  </si>
  <si>
    <t>8.0906 /0-тп</t>
  </si>
  <si>
    <t>8.0906 /02</t>
  </si>
  <si>
    <t>8.0906 /03</t>
  </si>
  <si>
    <t>8.0907 /01</t>
  </si>
  <si>
    <t>8.0907 /04</t>
  </si>
  <si>
    <t>8.0908 /03</t>
  </si>
  <si>
    <t>8.0908 /04</t>
  </si>
  <si>
    <t>8.0910 /01</t>
  </si>
  <si>
    <t>8.0910 /02</t>
  </si>
  <si>
    <t>8.0910 /03</t>
  </si>
  <si>
    <t>8.0911 /01</t>
  </si>
  <si>
    <t>8.0914 /01</t>
  </si>
  <si>
    <t>8.0914 /02</t>
  </si>
  <si>
    <t>8.0915 /01</t>
  </si>
  <si>
    <t>8.0921 /01</t>
  </si>
  <si>
    <t>8.0922 /08</t>
  </si>
  <si>
    <t>8.0923 /04</t>
  </si>
  <si>
    <t>Кількість груп</t>
  </si>
  <si>
    <t>Лабораторні_заняття_П</t>
  </si>
  <si>
    <t>Індив. заняттяя_П</t>
  </si>
  <si>
    <t>Відношення числа груп до числа підгруп</t>
  </si>
  <si>
    <t>Керівництво дипломним проектуванням</t>
  </si>
  <si>
    <t>Кількість семестрів (стаціонар)</t>
  </si>
  <si>
    <t>Кількість семестрів (заочники)</t>
  </si>
  <si>
    <t>Максимум</t>
  </si>
  <si>
    <t>Мінімум</t>
  </si>
  <si>
    <t>Кафедри</t>
  </si>
  <si>
    <t>Виберіть із списку або введіть назву кафедри</t>
  </si>
  <si>
    <t>автомобілів та транспортного менеджменту</t>
  </si>
  <si>
    <t>АТМ</t>
  </si>
  <si>
    <t>автоматики та інформаційно-вимірювальної техніки</t>
  </si>
  <si>
    <t>АІВТ</t>
  </si>
  <si>
    <t>Будівельної механіки та будівельних конструкцій</t>
  </si>
  <si>
    <t>вищої математики</t>
  </si>
  <si>
    <t>ВМ</t>
  </si>
  <si>
    <t>графіки та архітектури</t>
  </si>
  <si>
    <t>ГА</t>
  </si>
  <si>
    <t>економіки промисловості та організації виробництва</t>
  </si>
  <si>
    <t>ЕПОВ</t>
  </si>
  <si>
    <t>електричних станцій, мереж та систем</t>
  </si>
  <si>
    <t>ЕСС</t>
  </si>
  <si>
    <t>електромеханічних систем автоматизації</t>
  </si>
  <si>
    <t>ЕМСА</t>
  </si>
  <si>
    <t>електроніки</t>
  </si>
  <si>
    <t>Е</t>
  </si>
  <si>
    <t>електротехнічних систем електроспоживання та енергозбереження</t>
  </si>
  <si>
    <t>ЕСЕЕ</t>
  </si>
  <si>
    <t>іноземних мов</t>
  </si>
  <si>
    <t>ІМ</t>
  </si>
  <si>
    <t>інтеграції навчання з виробництвом</t>
  </si>
  <si>
    <t>ІНВ</t>
  </si>
  <si>
    <t>інтелектуальних систем</t>
  </si>
  <si>
    <t>ИС</t>
  </si>
  <si>
    <t>Історії та теорії культури</t>
  </si>
  <si>
    <t>комп'ютерних систем управління</t>
  </si>
  <si>
    <t>КСУ</t>
  </si>
  <si>
    <t>комп'ютерного проектування біомедичної та телекомунікаційної апаратури</t>
  </si>
  <si>
    <t>КПБТА</t>
  </si>
  <si>
    <t>культурології, мистецтва та виховання</t>
  </si>
  <si>
    <t>КМД</t>
  </si>
  <si>
    <t>лазерної та оптоелектронної техніки</t>
  </si>
  <si>
    <t>ЛОТ</t>
  </si>
  <si>
    <t>менеджменту організацій</t>
  </si>
  <si>
    <t>МО</t>
  </si>
  <si>
    <t>менеджменту та моделювання в економіці</t>
  </si>
  <si>
    <t>Менеджменту та охорони праці в будівництві</t>
  </si>
  <si>
    <t>Металорізальні верстати та обладнання автоматизованих виробництв</t>
  </si>
  <si>
    <t>МРВОАВ</t>
  </si>
  <si>
    <t>метрології та промислової автоматики</t>
  </si>
  <si>
    <t>МПА</t>
  </si>
  <si>
    <t>Мікроелектроніка, оргтехніка та зв'язок</t>
  </si>
  <si>
    <t>МЕОЗ</t>
  </si>
  <si>
    <t>обчислювальної техніки</t>
  </si>
  <si>
    <t>ОТ</t>
  </si>
  <si>
    <t>опору матеріалів та прикладної механіки</t>
  </si>
  <si>
    <t>ОМПМ</t>
  </si>
  <si>
    <t>оргтехніки та зв`язку</t>
  </si>
  <si>
    <t>Основ економічної теорії</t>
  </si>
  <si>
    <t>охорони праці, безпеки життєдіяльності</t>
  </si>
  <si>
    <t>ОПБЖ</t>
  </si>
  <si>
    <t>педагогіки, психології та соціології</t>
  </si>
  <si>
    <t>ППС</t>
  </si>
  <si>
    <t>політології</t>
  </si>
  <si>
    <t>правознавства</t>
  </si>
  <si>
    <t>ПР</t>
  </si>
  <si>
    <t>прикладної математики</t>
  </si>
  <si>
    <t>ПМ</t>
  </si>
  <si>
    <t>проектування комп`ютерної, біомедичної та телекомунікаційної апаратури</t>
  </si>
  <si>
    <t>ПКБТА</t>
  </si>
  <si>
    <t>промислового та цивільного будівництва</t>
  </si>
  <si>
    <t>ПЦБ</t>
  </si>
  <si>
    <t>проектування автоматизованих виробництв та металорізальних верстатів</t>
  </si>
  <si>
    <t>ПАВМВ</t>
  </si>
  <si>
    <t>Психологія та право</t>
  </si>
  <si>
    <t>ПП</t>
  </si>
  <si>
    <t>радіотехніки і телекомунікацій</t>
  </si>
  <si>
    <t>РТТ</t>
  </si>
  <si>
    <t>соціально-політичних відносин і права</t>
  </si>
  <si>
    <t>Соціології</t>
  </si>
  <si>
    <t>теоретичної електротехніки та промислової електроніки</t>
  </si>
  <si>
    <t>ТЕПЕ</t>
  </si>
  <si>
    <t>Теорії та практики перекладу</t>
  </si>
  <si>
    <t>теплоенергетики та газопостачання та інженерного забезпечення будівництва</t>
  </si>
  <si>
    <t>ТЕГІЗБ</t>
  </si>
  <si>
    <t>технічного перекладу</t>
  </si>
  <si>
    <t>ТП</t>
  </si>
  <si>
    <t>Технології будівельного виробництва</t>
  </si>
  <si>
    <t>технологіЇ підвищення зносостійкості</t>
  </si>
  <si>
    <t>ТПЗ</t>
  </si>
  <si>
    <t>технологіЇ та автоматизаціЇ машинобудування</t>
  </si>
  <si>
    <t>ТАМ</t>
  </si>
  <si>
    <t>українознавства</t>
  </si>
  <si>
    <t>УЗ</t>
  </si>
  <si>
    <t>фізвиховання</t>
  </si>
  <si>
    <t>ФВ</t>
  </si>
  <si>
    <t>фізики</t>
  </si>
  <si>
    <t>філософії</t>
  </si>
  <si>
    <t>Ф</t>
  </si>
  <si>
    <t>фінансів і кредиту</t>
  </si>
  <si>
    <t>ФК</t>
  </si>
  <si>
    <t>хімії та екологічної безпеки</t>
  </si>
  <si>
    <t>ХЕБ</t>
  </si>
  <si>
    <t>Теорія галузевих ринків</t>
  </si>
  <si>
    <t>1мс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</si>
</sst>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 Cyr"/>
      <family val="2"/>
      <charset val="204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sz val="11"/>
      <name val="Arial Cyr"/>
      <family val="2"/>
      <charset val="204"/>
    </font>
    <font>
      <b/>
      <sz val="14"/>
      <name val="Arial Cyr"/>
      <family val="2"/>
      <charset val="204"/>
    </font>
    <font>
      <sz val="22"/>
      <name val="Arial Cyr"/>
      <family val="2"/>
      <charset val="204"/>
    </font>
    <font>
      <b/>
      <sz val="12"/>
      <name val="Arial Cyr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4"/>
      <name val="Times New Roman"/>
      <family val="1"/>
      <charset val="204"/>
    </font>
    <font>
      <i/>
      <sz val="14"/>
      <name val="Arial Cyr"/>
      <family val="2"/>
      <charset val="204"/>
    </font>
    <font>
      <i/>
      <sz val="14"/>
      <name val="Arial"/>
      <family val="2"/>
      <charset val="204"/>
    </font>
    <font>
      <i/>
      <sz val="12"/>
      <name val="Arial Cyr"/>
      <family val="2"/>
      <charset val="204"/>
    </font>
    <font>
      <b/>
      <i/>
      <sz val="14"/>
      <name val="Arial Cyr"/>
      <family val="2"/>
      <charset val="204"/>
    </font>
    <font>
      <i/>
      <sz val="10"/>
      <name val="Arial Cyr"/>
      <family val="2"/>
      <charset val="204"/>
    </font>
    <font>
      <sz val="11"/>
      <name val="Arial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8"/>
      <name val="Times New Roman"/>
      <family val="1"/>
      <charset val="204"/>
    </font>
    <font>
      <sz val="18"/>
      <name val="Arial Cyr"/>
      <family val="2"/>
      <charset val="204"/>
    </font>
    <font>
      <b/>
      <sz val="22"/>
      <name val="Arial Cyr"/>
      <family val="2"/>
      <charset val="204"/>
    </font>
    <font>
      <sz val="14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  <fill>
      <patternFill patternType="solid">
        <fgColor rgb="FFFF99FF"/>
        <bgColor indexed="41"/>
      </patternFill>
    </fill>
    <fill>
      <patternFill patternType="solid">
        <fgColor rgb="FFFF99FF"/>
        <bgColor indexed="64"/>
      </patternFill>
    </fill>
    <fill>
      <patternFill patternType="solid">
        <fgColor rgb="FFFF9933"/>
        <b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41"/>
      </patternFill>
    </fill>
  </fills>
  <borders count="4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Font="1"/>
    <xf numFmtId="0" fontId="2" fillId="0" borderId="0" xfId="0" applyFont="1" applyAlignment="1" applyProtection="1">
      <alignment horizontal="left"/>
      <protection hidden="1"/>
    </xf>
    <xf numFmtId="49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49" fontId="2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49" fontId="5" fillId="3" borderId="0" xfId="0" applyNumberFormat="1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 textRotation="90"/>
      <protection hidden="1"/>
    </xf>
    <xf numFmtId="0" fontId="4" fillId="0" borderId="2" xfId="0" applyFont="1" applyBorder="1" applyAlignment="1" applyProtection="1">
      <alignment horizontal="center" vertical="center" textRotation="90"/>
      <protection hidden="1"/>
    </xf>
    <xf numFmtId="0" fontId="4" fillId="0" borderId="2" xfId="0" applyFont="1" applyBorder="1" applyAlignment="1" applyProtection="1">
      <alignment horizontal="center" vertical="center" textRotation="90" wrapText="1"/>
      <protection hidden="1"/>
    </xf>
    <xf numFmtId="0" fontId="4" fillId="0" borderId="2" xfId="0" applyFont="1" applyFill="1" applyBorder="1" applyAlignment="1" applyProtection="1">
      <alignment horizontal="center" vertical="center" wrapText="1"/>
      <protection hidden="1"/>
    </xf>
    <xf numFmtId="49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2" xfId="0" applyFont="1" applyFill="1" applyBorder="1" applyAlignment="1" applyProtection="1">
      <alignment horizontal="center" vertical="center" textRotation="90"/>
      <protection hidden="1"/>
    </xf>
    <xf numFmtId="0" fontId="4" fillId="0" borderId="3" xfId="0" applyFont="1" applyBorder="1" applyAlignment="1" applyProtection="1">
      <alignment horizontal="center" vertical="center" textRotation="90" wrapText="1"/>
      <protection hidden="1"/>
    </xf>
    <xf numFmtId="0" fontId="4" fillId="0" borderId="2" xfId="0" applyFont="1" applyFill="1" applyBorder="1" applyAlignment="1" applyProtection="1">
      <alignment horizontal="center" vertical="center" textRotation="90" wrapText="1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4" fillId="0" borderId="4" xfId="0" applyFont="1" applyFill="1" applyBorder="1" applyAlignment="1" applyProtection="1">
      <alignment horizontal="center" vertical="center" textRotation="90"/>
      <protection hidden="1"/>
    </xf>
    <xf numFmtId="0" fontId="4" fillId="0" borderId="3" xfId="0" applyFont="1" applyFill="1" applyBorder="1" applyAlignment="1" applyProtection="1">
      <alignment horizontal="center" vertical="center" textRotation="90"/>
      <protection hidden="1"/>
    </xf>
    <xf numFmtId="0" fontId="4" fillId="0" borderId="5" xfId="0" applyFont="1" applyFill="1" applyBorder="1" applyAlignment="1" applyProtection="1">
      <alignment horizontal="center" vertical="center" textRotation="90"/>
      <protection hidden="1"/>
    </xf>
    <xf numFmtId="0" fontId="6" fillId="0" borderId="2" xfId="0" applyFont="1" applyFill="1" applyBorder="1" applyAlignment="1" applyProtection="1">
      <alignment horizontal="center" vertical="center" textRotation="90" wrapText="1"/>
      <protection hidden="1"/>
    </xf>
    <xf numFmtId="0" fontId="4" fillId="0" borderId="4" xfId="0" applyFont="1" applyFill="1" applyBorder="1" applyAlignment="1" applyProtection="1">
      <alignment horizontal="center" vertical="center" textRotation="90" wrapText="1"/>
      <protection hidden="1"/>
    </xf>
    <xf numFmtId="0" fontId="4" fillId="0" borderId="6" xfId="0" applyFont="1" applyFill="1" applyBorder="1" applyAlignment="1" applyProtection="1">
      <alignment horizontal="center" vertical="center" textRotation="90"/>
      <protection hidden="1"/>
    </xf>
    <xf numFmtId="0" fontId="6" fillId="0" borderId="7" xfId="0" applyFont="1" applyBorder="1" applyAlignment="1" applyProtection="1">
      <alignment horizontal="center" vertical="center" textRotation="90"/>
      <protection hidden="1"/>
    </xf>
    <xf numFmtId="1" fontId="2" fillId="3" borderId="8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left" vertical="center"/>
    </xf>
    <xf numFmtId="49" fontId="2" fillId="3" borderId="16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8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0" fillId="0" borderId="0" xfId="0" applyFill="1"/>
    <xf numFmtId="0" fontId="4" fillId="0" borderId="22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Fill="1" applyBorder="1" applyAlignment="1" applyProtection="1">
      <alignment horizontal="center" vertical="center" textRotation="90" wrapText="1"/>
      <protection hidden="1"/>
    </xf>
    <xf numFmtId="0" fontId="9" fillId="0" borderId="0" xfId="0" applyFont="1" applyAlignment="1">
      <alignment horizont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center" vertical="center"/>
    </xf>
    <xf numFmtId="1" fontId="10" fillId="3" borderId="20" xfId="0" applyNumberFormat="1" applyFont="1" applyFill="1" applyBorder="1" applyAlignment="1">
      <alignment horizontal="center" vertical="center"/>
    </xf>
    <xf numFmtId="1" fontId="10" fillId="0" borderId="16" xfId="0" applyNumberFormat="1" applyFont="1" applyFill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left"/>
    </xf>
    <xf numFmtId="49" fontId="11" fillId="3" borderId="16" xfId="0" applyNumberFormat="1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6" xfId="0" applyFont="1" applyFill="1" applyBorder="1"/>
    <xf numFmtId="0" fontId="11" fillId="0" borderId="16" xfId="0" applyFont="1" applyBorder="1"/>
    <xf numFmtId="1" fontId="11" fillId="0" borderId="16" xfId="0" applyNumberFormat="1" applyFont="1" applyBorder="1" applyAlignment="1">
      <alignment horizontal="center" vertical="center"/>
    </xf>
    <xf numFmtId="0" fontId="11" fillId="0" borderId="17" xfId="0" applyFont="1" applyBorder="1"/>
    <xf numFmtId="1" fontId="12" fillId="3" borderId="16" xfId="0" applyNumberFormat="1" applyFont="1" applyFill="1" applyBorder="1" applyAlignment="1">
      <alignment horizontal="center" vertical="center"/>
    </xf>
    <xf numFmtId="1" fontId="2" fillId="0" borderId="1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left" vertical="center"/>
    </xf>
    <xf numFmtId="49" fontId="4" fillId="3" borderId="1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1" fontId="4" fillId="3" borderId="23" xfId="0" applyNumberFormat="1" applyFont="1" applyFill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4" fillId="3" borderId="19" xfId="0" applyNumberFormat="1" applyFont="1" applyFill="1" applyBorder="1" applyAlignment="1">
      <alignment horizontal="center" vertical="center"/>
    </xf>
    <xf numFmtId="1" fontId="13" fillId="0" borderId="16" xfId="0" applyNumberFormat="1" applyFont="1" applyFill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0" fontId="14" fillId="0" borderId="0" xfId="0" applyFont="1"/>
    <xf numFmtId="1" fontId="2" fillId="0" borderId="24" xfId="0" applyNumberFormat="1" applyFont="1" applyBorder="1" applyAlignment="1">
      <alignment horizontal="center" vertical="center"/>
    </xf>
    <xf numFmtId="1" fontId="10" fillId="3" borderId="25" xfId="0" applyNumberFormat="1" applyFont="1" applyFill="1" applyBorder="1" applyAlignment="1">
      <alignment horizontal="center" vertical="center"/>
    </xf>
    <xf numFmtId="1" fontId="10" fillId="3" borderId="26" xfId="0" applyNumberFormat="1" applyFont="1" applyFill="1" applyBorder="1" applyAlignment="1">
      <alignment horizontal="center" vertical="center"/>
    </xf>
    <xf numFmtId="1" fontId="10" fillId="0" borderId="20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1" fontId="4" fillId="0" borderId="27" xfId="0" applyNumberFormat="1" applyFont="1" applyFill="1" applyBorder="1" applyAlignment="1">
      <alignment horizontal="left" vertical="center"/>
    </xf>
    <xf numFmtId="1" fontId="4" fillId="0" borderId="28" xfId="0" applyNumberFormat="1" applyFont="1" applyFill="1" applyBorder="1" applyAlignment="1">
      <alignment horizontal="center" vertical="center"/>
    </xf>
    <xf numFmtId="1" fontId="4" fillId="0" borderId="27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8" fillId="0" borderId="1" xfId="0" applyFont="1" applyBorder="1" applyAlignment="1" applyProtection="1">
      <alignment horizontal="center" vertical="center" textRotation="90"/>
      <protection hidden="1"/>
    </xf>
    <xf numFmtId="0" fontId="8" fillId="0" borderId="2" xfId="0" applyFont="1" applyBorder="1" applyAlignment="1" applyProtection="1">
      <alignment horizontal="center" vertical="center" textRotation="90"/>
      <protection hidden="1"/>
    </xf>
    <xf numFmtId="0" fontId="8" fillId="0" borderId="2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Fill="1" applyBorder="1" applyAlignment="1" applyProtection="1">
      <alignment horizontal="center" vertical="center" wrapText="1"/>
      <protection hidden="1"/>
    </xf>
    <xf numFmtId="49" fontId="8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 applyProtection="1">
      <alignment horizontal="center" vertical="center" textRotation="90"/>
      <protection hidden="1"/>
    </xf>
    <xf numFmtId="0" fontId="8" fillId="0" borderId="3" xfId="0" applyFont="1" applyBorder="1" applyAlignment="1" applyProtection="1">
      <alignment horizontal="center" vertical="center" textRotation="90" wrapText="1"/>
      <protection hidden="1"/>
    </xf>
    <xf numFmtId="0" fontId="8" fillId="0" borderId="4" xfId="0" applyFont="1" applyFill="1" applyBorder="1" applyAlignment="1" applyProtection="1">
      <alignment horizontal="center" vertical="center" textRotation="90"/>
      <protection hidden="1"/>
    </xf>
    <xf numFmtId="0" fontId="8" fillId="0" borderId="3" xfId="0" applyFont="1" applyFill="1" applyBorder="1" applyAlignment="1" applyProtection="1">
      <alignment horizontal="center" vertical="center" textRotation="90"/>
      <protection hidden="1"/>
    </xf>
    <xf numFmtId="0" fontId="8" fillId="0" borderId="5" xfId="0" applyFont="1" applyFill="1" applyBorder="1" applyAlignment="1" applyProtection="1">
      <alignment horizontal="center" vertical="center" textRotation="90"/>
      <protection hidden="1"/>
    </xf>
    <xf numFmtId="0" fontId="7" fillId="3" borderId="9" xfId="0" applyFont="1" applyFill="1" applyBorder="1" applyAlignment="1">
      <alignment horizontal="left"/>
    </xf>
    <xf numFmtId="49" fontId="7" fillId="3" borderId="9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 vertical="center"/>
    </xf>
    <xf numFmtId="0" fontId="7" fillId="3" borderId="9" xfId="0" applyFont="1" applyFill="1" applyBorder="1"/>
    <xf numFmtId="0" fontId="7" fillId="0" borderId="9" xfId="0" applyFont="1" applyBorder="1"/>
    <xf numFmtId="1" fontId="11" fillId="0" borderId="9" xfId="0" applyNumberFormat="1" applyFont="1" applyBorder="1" applyAlignment="1">
      <alignment horizontal="center" vertical="center"/>
    </xf>
    <xf numFmtId="0" fontId="7" fillId="0" borderId="10" xfId="0" applyFont="1" applyBorder="1"/>
    <xf numFmtId="0" fontId="7" fillId="3" borderId="16" xfId="0" applyFont="1" applyFill="1" applyBorder="1" applyAlignment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" fontId="7" fillId="3" borderId="16" xfId="0" applyNumberFormat="1" applyFont="1" applyFill="1" applyBorder="1" applyAlignment="1">
      <alignment horizontal="center" vertical="center"/>
    </xf>
    <xf numFmtId="0" fontId="7" fillId="3" borderId="16" xfId="0" applyFont="1" applyFill="1" applyBorder="1"/>
    <xf numFmtId="0" fontId="7" fillId="0" borderId="16" xfId="0" applyFont="1" applyBorder="1"/>
    <xf numFmtId="0" fontId="7" fillId="0" borderId="17" xfId="0" applyFont="1" applyBorder="1"/>
    <xf numFmtId="1" fontId="2" fillId="0" borderId="29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5" fillId="3" borderId="16" xfId="0" applyFont="1" applyFill="1" applyBorder="1"/>
    <xf numFmtId="0" fontId="2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1" fontId="8" fillId="3" borderId="16" xfId="0" applyNumberFormat="1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/>
    </xf>
    <xf numFmtId="49" fontId="8" fillId="3" borderId="16" xfId="0" applyNumberFormat="1" applyFont="1" applyFill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/>
    </xf>
    <xf numFmtId="1" fontId="8" fillId="0" borderId="16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" fontId="8" fillId="0" borderId="17" xfId="0" applyNumberFormat="1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0" fillId="0" borderId="16" xfId="0" applyBorder="1"/>
    <xf numFmtId="1" fontId="8" fillId="3" borderId="30" xfId="0" applyNumberFormat="1" applyFont="1" applyFill="1" applyBorder="1" applyAlignment="1">
      <alignment horizontal="left" vertical="center"/>
    </xf>
    <xf numFmtId="49" fontId="8" fillId="3" borderId="30" xfId="0" applyNumberFormat="1" applyFont="1" applyFill="1" applyBorder="1" applyAlignment="1">
      <alignment horizontal="center" vertical="center"/>
    </xf>
    <xf numFmtId="1" fontId="8" fillId="3" borderId="30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4" borderId="27" xfId="0" applyFont="1" applyFill="1" applyBorder="1" applyAlignment="1">
      <alignment horizontal="left" vertical="center"/>
    </xf>
    <xf numFmtId="0" fontId="16" fillId="4" borderId="28" xfId="0" applyFont="1" applyFill="1" applyBorder="1"/>
    <xf numFmtId="1" fontId="16" fillId="4" borderId="27" xfId="0" applyNumberFormat="1" applyFont="1" applyFill="1" applyBorder="1"/>
    <xf numFmtId="1" fontId="17" fillId="4" borderId="6" xfId="0" applyNumberFormat="1" applyFont="1" applyFill="1" applyBorder="1"/>
    <xf numFmtId="1" fontId="16" fillId="4" borderId="31" xfId="0" applyNumberFormat="1" applyFont="1" applyFill="1" applyBorder="1"/>
    <xf numFmtId="1" fontId="17" fillId="4" borderId="31" xfId="0" applyNumberFormat="1" applyFont="1" applyFill="1" applyBorder="1"/>
    <xf numFmtId="0" fontId="17" fillId="4" borderId="27" xfId="0" applyFont="1" applyFill="1" applyBorder="1" applyAlignment="1">
      <alignment horizontal="left" vertical="center"/>
    </xf>
    <xf numFmtId="0" fontId="16" fillId="0" borderId="0" xfId="0" applyFont="1"/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49" fontId="19" fillId="0" borderId="0" xfId="0" applyNumberFormat="1" applyFont="1"/>
    <xf numFmtId="1" fontId="2" fillId="3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left" vertical="center"/>
    </xf>
    <xf numFmtId="1" fontId="16" fillId="4" borderId="28" xfId="0" applyNumberFormat="1" applyFont="1" applyFill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center" vertical="center"/>
    </xf>
    <xf numFmtId="1" fontId="17" fillId="4" borderId="32" xfId="0" applyNumberFormat="1" applyFont="1" applyFill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center"/>
    </xf>
    <xf numFmtId="1" fontId="1" fillId="0" borderId="0" xfId="0" applyNumberFormat="1" applyFont="1"/>
    <xf numFmtId="1" fontId="16" fillId="4" borderId="0" xfId="0" applyNumberFormat="1" applyFont="1" applyFill="1" applyBorder="1"/>
    <xf numFmtId="1" fontId="17" fillId="4" borderId="32" xfId="0" applyNumberFormat="1" applyFont="1" applyFill="1" applyBorder="1"/>
    <xf numFmtId="0" fontId="0" fillId="4" borderId="0" xfId="0" applyFill="1" applyBorder="1"/>
    <xf numFmtId="1" fontId="4" fillId="4" borderId="20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21" xfId="0" applyNumberFormat="1" applyFont="1" applyFill="1" applyBorder="1" applyAlignment="1">
      <alignment horizontal="center" vertical="center"/>
    </xf>
    <xf numFmtId="1" fontId="2" fillId="4" borderId="27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28" xfId="0" applyFont="1" applyFill="1" applyBorder="1"/>
    <xf numFmtId="1" fontId="10" fillId="4" borderId="27" xfId="0" applyNumberFormat="1" applyFont="1" applyFill="1" applyBorder="1"/>
    <xf numFmtId="1" fontId="10" fillId="4" borderId="6" xfId="0" applyNumberFormat="1" applyFont="1" applyFill="1" applyBorder="1"/>
    <xf numFmtId="49" fontId="0" fillId="0" borderId="0" xfId="0" applyNumberFormat="1" applyAlignment="1">
      <alignment horizontal="center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vertical="center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0" fillId="0" borderId="16" xfId="0" applyFont="1" applyBorder="1"/>
    <xf numFmtId="0" fontId="2" fillId="0" borderId="16" xfId="0" applyFont="1" applyFill="1" applyBorder="1" applyAlignment="1" applyProtection="1">
      <alignment horizontal="left" vertical="center"/>
      <protection locked="0"/>
    </xf>
    <xf numFmtId="0" fontId="0" fillId="0" borderId="16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/>
    <xf numFmtId="0" fontId="0" fillId="0" borderId="0" xfId="0" applyFont="1" applyBorder="1"/>
    <xf numFmtId="0" fontId="1" fillId="0" borderId="0" xfId="0" applyFont="1" applyFill="1" applyBorder="1" applyAlignment="1" applyProtection="1">
      <alignment horizontal="left" vertical="center"/>
      <protection locked="0"/>
    </xf>
    <xf numFmtId="0" fontId="4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2" fillId="0" borderId="34" xfId="0" applyFont="1" applyBorder="1" applyAlignment="1">
      <alignment vertical="center"/>
    </xf>
    <xf numFmtId="0" fontId="2" fillId="0" borderId="34" xfId="0" applyFont="1" applyBorder="1" applyAlignment="1">
      <alignment horizontal="center"/>
    </xf>
    <xf numFmtId="0" fontId="2" fillId="0" borderId="34" xfId="0" applyFont="1" applyBorder="1"/>
    <xf numFmtId="0" fontId="0" fillId="0" borderId="0" xfId="0" applyFont="1" applyFill="1"/>
    <xf numFmtId="0" fontId="20" fillId="0" borderId="0" xfId="0" applyFont="1" applyFill="1"/>
    <xf numFmtId="0" fontId="0" fillId="5" borderId="0" xfId="0" applyFill="1"/>
    <xf numFmtId="1" fontId="21" fillId="3" borderId="16" xfId="0" applyNumberFormat="1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/>
    </xf>
    <xf numFmtId="1" fontId="7" fillId="0" borderId="17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0" fontId="4" fillId="0" borderId="32" xfId="0" applyFont="1" applyFill="1" applyBorder="1" applyAlignment="1" applyProtection="1">
      <alignment horizontal="center" vertical="center" textRotation="90"/>
      <protection hidden="1"/>
    </xf>
    <xf numFmtId="1" fontId="2" fillId="0" borderId="36" xfId="0" applyNumberFormat="1" applyFont="1" applyBorder="1" applyAlignment="1">
      <alignment horizontal="center" vertical="center"/>
    </xf>
    <xf numFmtId="1" fontId="8" fillId="0" borderId="36" xfId="0" applyNumberFormat="1" applyFont="1" applyFill="1" applyBorder="1" applyAlignment="1">
      <alignment horizontal="center" vertical="center"/>
    </xf>
    <xf numFmtId="1" fontId="10" fillId="0" borderId="36" xfId="0" applyNumberFormat="1" applyFont="1" applyBorder="1" applyAlignment="1">
      <alignment horizontal="center" vertical="center"/>
    </xf>
    <xf numFmtId="1" fontId="8" fillId="0" borderId="36" xfId="0" applyNumberFormat="1" applyFont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1" fontId="2" fillId="3" borderId="30" xfId="0" applyNumberFormat="1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1" fontId="8" fillId="0" borderId="38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center" vertical="center"/>
    </xf>
    <xf numFmtId="1" fontId="7" fillId="0" borderId="40" xfId="0" applyNumberFormat="1" applyFont="1" applyFill="1" applyBorder="1" applyAlignment="1">
      <alignment horizontal="left" vertical="center"/>
    </xf>
    <xf numFmtId="1" fontId="7" fillId="0" borderId="41" xfId="0" applyNumberFormat="1" applyFont="1" applyFill="1" applyBorder="1" applyAlignment="1">
      <alignment horizontal="center" vertical="center"/>
    </xf>
    <xf numFmtId="1" fontId="2" fillId="3" borderId="36" xfId="0" applyNumberFormat="1" applyFont="1" applyFill="1" applyBorder="1" applyAlignment="1">
      <alignment horizontal="center" vertical="center"/>
    </xf>
    <xf numFmtId="1" fontId="8" fillId="3" borderId="36" xfId="0" applyNumberFormat="1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/>
    </xf>
    <xf numFmtId="49" fontId="8" fillId="3" borderId="36" xfId="0" applyNumberFormat="1" applyFont="1" applyFill="1" applyBorder="1" applyAlignment="1">
      <alignment horizontal="center" vertical="center"/>
    </xf>
    <xf numFmtId="1" fontId="8" fillId="3" borderId="36" xfId="0" applyNumberFormat="1" applyFont="1" applyFill="1" applyBorder="1" applyAlignment="1">
      <alignment horizontal="center" vertical="center"/>
    </xf>
    <xf numFmtId="1" fontId="8" fillId="3" borderId="42" xfId="0" applyNumberFormat="1" applyFont="1" applyFill="1" applyBorder="1" applyAlignment="1">
      <alignment horizontal="center" vertical="center"/>
    </xf>
    <xf numFmtId="1" fontId="16" fillId="4" borderId="43" xfId="0" applyNumberFormat="1" applyFont="1" applyFill="1" applyBorder="1"/>
    <xf numFmtId="1" fontId="17" fillId="4" borderId="44" xfId="0" applyNumberFormat="1" applyFont="1" applyFill="1" applyBorder="1"/>
    <xf numFmtId="1" fontId="17" fillId="4" borderId="45" xfId="0" applyNumberFormat="1" applyFont="1" applyFill="1" applyBorder="1"/>
    <xf numFmtId="1" fontId="16" fillId="4" borderId="36" xfId="0" applyNumberFormat="1" applyFont="1" applyFill="1" applyBorder="1"/>
    <xf numFmtId="1" fontId="2" fillId="6" borderId="16" xfId="0" applyNumberFormat="1" applyFont="1" applyFill="1" applyBorder="1" applyAlignment="1">
      <alignment horizontal="left" vertical="center"/>
    </xf>
    <xf numFmtId="1" fontId="2" fillId="8" borderId="16" xfId="0" applyNumberFormat="1" applyFont="1" applyFill="1" applyBorder="1" applyAlignment="1">
      <alignment horizontal="left" vertical="center"/>
    </xf>
    <xf numFmtId="1" fontId="10" fillId="8" borderId="9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 applyProtection="1">
      <alignment horizontal="center" vertical="center" textRotation="90" wrapText="1"/>
      <protection hidden="1"/>
    </xf>
    <xf numFmtId="0" fontId="4" fillId="9" borderId="2" xfId="0" applyFont="1" applyFill="1" applyBorder="1" applyAlignment="1" applyProtection="1">
      <alignment horizontal="center" vertical="center" textRotation="90"/>
      <protection hidden="1"/>
    </xf>
    <xf numFmtId="0" fontId="6" fillId="9" borderId="2" xfId="0" applyFont="1" applyFill="1" applyBorder="1" applyAlignment="1" applyProtection="1">
      <alignment horizontal="center" vertical="center" textRotation="90" wrapText="1"/>
      <protection hidden="1"/>
    </xf>
    <xf numFmtId="0" fontId="4" fillId="9" borderId="4" xfId="0" applyFont="1" applyFill="1" applyBorder="1" applyAlignment="1" applyProtection="1">
      <alignment horizontal="center" vertical="center" textRotation="90"/>
      <protection hidden="1"/>
    </xf>
    <xf numFmtId="0" fontId="4" fillId="9" borderId="3" xfId="0" applyFont="1" applyFill="1" applyBorder="1" applyAlignment="1" applyProtection="1">
      <alignment horizontal="center" vertical="center" textRotation="90"/>
      <protection hidden="1"/>
    </xf>
    <xf numFmtId="1" fontId="10" fillId="10" borderId="20" xfId="0" applyNumberFormat="1" applyFont="1" applyFill="1" applyBorder="1" applyAlignment="1">
      <alignment horizontal="center" vertical="center"/>
    </xf>
    <xf numFmtId="1" fontId="10" fillId="10" borderId="16" xfId="0" applyNumberFormat="1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vertical="top" wrapText="1" shrinkToFit="1"/>
      <protection hidden="1"/>
    </xf>
    <xf numFmtId="0" fontId="5" fillId="7" borderId="0" xfId="0" applyFont="1" applyFill="1" applyBorder="1" applyAlignment="1" applyProtection="1">
      <alignment horizontal="right" vertical="center"/>
      <protection hidden="1"/>
    </xf>
  </cellXfs>
  <cellStyles count="1">
    <cellStyle name="Normal" xfId="0" builtinId="0"/>
  </cellStyles>
  <dxfs count="9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7"/>
      </font>
    </dxf>
    <dxf>
      <font>
        <b val="0"/>
        <condense val="0"/>
        <extend val="0"/>
        <color indexed="27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7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4</xdr:row>
      <xdr:rowOff>0</xdr:rowOff>
    </xdr:from>
    <xdr:to>
      <xdr:col>17</xdr:col>
      <xdr:colOff>333384</xdr:colOff>
      <xdr:row>4</xdr:row>
      <xdr:rowOff>541020</xdr:rowOff>
    </xdr:to>
    <xdr:sp macro="" textlink="" fLocksText="0">
      <xdr:nvSpPr>
        <xdr:cNvPr id="1025" name="Text Box 1">
          <a:extLst>
            <a:ext uri="{FF2B5EF4-FFF2-40B4-BE49-F238E27FC236}">
              <a16:creationId xmlns:a16="http://schemas.microsoft.com/office/drawing/2014/main" id="{2367F0D6-5471-4567-9CE9-5ED9CEF5BCE8}"/>
            </a:ext>
          </a:extLst>
        </xdr:cNvPr>
        <xdr:cNvSpPr txBox="1">
          <a:spLocks noChangeArrowheads="1"/>
        </xdr:cNvSpPr>
      </xdr:nvSpPr>
      <xdr:spPr bwMode="auto">
        <a:xfrm>
          <a:off x="6827520" y="1013460"/>
          <a:ext cx="334518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360" tIns="22680" rIns="36360" bIns="0" anchor="t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Передбачено робочим навчальним планом на 2005/2006 навчальний рік</a:t>
          </a:r>
        </a:p>
      </xdr:txBody>
    </xdr:sp>
    <xdr:clientData/>
  </xdr:twoCellAnchor>
  <xdr:twoCellAnchor>
    <xdr:from>
      <xdr:col>18</xdr:col>
      <xdr:colOff>7620</xdr:colOff>
      <xdr:row>4</xdr:row>
      <xdr:rowOff>0</xdr:rowOff>
    </xdr:from>
    <xdr:to>
      <xdr:col>39</xdr:col>
      <xdr:colOff>461004</xdr:colOff>
      <xdr:row>4</xdr:row>
      <xdr:rowOff>541020</xdr:rowOff>
    </xdr:to>
    <xdr:sp macro="" textlink="" fLocksText="0">
      <xdr:nvSpPr>
        <xdr:cNvPr id="1026" name="Text Box 3">
          <a:extLst>
            <a:ext uri="{FF2B5EF4-FFF2-40B4-BE49-F238E27FC236}">
              <a16:creationId xmlns:a16="http://schemas.microsoft.com/office/drawing/2014/main" id="{646ED8DB-2BCC-4C8A-853E-6F1923AFF01A}"/>
            </a:ext>
          </a:extLst>
        </xdr:cNvPr>
        <xdr:cNvSpPr txBox="1">
          <a:spLocks noChangeArrowheads="1"/>
        </xdr:cNvSpPr>
      </xdr:nvSpPr>
      <xdr:spPr bwMode="auto">
        <a:xfrm>
          <a:off x="10187940" y="1013460"/>
          <a:ext cx="1011174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237490</xdr:colOff>
      <xdr:row>3</xdr:row>
      <xdr:rowOff>241055</xdr:rowOff>
    </xdr:from>
    <xdr:to>
      <xdr:col>38</xdr:col>
      <xdr:colOff>1263</xdr:colOff>
      <xdr:row>4</xdr:row>
      <xdr:rowOff>509270</xdr:rowOff>
    </xdr:to>
    <xdr:sp macro="" textlink="" fLocksText="0">
      <xdr:nvSpPr>
        <xdr:cNvPr id="2049" name="Text Box 2">
          <a:extLst>
            <a:ext uri="{FF2B5EF4-FFF2-40B4-BE49-F238E27FC236}">
              <a16:creationId xmlns:a16="http://schemas.microsoft.com/office/drawing/2014/main" id="{75C41B13-E37D-4378-835D-22EED063A7E7}"/>
            </a:ext>
          </a:extLst>
        </xdr:cNvPr>
        <xdr:cNvSpPr txBox="1">
          <a:spLocks noChangeArrowheads="1"/>
        </xdr:cNvSpPr>
      </xdr:nvSpPr>
      <xdr:spPr bwMode="auto">
        <a:xfrm>
          <a:off x="9611995" y="1066555"/>
          <a:ext cx="8026391" cy="53809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325765</xdr:colOff>
      <xdr:row>0</xdr:row>
      <xdr:rowOff>541020</xdr:rowOff>
    </xdr:to>
    <xdr:sp macro="" textlink="" fLocksText="0">
      <xdr:nvSpPr>
        <xdr:cNvPr id="3073" name="Text Box 1">
          <a:extLst>
            <a:ext uri="{FF2B5EF4-FFF2-40B4-BE49-F238E27FC236}">
              <a16:creationId xmlns:a16="http://schemas.microsoft.com/office/drawing/2014/main" id="{1714B060-EF2A-4952-B32B-9A391FEFFC94}"/>
            </a:ext>
          </a:extLst>
        </xdr:cNvPr>
        <xdr:cNvSpPr txBox="1">
          <a:spLocks noChangeArrowheads="1"/>
        </xdr:cNvSpPr>
      </xdr:nvSpPr>
      <xdr:spPr bwMode="auto">
        <a:xfrm>
          <a:off x="6949440" y="0"/>
          <a:ext cx="339852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360" tIns="22680" rIns="36360" bIns="0" anchor="t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Передбачено робочим навчальним планом на 2021/2022 навчальний рік</a:t>
          </a:r>
        </a:p>
      </xdr:txBody>
    </xdr:sp>
    <xdr:clientData/>
  </xdr:twoCellAnchor>
  <xdr:twoCellAnchor>
    <xdr:from>
      <xdr:col>18</xdr:col>
      <xdr:colOff>30480</xdr:colOff>
      <xdr:row>0</xdr:row>
      <xdr:rowOff>0</xdr:rowOff>
    </xdr:from>
    <xdr:to>
      <xdr:col>38</xdr:col>
      <xdr:colOff>5080</xdr:colOff>
      <xdr:row>0</xdr:row>
      <xdr:rowOff>541020</xdr:rowOff>
    </xdr:to>
    <xdr:sp macro="" textlink="" fLocksText="0">
      <xdr:nvSpPr>
        <xdr:cNvPr id="3074" name="Text Box 2">
          <a:extLst>
            <a:ext uri="{FF2B5EF4-FFF2-40B4-BE49-F238E27FC236}">
              <a16:creationId xmlns:a16="http://schemas.microsoft.com/office/drawing/2014/main" id="{B59DEC0D-1C97-4C4D-8F4A-2C9D72001E0E}"/>
            </a:ext>
          </a:extLst>
        </xdr:cNvPr>
        <xdr:cNvSpPr txBox="1">
          <a:spLocks noChangeArrowheads="1"/>
        </xdr:cNvSpPr>
      </xdr:nvSpPr>
      <xdr:spPr bwMode="auto">
        <a:xfrm>
          <a:off x="10378440" y="0"/>
          <a:ext cx="900684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333384</xdr:colOff>
      <xdr:row>0</xdr:row>
      <xdr:rowOff>541020</xdr:rowOff>
    </xdr:to>
    <xdr:sp macro="" textlink="" fLocksText="0">
      <xdr:nvSpPr>
        <xdr:cNvPr id="4097" name="Text Box 1">
          <a:extLst>
            <a:ext uri="{FF2B5EF4-FFF2-40B4-BE49-F238E27FC236}">
              <a16:creationId xmlns:a16="http://schemas.microsoft.com/office/drawing/2014/main" id="{84CFE1C0-3F6D-4F20-B441-12A5D6A23019}"/>
            </a:ext>
          </a:extLst>
        </xdr:cNvPr>
        <xdr:cNvSpPr txBox="1">
          <a:spLocks noChangeArrowheads="1"/>
        </xdr:cNvSpPr>
      </xdr:nvSpPr>
      <xdr:spPr bwMode="auto">
        <a:xfrm>
          <a:off x="6827520" y="0"/>
          <a:ext cx="334518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360" tIns="22680" rIns="36360" bIns="0" anchor="t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Передбачено робочим навчальним планом на 2014/2015навчальний рік</a:t>
          </a:r>
        </a:p>
      </xdr:txBody>
    </xdr:sp>
    <xdr:clientData/>
  </xdr:twoCellAnchor>
  <xdr:twoCellAnchor>
    <xdr:from>
      <xdr:col>18</xdr:col>
      <xdr:colOff>22860</xdr:colOff>
      <xdr:row>0</xdr:row>
      <xdr:rowOff>0</xdr:rowOff>
    </xdr:from>
    <xdr:to>
      <xdr:col>40</xdr:col>
      <xdr:colOff>468639</xdr:colOff>
      <xdr:row>0</xdr:row>
      <xdr:rowOff>541020</xdr:rowOff>
    </xdr:to>
    <xdr:sp macro="" textlink="" fLocksText="0">
      <xdr:nvSpPr>
        <xdr:cNvPr id="4098" name="Text Box 2">
          <a:extLst>
            <a:ext uri="{FF2B5EF4-FFF2-40B4-BE49-F238E27FC236}">
              <a16:creationId xmlns:a16="http://schemas.microsoft.com/office/drawing/2014/main" id="{F71ECFDC-830A-44E0-8522-2558FF380962}"/>
            </a:ext>
          </a:extLst>
        </xdr:cNvPr>
        <xdr:cNvSpPr txBox="1">
          <a:spLocks noChangeArrowheads="1"/>
        </xdr:cNvSpPr>
      </xdr:nvSpPr>
      <xdr:spPr bwMode="auto">
        <a:xfrm>
          <a:off x="10203180" y="0"/>
          <a:ext cx="1007364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1111">
    <pageSetUpPr fitToPage="1"/>
  </sheetPr>
  <dimension ref="A1:IV146"/>
  <sheetViews>
    <sheetView zoomScale="50" zoomScaleNormal="50" workbookViewId="0">
      <selection activeCell="V7" sqref="V7"/>
    </sheetView>
  </sheetViews>
  <sheetFormatPr defaultRowHeight="15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8" width="5.6640625" customWidth="1"/>
    <col min="9" max="9" width="2.88671875" customWidth="1"/>
    <col min="10" max="10" width="5.8867187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8" customWidth="1"/>
    <col min="20" max="20" width="7.33203125" customWidth="1"/>
    <col min="21" max="21" width="8.33203125" customWidth="1"/>
    <col min="22" max="22" width="7.5546875" customWidth="1"/>
    <col min="23" max="23" width="6.33203125" customWidth="1"/>
    <col min="24" max="24" width="6.109375" customWidth="1"/>
    <col min="25" max="25" width="7.88671875" customWidth="1"/>
    <col min="26" max="26" width="8" customWidth="1"/>
    <col min="27" max="27" width="9.88671875" customWidth="1"/>
    <col min="28" max="28" width="7.44140625" customWidth="1"/>
    <col min="29" max="29" width="6" customWidth="1"/>
    <col min="30" max="30" width="7.109375" customWidth="1"/>
    <col min="31" max="32" width="5.6640625" customWidth="1"/>
    <col min="33" max="33" width="7" customWidth="1"/>
    <col min="34" max="34" width="5.6640625" customWidth="1"/>
    <col min="35" max="38" width="4.6640625" customWidth="1"/>
    <col min="39" max="39" width="8.109375" customWidth="1"/>
    <col min="40" max="40" width="14.44140625" style="3" customWidth="1"/>
    <col min="41" max="41" width="4.88671875" customWidth="1"/>
    <col min="42" max="42" width="7.33203125" customWidth="1"/>
  </cols>
  <sheetData>
    <row r="1" spans="1:256" ht="17.399999999999999" x14ac:dyDescent="0.3">
      <c r="A1" s="4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0</v>
      </c>
      <c r="Q1" s="4"/>
      <c r="R1" s="4"/>
      <c r="S1" s="4"/>
      <c r="T1" s="4"/>
      <c r="U1" s="4"/>
      <c r="V1" s="4"/>
      <c r="W1" s="4"/>
      <c r="X1" s="6"/>
      <c r="Y1" s="7">
        <v>2005</v>
      </c>
      <c r="Z1" s="7">
        <v>2006</v>
      </c>
      <c r="AA1" s="7"/>
      <c r="AB1" s="4"/>
      <c r="AC1" s="4"/>
      <c r="AD1" s="4"/>
      <c r="AE1" s="4"/>
      <c r="AF1" s="4"/>
      <c r="AG1" s="4"/>
      <c r="AH1" s="4"/>
      <c r="AI1" s="4"/>
      <c r="AJ1" s="4"/>
      <c r="AK1" s="8"/>
      <c r="AL1" s="8"/>
      <c r="AM1" s="8"/>
      <c r="AN1" s="9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2" spans="1:256" ht="17.399999999999999" x14ac:dyDescent="0.3">
      <c r="A2" s="10"/>
      <c r="B2" s="4"/>
      <c r="C2" s="4"/>
      <c r="D2" s="11"/>
      <c r="E2" s="12"/>
      <c r="F2" s="13"/>
      <c r="G2" s="13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 t="s">
        <v>1</v>
      </c>
      <c r="U2" s="15"/>
      <c r="V2" s="15"/>
      <c r="W2" s="15"/>
      <c r="X2" s="10"/>
      <c r="Y2" s="16"/>
      <c r="Z2" s="10"/>
      <c r="AA2" s="10"/>
      <c r="AB2" s="10"/>
      <c r="AC2" s="10"/>
      <c r="AD2" s="10"/>
      <c r="AE2" s="10"/>
      <c r="AF2" s="10"/>
      <c r="AG2" s="8"/>
      <c r="AH2" s="8"/>
      <c r="AI2" s="8"/>
      <c r="AJ2" s="8"/>
      <c r="AK2" s="8"/>
      <c r="AL2" s="8"/>
      <c r="AM2" s="8"/>
      <c r="AN2" s="9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27.6" x14ac:dyDescent="0.3">
      <c r="A3" s="17"/>
      <c r="B3" s="18"/>
      <c r="C3" s="18"/>
      <c r="D3" s="19" t="s">
        <v>2</v>
      </c>
      <c r="E3" s="20" t="s">
        <v>3</v>
      </c>
      <c r="F3" s="20"/>
      <c r="G3" s="20"/>
      <c r="H3" s="20"/>
      <c r="I3" s="20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6"/>
      <c r="V3" s="4"/>
      <c r="W3" s="6"/>
      <c r="X3" s="6"/>
      <c r="Y3" s="16"/>
      <c r="Z3" s="21"/>
      <c r="AA3" s="6"/>
      <c r="AB3" s="10"/>
      <c r="AC3" s="10"/>
      <c r="AD3" s="10"/>
      <c r="AE3" s="10"/>
      <c r="AF3" s="8"/>
      <c r="AG3" s="8"/>
      <c r="AH3" s="8"/>
      <c r="AI3" s="8"/>
      <c r="AJ3" s="8"/>
      <c r="AK3" s="8"/>
      <c r="AL3" s="8"/>
      <c r="AM3" s="8"/>
      <c r="AN3" s="9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ht="17.399999999999999" x14ac:dyDescent="0.3">
      <c r="A4" s="10"/>
      <c r="B4" s="4"/>
      <c r="C4" s="4"/>
      <c r="D4" s="11"/>
      <c r="E4" s="12"/>
      <c r="F4" s="13"/>
      <c r="G4" s="13"/>
      <c r="H4" s="14"/>
      <c r="I4" s="14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0"/>
      <c r="Y4" s="16"/>
      <c r="Z4" s="10"/>
      <c r="AA4" s="10"/>
      <c r="AB4" s="10"/>
      <c r="AC4" s="10"/>
      <c r="AD4" s="10"/>
      <c r="AE4" s="10"/>
      <c r="AF4" s="10"/>
      <c r="AG4" s="8"/>
      <c r="AH4" s="8"/>
      <c r="AI4" s="8"/>
      <c r="AJ4" s="8"/>
      <c r="AK4" s="8"/>
      <c r="AL4" s="8"/>
      <c r="AM4" s="8"/>
      <c r="AN4" s="9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ht="44.1" customHeight="1" x14ac:dyDescent="0.25"/>
    <row r="6" spans="1:256" ht="140.1" customHeight="1" x14ac:dyDescent="0.25">
      <c r="A6" s="22" t="s">
        <v>4</v>
      </c>
      <c r="B6" s="23" t="s">
        <v>5</v>
      </c>
      <c r="C6" s="24" t="s">
        <v>6</v>
      </c>
      <c r="D6" s="25" t="s">
        <v>7</v>
      </c>
      <c r="E6" s="26" t="s">
        <v>8</v>
      </c>
      <c r="F6" s="27" t="s">
        <v>9</v>
      </c>
      <c r="G6" s="24" t="s">
        <v>10</v>
      </c>
      <c r="H6" s="24" t="s">
        <v>11</v>
      </c>
      <c r="I6" s="28" t="s">
        <v>12</v>
      </c>
      <c r="J6" s="29" t="s">
        <v>13</v>
      </c>
      <c r="K6" s="27" t="s">
        <v>14</v>
      </c>
      <c r="L6" s="29" t="s">
        <v>15</v>
      </c>
      <c r="M6" s="29" t="s">
        <v>16</v>
      </c>
      <c r="N6" s="24" t="s">
        <v>17</v>
      </c>
      <c r="O6" s="24" t="s">
        <v>18</v>
      </c>
      <c r="P6" s="30" t="s">
        <v>19</v>
      </c>
      <c r="Q6" s="31" t="s">
        <v>20</v>
      </c>
      <c r="R6" s="32" t="s">
        <v>21</v>
      </c>
      <c r="S6" s="33" t="s">
        <v>22</v>
      </c>
      <c r="T6" s="27" t="s">
        <v>23</v>
      </c>
      <c r="U6" s="29" t="s">
        <v>24</v>
      </c>
      <c r="V6" s="29" t="s">
        <v>25</v>
      </c>
      <c r="W6" s="34" t="s">
        <v>26</v>
      </c>
      <c r="X6" s="34" t="s">
        <v>27</v>
      </c>
      <c r="Y6" s="29" t="s">
        <v>28</v>
      </c>
      <c r="Z6" s="27" t="s">
        <v>29</v>
      </c>
      <c r="AA6" s="27" t="s">
        <v>30</v>
      </c>
      <c r="AB6" s="27" t="s">
        <v>31</v>
      </c>
      <c r="AC6" s="27" t="s">
        <v>32</v>
      </c>
      <c r="AD6" s="29" t="s">
        <v>33</v>
      </c>
      <c r="AE6" s="29" t="s">
        <v>34</v>
      </c>
      <c r="AF6" s="27" t="s">
        <v>35</v>
      </c>
      <c r="AG6" s="27" t="s">
        <v>36</v>
      </c>
      <c r="AH6" s="29" t="s">
        <v>37</v>
      </c>
      <c r="AI6" s="29" t="s">
        <v>38</v>
      </c>
      <c r="AJ6" s="29" t="s">
        <v>39</v>
      </c>
      <c r="AK6" s="27" t="s">
        <v>40</v>
      </c>
      <c r="AL6" s="35" t="s">
        <v>41</v>
      </c>
      <c r="AM6" s="36" t="s">
        <v>42</v>
      </c>
      <c r="AN6" s="37" t="s">
        <v>43</v>
      </c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</row>
    <row r="7" spans="1:256" ht="18" customHeight="1" x14ac:dyDescent="0.25">
      <c r="A7" s="38">
        <v>1</v>
      </c>
      <c r="B7" s="39" t="s">
        <v>44</v>
      </c>
      <c r="C7" s="39" t="s">
        <v>45</v>
      </c>
      <c r="D7" s="39" t="s">
        <v>46</v>
      </c>
      <c r="E7" s="40" t="s">
        <v>47</v>
      </c>
      <c r="F7" s="41" t="s">
        <v>48</v>
      </c>
      <c r="G7" s="41">
        <v>170</v>
      </c>
      <c r="H7" s="41" t="s">
        <v>49</v>
      </c>
      <c r="I7" s="42">
        <v>2</v>
      </c>
      <c r="J7" s="43">
        <v>54</v>
      </c>
      <c r="K7" s="41">
        <v>14</v>
      </c>
      <c r="L7" s="41"/>
      <c r="M7" s="41">
        <v>21</v>
      </c>
      <c r="N7" s="41"/>
      <c r="O7" s="41"/>
      <c r="P7" s="41"/>
      <c r="Q7" s="41" t="s">
        <v>50</v>
      </c>
      <c r="R7" s="44"/>
      <c r="S7" s="45" t="e">
        <f t="shared" ref="S7:S17" ca="1" si="0">Lectures_18(I7,K7)</f>
        <v>#NAME?</v>
      </c>
      <c r="T7" s="46" t="e">
        <f t="shared" ref="T7:T17" ca="1" si="1">Tutorial_19(C7,G7,H7,K7,L7,M7,R7,J7)</f>
        <v>#NAME?</v>
      </c>
      <c r="U7" s="46" t="e">
        <f t="shared" ref="U7:U17" ca="1" si="2">Laboratory_20(H7,L7)</f>
        <v>#NAME?</v>
      </c>
      <c r="V7" s="46"/>
      <c r="W7" s="46" t="e">
        <f t="shared" ref="W7:W17" ca="1" si="3">TestС_22(C7,G7,P7)</f>
        <v>#NAME?</v>
      </c>
      <c r="X7" s="46" t="e">
        <f t="shared" ref="X7:X17" ca="1" si="4">TestS_23(C7,G7,P7)</f>
        <v>#NAME?</v>
      </c>
      <c r="Y7" s="46" t="e">
        <f t="shared" ref="Y7:Y17" ca="1" si="5">Course_24(C7,E7,G7,N7)</f>
        <v>#NAME?</v>
      </c>
      <c r="Z7" s="46" t="e">
        <f t="shared" ref="Z7:Z17" ca="1" si="6">Test_25(G7,H7,Q7)</f>
        <v>#NAME?</v>
      </c>
      <c r="AA7" s="46" t="e">
        <f t="shared" ref="AA7:AA17" ca="1" si="7">Examination_26(D7,C7,G7,R7)</f>
        <v>#NAME?</v>
      </c>
      <c r="AB7" s="46"/>
      <c r="AC7" s="46"/>
      <c r="AD7" s="46"/>
      <c r="AE7" s="46"/>
      <c r="AF7" s="46" t="e">
        <f t="shared" ref="AF7:AF17" ca="1" si="8">Colloquium_32(B7,C7,D7,F7,G7,K7)</f>
        <v>#NAME?</v>
      </c>
      <c r="AG7" s="46" t="e">
        <f t="shared" ref="AG7:AG17" ca="1" si="9">Design_Chart_33(G7,O7)</f>
        <v>#NAME?</v>
      </c>
      <c r="AH7" s="46"/>
      <c r="AI7" s="46"/>
      <c r="AJ7" s="46"/>
      <c r="AK7" s="46"/>
      <c r="AL7" s="47"/>
      <c r="AM7" s="48" t="e">
        <f t="shared" ref="AM7:AM18" ca="1" si="10">IF(SUM(S7:AL7)=0,"",SUM(S7:AL7))</f>
        <v>#NAME?</v>
      </c>
      <c r="AN7" s="49"/>
    </row>
    <row r="8" spans="1:256" ht="18" customHeight="1" x14ac:dyDescent="0.25">
      <c r="A8" s="50">
        <v>2</v>
      </c>
      <c r="B8" s="51" t="s">
        <v>44</v>
      </c>
      <c r="C8" s="51" t="s">
        <v>45</v>
      </c>
      <c r="D8" s="51" t="s">
        <v>51</v>
      </c>
      <c r="E8" s="52" t="s">
        <v>47</v>
      </c>
      <c r="F8" s="53" t="s">
        <v>48</v>
      </c>
      <c r="G8" s="53">
        <v>170</v>
      </c>
      <c r="H8" s="53" t="s">
        <v>49</v>
      </c>
      <c r="I8" s="54">
        <v>2</v>
      </c>
      <c r="J8" s="55">
        <v>54</v>
      </c>
      <c r="K8" s="53">
        <v>21</v>
      </c>
      <c r="L8" s="53"/>
      <c r="M8" s="53">
        <v>14</v>
      </c>
      <c r="N8" s="53"/>
      <c r="O8" s="53"/>
      <c r="P8" s="53"/>
      <c r="Q8" s="53" t="s">
        <v>50</v>
      </c>
      <c r="R8" s="56"/>
      <c r="S8" s="57" t="e">
        <f t="shared" ca="1" si="0"/>
        <v>#NAME?</v>
      </c>
      <c r="T8" s="58" t="e">
        <f t="shared" ca="1" si="1"/>
        <v>#NAME?</v>
      </c>
      <c r="U8" s="58" t="e">
        <f t="shared" ca="1" si="2"/>
        <v>#NAME?</v>
      </c>
      <c r="V8" s="58" t="e">
        <f t="shared" ref="V8:V17" ca="1" si="11">Practical_21(D8,H8,M8)</f>
        <v>#NAME?</v>
      </c>
      <c r="W8" s="58" t="e">
        <f t="shared" ca="1" si="3"/>
        <v>#NAME?</v>
      </c>
      <c r="X8" s="58" t="e">
        <f t="shared" ca="1" si="4"/>
        <v>#NAME?</v>
      </c>
      <c r="Y8" s="58" t="e">
        <f t="shared" ca="1" si="5"/>
        <v>#NAME?</v>
      </c>
      <c r="Z8" s="58" t="e">
        <f t="shared" ca="1" si="6"/>
        <v>#NAME?</v>
      </c>
      <c r="AA8" s="58" t="e">
        <f t="shared" ca="1" si="7"/>
        <v>#NAME?</v>
      </c>
      <c r="AB8" s="58"/>
      <c r="AC8" s="58"/>
      <c r="AD8" s="58"/>
      <c r="AE8" s="58"/>
      <c r="AF8" s="58" t="e">
        <f t="shared" ca="1" si="8"/>
        <v>#NAME?</v>
      </c>
      <c r="AG8" s="58" t="e">
        <f t="shared" ca="1" si="9"/>
        <v>#NAME?</v>
      </c>
      <c r="AH8" s="58"/>
      <c r="AI8" s="58"/>
      <c r="AJ8" s="58"/>
      <c r="AK8" s="58"/>
      <c r="AL8" s="59"/>
      <c r="AM8" s="60" t="e">
        <f t="shared" ca="1" si="10"/>
        <v>#NAME?</v>
      </c>
      <c r="AN8" s="61"/>
    </row>
    <row r="9" spans="1:256" ht="18" customHeight="1" x14ac:dyDescent="0.25">
      <c r="A9" s="50">
        <v>3</v>
      </c>
      <c r="B9" s="51" t="s">
        <v>44</v>
      </c>
      <c r="C9" s="51" t="s">
        <v>45</v>
      </c>
      <c r="D9" s="51" t="s">
        <v>52</v>
      </c>
      <c r="E9" s="52" t="s">
        <v>53</v>
      </c>
      <c r="F9" s="53">
        <v>3</v>
      </c>
      <c r="G9" s="53">
        <v>57</v>
      </c>
      <c r="H9" s="53" t="s">
        <v>54</v>
      </c>
      <c r="I9" s="54">
        <v>1</v>
      </c>
      <c r="J9" s="55">
        <v>54</v>
      </c>
      <c r="K9" s="53">
        <v>16</v>
      </c>
      <c r="L9" s="53"/>
      <c r="M9" s="53">
        <v>16</v>
      </c>
      <c r="N9" s="53"/>
      <c r="O9" s="53"/>
      <c r="P9" s="53"/>
      <c r="Q9" s="53" t="s">
        <v>55</v>
      </c>
      <c r="R9" s="56"/>
      <c r="S9" s="57" t="e">
        <f t="shared" ca="1" si="0"/>
        <v>#NAME?</v>
      </c>
      <c r="T9" s="58" t="e">
        <f t="shared" ca="1" si="1"/>
        <v>#NAME?</v>
      </c>
      <c r="U9" s="58" t="e">
        <f t="shared" ca="1" si="2"/>
        <v>#NAME?</v>
      </c>
      <c r="V9" s="58" t="e">
        <f t="shared" ca="1" si="11"/>
        <v>#NAME?</v>
      </c>
      <c r="W9" s="58" t="e">
        <f t="shared" ca="1" si="3"/>
        <v>#NAME?</v>
      </c>
      <c r="X9" s="58" t="e">
        <f t="shared" ca="1" si="4"/>
        <v>#NAME?</v>
      </c>
      <c r="Y9" s="58" t="e">
        <f t="shared" ca="1" si="5"/>
        <v>#NAME?</v>
      </c>
      <c r="Z9" s="58" t="e">
        <f t="shared" ca="1" si="6"/>
        <v>#NAME?</v>
      </c>
      <c r="AA9" s="58" t="e">
        <f t="shared" ca="1" si="7"/>
        <v>#NAME?</v>
      </c>
      <c r="AB9" s="58"/>
      <c r="AC9" s="58"/>
      <c r="AD9" s="58"/>
      <c r="AE9" s="58"/>
      <c r="AF9" s="58" t="e">
        <f t="shared" ca="1" si="8"/>
        <v>#NAME?</v>
      </c>
      <c r="AG9" s="58" t="e">
        <f t="shared" ca="1" si="9"/>
        <v>#NAME?</v>
      </c>
      <c r="AH9" s="58"/>
      <c r="AI9" s="58"/>
      <c r="AJ9" s="58"/>
      <c r="AK9" s="58"/>
      <c r="AL9" s="59"/>
      <c r="AM9" s="60" t="e">
        <f t="shared" ca="1" si="10"/>
        <v>#NAME?</v>
      </c>
      <c r="AN9" s="61"/>
    </row>
    <row r="10" spans="1:256" ht="18" customHeight="1" x14ac:dyDescent="0.25">
      <c r="A10" s="50">
        <v>4</v>
      </c>
      <c r="B10" s="51" t="s">
        <v>44</v>
      </c>
      <c r="C10" s="51" t="s">
        <v>45</v>
      </c>
      <c r="D10" s="51" t="s">
        <v>56</v>
      </c>
      <c r="E10" s="52" t="s">
        <v>57</v>
      </c>
      <c r="F10" s="53">
        <v>4</v>
      </c>
      <c r="G10" s="53">
        <v>25</v>
      </c>
      <c r="H10" s="53" t="s">
        <v>58</v>
      </c>
      <c r="I10" s="54">
        <v>1</v>
      </c>
      <c r="J10" s="55">
        <v>90</v>
      </c>
      <c r="K10" s="53">
        <v>34</v>
      </c>
      <c r="L10" s="53"/>
      <c r="M10" s="53">
        <v>17</v>
      </c>
      <c r="N10" s="53" t="s">
        <v>59</v>
      </c>
      <c r="O10" s="53"/>
      <c r="P10" s="53"/>
      <c r="Q10" s="53" t="s">
        <v>60</v>
      </c>
      <c r="R10" s="56"/>
      <c r="S10" s="57" t="e">
        <f t="shared" ca="1" si="0"/>
        <v>#NAME?</v>
      </c>
      <c r="T10" s="58" t="e">
        <f t="shared" ca="1" si="1"/>
        <v>#NAME?</v>
      </c>
      <c r="U10" s="58" t="e">
        <f t="shared" ca="1" si="2"/>
        <v>#NAME?</v>
      </c>
      <c r="V10" s="58" t="e">
        <f t="shared" ca="1" si="11"/>
        <v>#NAME?</v>
      </c>
      <c r="W10" s="58" t="e">
        <f t="shared" ca="1" si="3"/>
        <v>#NAME?</v>
      </c>
      <c r="X10" s="58" t="e">
        <f t="shared" ca="1" si="4"/>
        <v>#NAME?</v>
      </c>
      <c r="Y10" s="58" t="e">
        <f t="shared" ca="1" si="5"/>
        <v>#NAME?</v>
      </c>
      <c r="Z10" s="58" t="e">
        <f t="shared" ca="1" si="6"/>
        <v>#NAME?</v>
      </c>
      <c r="AA10" s="58" t="e">
        <f t="shared" ca="1" si="7"/>
        <v>#NAME?</v>
      </c>
      <c r="AB10" s="58"/>
      <c r="AC10" s="58"/>
      <c r="AD10" s="58"/>
      <c r="AE10" s="58"/>
      <c r="AF10" s="58" t="e">
        <f t="shared" ca="1" si="8"/>
        <v>#NAME?</v>
      </c>
      <c r="AG10" s="58" t="e">
        <f t="shared" ca="1" si="9"/>
        <v>#NAME?</v>
      </c>
      <c r="AH10" s="58"/>
      <c r="AI10" s="58"/>
      <c r="AJ10" s="58"/>
      <c r="AK10" s="58"/>
      <c r="AL10" s="59"/>
      <c r="AM10" s="60" t="e">
        <f t="shared" ca="1" si="10"/>
        <v>#NAME?</v>
      </c>
      <c r="AN10" s="61"/>
    </row>
    <row r="11" spans="1:256" ht="18" customHeight="1" x14ac:dyDescent="0.25">
      <c r="A11" s="50">
        <v>5</v>
      </c>
      <c r="B11" s="51" t="s">
        <v>44</v>
      </c>
      <c r="C11" s="51" t="s">
        <v>45</v>
      </c>
      <c r="D11" s="51" t="s">
        <v>61</v>
      </c>
      <c r="E11" s="52" t="s">
        <v>47</v>
      </c>
      <c r="F11" s="53" t="s">
        <v>48</v>
      </c>
      <c r="G11" s="53">
        <v>170</v>
      </c>
      <c r="H11" s="53" t="s">
        <v>49</v>
      </c>
      <c r="I11" s="54">
        <v>2</v>
      </c>
      <c r="J11" s="55">
        <v>54</v>
      </c>
      <c r="K11" s="53">
        <v>14</v>
      </c>
      <c r="L11" s="53"/>
      <c r="M11" s="53">
        <v>21</v>
      </c>
      <c r="N11" s="53"/>
      <c r="O11" s="53"/>
      <c r="P11" s="53"/>
      <c r="Q11" s="53"/>
      <c r="R11" s="56">
        <v>13</v>
      </c>
      <c r="S11" s="57" t="e">
        <f t="shared" ca="1" si="0"/>
        <v>#NAME?</v>
      </c>
      <c r="T11" s="58" t="e">
        <f t="shared" ca="1" si="1"/>
        <v>#NAME?</v>
      </c>
      <c r="U11" s="58" t="e">
        <f t="shared" ca="1" si="2"/>
        <v>#NAME?</v>
      </c>
      <c r="V11" s="58" t="e">
        <f t="shared" ca="1" si="11"/>
        <v>#NAME?</v>
      </c>
      <c r="W11" s="58" t="e">
        <f t="shared" ca="1" si="3"/>
        <v>#NAME?</v>
      </c>
      <c r="X11" s="58" t="e">
        <f t="shared" ca="1" si="4"/>
        <v>#NAME?</v>
      </c>
      <c r="Y11" s="58" t="e">
        <f t="shared" ca="1" si="5"/>
        <v>#NAME?</v>
      </c>
      <c r="Z11" s="58" t="e">
        <f t="shared" ca="1" si="6"/>
        <v>#NAME?</v>
      </c>
      <c r="AA11" s="58" t="e">
        <f t="shared" ca="1" si="7"/>
        <v>#NAME?</v>
      </c>
      <c r="AB11" s="58"/>
      <c r="AC11" s="58"/>
      <c r="AD11" s="58"/>
      <c r="AE11" s="58"/>
      <c r="AF11" s="58" t="e">
        <f t="shared" ca="1" si="8"/>
        <v>#NAME?</v>
      </c>
      <c r="AG11" s="58" t="e">
        <f t="shared" ca="1" si="9"/>
        <v>#NAME?</v>
      </c>
      <c r="AH11" s="58"/>
      <c r="AI11" s="58"/>
      <c r="AJ11" s="58"/>
      <c r="AK11" s="58"/>
      <c r="AL11" s="59"/>
      <c r="AM11" s="60" t="e">
        <f t="shared" ca="1" si="10"/>
        <v>#NAME?</v>
      </c>
      <c r="AN11" s="61"/>
    </row>
    <row r="12" spans="1:256" ht="18" customHeight="1" x14ac:dyDescent="0.25">
      <c r="A12" s="50">
        <v>6</v>
      </c>
      <c r="B12" s="51" t="s">
        <v>44</v>
      </c>
      <c r="C12" s="51" t="s">
        <v>62</v>
      </c>
      <c r="D12" s="51" t="s">
        <v>46</v>
      </c>
      <c r="E12" s="52" t="s">
        <v>63</v>
      </c>
      <c r="F12" s="53">
        <v>5</v>
      </c>
      <c r="G12" s="53">
        <v>5</v>
      </c>
      <c r="H12" s="53" t="s">
        <v>64</v>
      </c>
      <c r="I12" s="54">
        <v>1</v>
      </c>
      <c r="J12" s="55">
        <v>54</v>
      </c>
      <c r="K12" s="53">
        <v>6</v>
      </c>
      <c r="L12" s="53"/>
      <c r="M12" s="53">
        <v>2</v>
      </c>
      <c r="N12" s="53"/>
      <c r="O12" s="53"/>
      <c r="P12" s="53">
        <v>1</v>
      </c>
      <c r="Q12" s="53" t="s">
        <v>65</v>
      </c>
      <c r="R12" s="56"/>
      <c r="S12" s="57" t="e">
        <f t="shared" ca="1" si="0"/>
        <v>#NAME?</v>
      </c>
      <c r="T12" s="58" t="e">
        <f t="shared" ca="1" si="1"/>
        <v>#NAME?</v>
      </c>
      <c r="U12" s="58" t="e">
        <f t="shared" ca="1" si="2"/>
        <v>#NAME?</v>
      </c>
      <c r="V12" s="58" t="e">
        <f t="shared" ca="1" si="11"/>
        <v>#NAME?</v>
      </c>
      <c r="W12" s="58" t="e">
        <f t="shared" ca="1" si="3"/>
        <v>#NAME?</v>
      </c>
      <c r="X12" s="58" t="e">
        <f t="shared" ca="1" si="4"/>
        <v>#NAME?</v>
      </c>
      <c r="Y12" s="58" t="e">
        <f t="shared" ca="1" si="5"/>
        <v>#NAME?</v>
      </c>
      <c r="Z12" s="58" t="e">
        <f t="shared" ca="1" si="6"/>
        <v>#NAME?</v>
      </c>
      <c r="AA12" s="58" t="e">
        <f t="shared" ca="1" si="7"/>
        <v>#NAME?</v>
      </c>
      <c r="AB12" s="58"/>
      <c r="AC12" s="58"/>
      <c r="AD12" s="58"/>
      <c r="AE12" s="58"/>
      <c r="AF12" s="58" t="e">
        <f t="shared" ca="1" si="8"/>
        <v>#NAME?</v>
      </c>
      <c r="AG12" s="58" t="e">
        <f t="shared" ca="1" si="9"/>
        <v>#NAME?</v>
      </c>
      <c r="AH12" s="58"/>
      <c r="AI12" s="58"/>
      <c r="AJ12" s="58"/>
      <c r="AK12" s="58"/>
      <c r="AL12" s="59"/>
      <c r="AM12" s="60" t="e">
        <f t="shared" ca="1" si="10"/>
        <v>#NAME?</v>
      </c>
      <c r="AN12" s="61"/>
    </row>
    <row r="13" spans="1:256" ht="18" customHeight="1" x14ac:dyDescent="0.25">
      <c r="A13" s="50">
        <v>7</v>
      </c>
      <c r="B13" s="51" t="s">
        <v>44</v>
      </c>
      <c r="C13" s="51" t="s">
        <v>62</v>
      </c>
      <c r="D13" s="51" t="s">
        <v>61</v>
      </c>
      <c r="E13" s="52" t="s">
        <v>63</v>
      </c>
      <c r="F13" s="53">
        <v>5</v>
      </c>
      <c r="G13" s="53">
        <v>5</v>
      </c>
      <c r="H13" s="53" t="s">
        <v>64</v>
      </c>
      <c r="I13" s="54">
        <v>1</v>
      </c>
      <c r="J13" s="55">
        <v>54</v>
      </c>
      <c r="K13" s="53">
        <v>6</v>
      </c>
      <c r="L13" s="53"/>
      <c r="M13" s="53">
        <v>2</v>
      </c>
      <c r="N13" s="53"/>
      <c r="O13" s="53"/>
      <c r="P13" s="53">
        <v>1</v>
      </c>
      <c r="Q13" s="53"/>
      <c r="R13" s="56">
        <v>9</v>
      </c>
      <c r="S13" s="57" t="e">
        <f t="shared" ca="1" si="0"/>
        <v>#NAME?</v>
      </c>
      <c r="T13" s="58" t="e">
        <f t="shared" ca="1" si="1"/>
        <v>#NAME?</v>
      </c>
      <c r="U13" s="58" t="e">
        <f t="shared" ca="1" si="2"/>
        <v>#NAME?</v>
      </c>
      <c r="V13" s="58" t="e">
        <f t="shared" ca="1" si="11"/>
        <v>#NAME?</v>
      </c>
      <c r="W13" s="58" t="e">
        <f t="shared" ca="1" si="3"/>
        <v>#NAME?</v>
      </c>
      <c r="X13" s="58" t="e">
        <f t="shared" ca="1" si="4"/>
        <v>#NAME?</v>
      </c>
      <c r="Y13" s="58" t="e">
        <f t="shared" ca="1" si="5"/>
        <v>#NAME?</v>
      </c>
      <c r="Z13" s="58" t="e">
        <f t="shared" ca="1" si="6"/>
        <v>#NAME?</v>
      </c>
      <c r="AA13" s="58" t="e">
        <f t="shared" ca="1" si="7"/>
        <v>#NAME?</v>
      </c>
      <c r="AB13" s="58"/>
      <c r="AC13" s="58"/>
      <c r="AD13" s="58"/>
      <c r="AE13" s="58"/>
      <c r="AF13" s="58" t="e">
        <f t="shared" ca="1" si="8"/>
        <v>#NAME?</v>
      </c>
      <c r="AG13" s="58" t="e">
        <f t="shared" ca="1" si="9"/>
        <v>#NAME?</v>
      </c>
      <c r="AH13" s="58"/>
      <c r="AI13" s="58"/>
      <c r="AJ13" s="58"/>
      <c r="AK13" s="58"/>
      <c r="AL13" s="59"/>
      <c r="AM13" s="60" t="e">
        <f t="shared" ca="1" si="10"/>
        <v>#NAME?</v>
      </c>
      <c r="AN13" s="61"/>
    </row>
    <row r="14" spans="1:256" ht="18" customHeight="1" x14ac:dyDescent="0.25">
      <c r="A14" s="50">
        <v>8</v>
      </c>
      <c r="B14" s="51" t="s">
        <v>66</v>
      </c>
      <c r="C14" s="51" t="s">
        <v>62</v>
      </c>
      <c r="D14" s="51" t="s">
        <v>61</v>
      </c>
      <c r="E14" s="52" t="s">
        <v>67</v>
      </c>
      <c r="F14" s="53" t="s">
        <v>48</v>
      </c>
      <c r="G14" s="53">
        <v>40</v>
      </c>
      <c r="H14" s="53" t="s">
        <v>68</v>
      </c>
      <c r="I14" s="54">
        <v>1</v>
      </c>
      <c r="J14" s="55">
        <v>54</v>
      </c>
      <c r="K14" s="53">
        <v>6</v>
      </c>
      <c r="L14" s="53"/>
      <c r="M14" s="53">
        <v>2</v>
      </c>
      <c r="N14" s="53"/>
      <c r="O14" s="53"/>
      <c r="P14" s="53">
        <v>1</v>
      </c>
      <c r="Q14" s="53"/>
      <c r="R14" s="56">
        <v>10</v>
      </c>
      <c r="S14" s="57" t="e">
        <f t="shared" ca="1" si="0"/>
        <v>#NAME?</v>
      </c>
      <c r="T14" s="58" t="e">
        <f t="shared" ca="1" si="1"/>
        <v>#NAME?</v>
      </c>
      <c r="U14" s="58" t="e">
        <f t="shared" ca="1" si="2"/>
        <v>#NAME?</v>
      </c>
      <c r="V14" s="58" t="e">
        <f t="shared" ca="1" si="11"/>
        <v>#NAME?</v>
      </c>
      <c r="W14" s="58" t="e">
        <f t="shared" ca="1" si="3"/>
        <v>#NAME?</v>
      </c>
      <c r="X14" s="58" t="e">
        <f t="shared" ca="1" si="4"/>
        <v>#NAME?</v>
      </c>
      <c r="Y14" s="58" t="e">
        <f t="shared" ca="1" si="5"/>
        <v>#NAME?</v>
      </c>
      <c r="Z14" s="58" t="e">
        <f t="shared" ca="1" si="6"/>
        <v>#NAME?</v>
      </c>
      <c r="AA14" s="58" t="e">
        <f t="shared" ca="1" si="7"/>
        <v>#NAME?</v>
      </c>
      <c r="AB14" s="58"/>
      <c r="AC14" s="58"/>
      <c r="AD14" s="58"/>
      <c r="AE14" s="58"/>
      <c r="AF14" s="58" t="e">
        <f t="shared" ca="1" si="8"/>
        <v>#NAME?</v>
      </c>
      <c r="AG14" s="58" t="e">
        <f t="shared" ca="1" si="9"/>
        <v>#NAME?</v>
      </c>
      <c r="AH14" s="58"/>
      <c r="AI14" s="58"/>
      <c r="AJ14" s="58"/>
      <c r="AK14" s="58"/>
      <c r="AL14" s="59"/>
      <c r="AM14" s="60" t="e">
        <f t="shared" ca="1" si="10"/>
        <v>#NAME?</v>
      </c>
      <c r="AN14" s="61"/>
    </row>
    <row r="15" spans="1:256" ht="18" customHeight="1" x14ac:dyDescent="0.25">
      <c r="A15" s="50">
        <v>9</v>
      </c>
      <c r="B15" s="51" t="s">
        <v>66</v>
      </c>
      <c r="C15" s="51" t="s">
        <v>62</v>
      </c>
      <c r="D15" s="51" t="s">
        <v>46</v>
      </c>
      <c r="E15" s="52" t="s">
        <v>67</v>
      </c>
      <c r="F15" s="53" t="s">
        <v>48</v>
      </c>
      <c r="G15" s="53">
        <v>40</v>
      </c>
      <c r="H15" s="53" t="s">
        <v>68</v>
      </c>
      <c r="I15" s="54">
        <v>1</v>
      </c>
      <c r="J15" s="55">
        <v>54</v>
      </c>
      <c r="K15" s="53">
        <v>6</v>
      </c>
      <c r="L15" s="53"/>
      <c r="M15" s="53">
        <v>2</v>
      </c>
      <c r="N15" s="53"/>
      <c r="O15" s="53"/>
      <c r="P15" s="53">
        <v>1</v>
      </c>
      <c r="Q15" s="53" t="s">
        <v>60</v>
      </c>
      <c r="R15" s="56"/>
      <c r="S15" s="57" t="e">
        <f t="shared" ca="1" si="0"/>
        <v>#NAME?</v>
      </c>
      <c r="T15" s="58" t="e">
        <f t="shared" ca="1" si="1"/>
        <v>#NAME?</v>
      </c>
      <c r="U15" s="58" t="e">
        <f t="shared" ca="1" si="2"/>
        <v>#NAME?</v>
      </c>
      <c r="V15" s="58" t="e">
        <f t="shared" ca="1" si="11"/>
        <v>#NAME?</v>
      </c>
      <c r="W15" s="58" t="e">
        <f t="shared" ca="1" si="3"/>
        <v>#NAME?</v>
      </c>
      <c r="X15" s="58" t="e">
        <f t="shared" ca="1" si="4"/>
        <v>#NAME?</v>
      </c>
      <c r="Y15" s="58" t="e">
        <f t="shared" ca="1" si="5"/>
        <v>#NAME?</v>
      </c>
      <c r="Z15" s="58" t="e">
        <f t="shared" ca="1" si="6"/>
        <v>#NAME?</v>
      </c>
      <c r="AA15" s="58" t="e">
        <f t="shared" ca="1" si="7"/>
        <v>#NAME?</v>
      </c>
      <c r="AB15" s="58"/>
      <c r="AC15" s="58"/>
      <c r="AD15" s="58"/>
      <c r="AE15" s="58"/>
      <c r="AF15" s="58" t="e">
        <f t="shared" ca="1" si="8"/>
        <v>#NAME?</v>
      </c>
      <c r="AG15" s="58" t="e">
        <f t="shared" ca="1" si="9"/>
        <v>#NAME?</v>
      </c>
      <c r="AH15" s="58"/>
      <c r="AI15" s="58"/>
      <c r="AJ15" s="58"/>
      <c r="AK15" s="58"/>
      <c r="AL15" s="59"/>
      <c r="AM15" s="60" t="e">
        <f t="shared" ca="1" si="10"/>
        <v>#NAME?</v>
      </c>
      <c r="AN15" s="61"/>
    </row>
    <row r="16" spans="1:256" ht="18" customHeight="1" x14ac:dyDescent="0.25">
      <c r="A16" s="50">
        <v>10</v>
      </c>
      <c r="B16" s="51" t="s">
        <v>66</v>
      </c>
      <c r="C16" s="51" t="s">
        <v>62</v>
      </c>
      <c r="D16" s="51" t="s">
        <v>51</v>
      </c>
      <c r="E16" s="52" t="s">
        <v>67</v>
      </c>
      <c r="F16" s="53" t="s">
        <v>48</v>
      </c>
      <c r="G16" s="53">
        <v>46</v>
      </c>
      <c r="H16" s="53" t="s">
        <v>64</v>
      </c>
      <c r="I16" s="54">
        <v>1</v>
      </c>
      <c r="J16" s="55">
        <v>54</v>
      </c>
      <c r="K16" s="53">
        <v>6</v>
      </c>
      <c r="L16" s="53"/>
      <c r="M16" s="53">
        <v>2</v>
      </c>
      <c r="N16" s="53"/>
      <c r="O16" s="53"/>
      <c r="P16" s="53">
        <v>1</v>
      </c>
      <c r="Q16" s="53" t="s">
        <v>60</v>
      </c>
      <c r="R16" s="56"/>
      <c r="S16" s="57" t="e">
        <f t="shared" ca="1" si="0"/>
        <v>#NAME?</v>
      </c>
      <c r="T16" s="58" t="e">
        <f t="shared" ca="1" si="1"/>
        <v>#NAME?</v>
      </c>
      <c r="U16" s="58" t="e">
        <f t="shared" ca="1" si="2"/>
        <v>#NAME?</v>
      </c>
      <c r="V16" s="58" t="e">
        <f t="shared" ca="1" si="11"/>
        <v>#NAME?</v>
      </c>
      <c r="W16" s="58" t="e">
        <f t="shared" ca="1" si="3"/>
        <v>#NAME?</v>
      </c>
      <c r="X16" s="58" t="e">
        <f t="shared" ca="1" si="4"/>
        <v>#NAME?</v>
      </c>
      <c r="Y16" s="58" t="e">
        <f t="shared" ca="1" si="5"/>
        <v>#NAME?</v>
      </c>
      <c r="Z16" s="58" t="e">
        <f t="shared" ca="1" si="6"/>
        <v>#NAME?</v>
      </c>
      <c r="AA16" s="58" t="e">
        <f t="shared" ca="1" si="7"/>
        <v>#NAME?</v>
      </c>
      <c r="AB16" s="58"/>
      <c r="AC16" s="58"/>
      <c r="AD16" s="58"/>
      <c r="AE16" s="58"/>
      <c r="AF16" s="58" t="e">
        <f t="shared" ca="1" si="8"/>
        <v>#NAME?</v>
      </c>
      <c r="AG16" s="58" t="e">
        <f t="shared" ca="1" si="9"/>
        <v>#NAME?</v>
      </c>
      <c r="AH16" s="58"/>
      <c r="AI16" s="58"/>
      <c r="AJ16" s="58"/>
      <c r="AK16" s="58"/>
      <c r="AL16" s="59"/>
      <c r="AM16" s="60" t="e">
        <f t="shared" ca="1" si="10"/>
        <v>#NAME?</v>
      </c>
      <c r="AN16" s="61"/>
    </row>
    <row r="17" spans="1:40" ht="18" customHeight="1" x14ac:dyDescent="0.25">
      <c r="A17" s="50">
        <v>11</v>
      </c>
      <c r="B17" s="51" t="s">
        <v>66</v>
      </c>
      <c r="C17" s="51" t="s">
        <v>62</v>
      </c>
      <c r="D17" s="51" t="s">
        <v>51</v>
      </c>
      <c r="E17" s="52" t="s">
        <v>63</v>
      </c>
      <c r="F17" s="53">
        <v>5</v>
      </c>
      <c r="G17" s="53">
        <v>5</v>
      </c>
      <c r="H17" s="53" t="s">
        <v>64</v>
      </c>
      <c r="I17" s="54">
        <v>1</v>
      </c>
      <c r="J17" s="55">
        <v>54</v>
      </c>
      <c r="K17" s="53">
        <v>6</v>
      </c>
      <c r="L17" s="53"/>
      <c r="M17" s="53">
        <v>2</v>
      </c>
      <c r="N17" s="53"/>
      <c r="O17" s="53"/>
      <c r="P17" s="53">
        <v>1</v>
      </c>
      <c r="Q17" s="53" t="s">
        <v>60</v>
      </c>
      <c r="R17" s="56"/>
      <c r="S17" s="57" t="e">
        <f t="shared" ca="1" si="0"/>
        <v>#NAME?</v>
      </c>
      <c r="T17" s="58" t="e">
        <f t="shared" ca="1" si="1"/>
        <v>#NAME?</v>
      </c>
      <c r="U17" s="58" t="e">
        <f t="shared" ca="1" si="2"/>
        <v>#NAME?</v>
      </c>
      <c r="V17" s="58" t="e">
        <f t="shared" ca="1" si="11"/>
        <v>#NAME?</v>
      </c>
      <c r="W17" s="58" t="e">
        <f t="shared" ca="1" si="3"/>
        <v>#NAME?</v>
      </c>
      <c r="X17" s="58" t="e">
        <f t="shared" ca="1" si="4"/>
        <v>#NAME?</v>
      </c>
      <c r="Y17" s="58" t="e">
        <f t="shared" ca="1" si="5"/>
        <v>#NAME?</v>
      </c>
      <c r="Z17" s="58" t="e">
        <f t="shared" ca="1" si="6"/>
        <v>#NAME?</v>
      </c>
      <c r="AA17" s="58" t="e">
        <f t="shared" ca="1" si="7"/>
        <v>#NAME?</v>
      </c>
      <c r="AB17" s="58"/>
      <c r="AC17" s="58"/>
      <c r="AD17" s="58"/>
      <c r="AE17" s="58"/>
      <c r="AF17" s="58" t="e">
        <f t="shared" ca="1" si="8"/>
        <v>#NAME?</v>
      </c>
      <c r="AG17" s="58" t="e">
        <f t="shared" ca="1" si="9"/>
        <v>#NAME?</v>
      </c>
      <c r="AH17" s="58"/>
      <c r="AI17" s="58"/>
      <c r="AJ17" s="58"/>
      <c r="AK17" s="58"/>
      <c r="AL17" s="59"/>
      <c r="AM17" s="60" t="e">
        <f t="shared" ca="1" si="10"/>
        <v>#NAME?</v>
      </c>
      <c r="AN17" s="61"/>
    </row>
    <row r="18" spans="1:40" ht="18" customHeight="1" x14ac:dyDescent="0.25">
      <c r="A18" s="50">
        <v>12</v>
      </c>
      <c r="B18" s="51" t="s">
        <v>69</v>
      </c>
      <c r="C18" s="51" t="s">
        <v>45</v>
      </c>
      <c r="D18" s="51" t="s">
        <v>70</v>
      </c>
      <c r="E18" s="52" t="s">
        <v>57</v>
      </c>
      <c r="F18" s="53">
        <v>5</v>
      </c>
      <c r="G18" s="53">
        <v>24</v>
      </c>
      <c r="H18" s="53" t="s">
        <v>58</v>
      </c>
      <c r="I18" s="54">
        <v>1</v>
      </c>
      <c r="J18" s="55"/>
      <c r="K18" s="53"/>
      <c r="L18" s="53"/>
      <c r="M18" s="53"/>
      <c r="N18" s="53"/>
      <c r="O18" s="53"/>
      <c r="P18" s="53"/>
      <c r="Q18" s="53"/>
      <c r="R18" s="56">
        <v>15</v>
      </c>
      <c r="S18" s="57"/>
      <c r="T18" s="58"/>
      <c r="U18" s="58"/>
      <c r="V18" s="58"/>
      <c r="W18" s="58"/>
      <c r="X18" s="58"/>
      <c r="Y18" s="58"/>
      <c r="Z18" s="58"/>
      <c r="AA18" s="58"/>
      <c r="AB18" s="58">
        <v>72</v>
      </c>
      <c r="AC18" s="58">
        <v>12</v>
      </c>
      <c r="AD18" s="58"/>
      <c r="AE18" s="58">
        <f>G18*0.5</f>
        <v>12</v>
      </c>
      <c r="AF18" s="58"/>
      <c r="AG18" s="58"/>
      <c r="AH18" s="58"/>
      <c r="AI18" s="58"/>
      <c r="AJ18" s="58"/>
      <c r="AK18" s="58"/>
      <c r="AL18" s="59"/>
      <c r="AM18" s="60">
        <f t="shared" si="10"/>
        <v>96</v>
      </c>
      <c r="AN18" s="61"/>
    </row>
    <row r="19" spans="1:40" x14ac:dyDescent="0.25">
      <c r="S19" s="62"/>
    </row>
    <row r="20" spans="1:40" x14ac:dyDescent="0.25">
      <c r="S20" s="62"/>
    </row>
    <row r="21" spans="1:40" x14ac:dyDescent="0.25">
      <c r="S21" s="62"/>
    </row>
    <row r="22" spans="1:40" x14ac:dyDescent="0.25">
      <c r="S22" s="62"/>
    </row>
    <row r="23" spans="1:40" x14ac:dyDescent="0.25">
      <c r="S23" s="62"/>
    </row>
    <row r="24" spans="1:40" x14ac:dyDescent="0.25">
      <c r="S24" s="62"/>
    </row>
    <row r="25" spans="1:40" x14ac:dyDescent="0.25">
      <c r="S25" s="62"/>
    </row>
    <row r="26" spans="1:40" x14ac:dyDescent="0.25">
      <c r="S26" s="62"/>
    </row>
    <row r="27" spans="1:40" x14ac:dyDescent="0.25">
      <c r="S27" s="62"/>
    </row>
    <row r="28" spans="1:40" x14ac:dyDescent="0.25">
      <c r="S28" s="62"/>
    </row>
    <row r="29" spans="1:40" x14ac:dyDescent="0.25">
      <c r="S29" s="62"/>
    </row>
    <row r="30" spans="1:40" x14ac:dyDescent="0.25">
      <c r="S30" s="62"/>
    </row>
    <row r="31" spans="1:40" x14ac:dyDescent="0.25">
      <c r="S31" s="62"/>
    </row>
    <row r="32" spans="1:40" x14ac:dyDescent="0.25">
      <c r="S32" s="62"/>
    </row>
    <row r="33" spans="19:19" x14ac:dyDescent="0.25">
      <c r="S33" s="62"/>
    </row>
    <row r="34" spans="19:19" x14ac:dyDescent="0.25">
      <c r="S34" s="62"/>
    </row>
    <row r="35" spans="19:19" x14ac:dyDescent="0.25">
      <c r="S35" s="62"/>
    </row>
    <row r="36" spans="19:19" x14ac:dyDescent="0.25">
      <c r="S36" s="62"/>
    </row>
    <row r="37" spans="19:19" x14ac:dyDescent="0.25">
      <c r="S37" s="62"/>
    </row>
    <row r="38" spans="19:19" x14ac:dyDescent="0.25">
      <c r="S38" s="62"/>
    </row>
    <row r="39" spans="19:19" x14ac:dyDescent="0.25">
      <c r="S39" s="62"/>
    </row>
    <row r="40" spans="19:19" x14ac:dyDescent="0.25">
      <c r="S40" s="62"/>
    </row>
    <row r="41" spans="19:19" x14ac:dyDescent="0.25">
      <c r="S41" s="62"/>
    </row>
    <row r="42" spans="19:19" x14ac:dyDescent="0.25">
      <c r="S42" s="62"/>
    </row>
    <row r="43" spans="19:19" x14ac:dyDescent="0.25">
      <c r="S43" s="62"/>
    </row>
    <row r="44" spans="19:19" x14ac:dyDescent="0.25">
      <c r="S44" s="62"/>
    </row>
    <row r="45" spans="19:19" x14ac:dyDescent="0.25">
      <c r="S45" s="62"/>
    </row>
    <row r="46" spans="19:19" x14ac:dyDescent="0.25">
      <c r="S46" s="62"/>
    </row>
    <row r="47" spans="19:19" x14ac:dyDescent="0.25">
      <c r="S47" s="62"/>
    </row>
    <row r="48" spans="19:19" x14ac:dyDescent="0.25">
      <c r="S48" s="62"/>
    </row>
    <row r="49" spans="19:19" x14ac:dyDescent="0.25">
      <c r="S49" s="62"/>
    </row>
    <row r="50" spans="19:19" x14ac:dyDescent="0.25">
      <c r="S50" s="62"/>
    </row>
    <row r="51" spans="19:19" x14ac:dyDescent="0.25">
      <c r="S51" s="62"/>
    </row>
    <row r="52" spans="19:19" x14ac:dyDescent="0.25">
      <c r="S52" s="62"/>
    </row>
    <row r="53" spans="19:19" x14ac:dyDescent="0.25">
      <c r="S53" s="62"/>
    </row>
    <row r="54" spans="19:19" x14ac:dyDescent="0.25">
      <c r="S54" s="62"/>
    </row>
    <row r="55" spans="19:19" x14ac:dyDescent="0.25">
      <c r="S55" s="62"/>
    </row>
    <row r="56" spans="19:19" x14ac:dyDescent="0.25">
      <c r="S56" s="62"/>
    </row>
    <row r="57" spans="19:19" x14ac:dyDescent="0.25">
      <c r="S57" s="62"/>
    </row>
    <row r="58" spans="19:19" x14ac:dyDescent="0.25">
      <c r="S58" s="62"/>
    </row>
    <row r="59" spans="19:19" x14ac:dyDescent="0.25">
      <c r="S59" s="62"/>
    </row>
    <row r="60" spans="19:19" x14ac:dyDescent="0.25">
      <c r="S60" s="62"/>
    </row>
    <row r="61" spans="19:19" x14ac:dyDescent="0.25">
      <c r="S61" s="62"/>
    </row>
    <row r="62" spans="19:19" x14ac:dyDescent="0.25">
      <c r="S62" s="62"/>
    </row>
    <row r="63" spans="19:19" x14ac:dyDescent="0.25">
      <c r="S63" s="62"/>
    </row>
    <row r="64" spans="19:1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</sheetData>
  <sheetProtection selectLockedCells="1" selectUnlockedCells="1"/>
  <conditionalFormatting sqref="J7:R18">
    <cfRule type="cellIs" dxfId="8" priority="1" stopIfTrue="1" operator="equal">
      <formula>0</formula>
    </cfRule>
  </conditionalFormatting>
  <conditionalFormatting sqref="S7:AM18">
    <cfRule type="cellIs" dxfId="7" priority="2" stopIfTrue="1" operator="equal">
      <formula>0</formula>
    </cfRule>
  </conditionalFormatting>
  <dataValidations count="1">
    <dataValidation type="list" errorStyle="warning" allowBlank="1" showInputMessage="1" showErrorMessage="1" errorTitle="Попередження" error="Такої назви у списку немає. Ви впевнені в правильності введеної назви?" prompt="Виберіть із списка потрібну назву. Якщо елементи у списку, що відкривається, нерозбірливі, то збільшить масштаб зображення. Якщо потрібної Вам назви в списку немає, або вона неточна, введіть назву  в цю клітинку." sqref="E3">
      <formula1>Назва_кафедри</formula1>
      <formula2>0</formula2>
    </dataValidation>
  </dataValidations>
  <printOptions horizontalCentered="1" verticalCentered="1"/>
  <pageMargins left="0.19652777777777777" right="0.19652777777777777" top="0.2361111111111111" bottom="0.2361111111111111" header="0.51180555555555551" footer="0.51180555555555551"/>
  <pageSetup paperSize="9" firstPageNumber="0" fitToHeight="3" orientation="landscape" horizontalDpi="300" verticalDpi="300"/>
  <headerFooter alignWithMargins="0"/>
  <colBreaks count="1" manualBreakCount="1">
    <brk id="39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1112"/>
  <dimension ref="A1:IV182"/>
  <sheetViews>
    <sheetView tabSelected="1" view="pageBreakPreview" topLeftCell="E4" zoomScale="65" zoomScaleNormal="65" zoomScaleSheetLayoutView="65" workbookViewId="0">
      <selection activeCell="R7" sqref="R7"/>
    </sheetView>
  </sheetViews>
  <sheetFormatPr defaultRowHeight="15" outlineLevelRow="2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7" width="7.109375" customWidth="1"/>
    <col min="8" max="8" width="5.6640625" customWidth="1"/>
    <col min="9" max="9" width="2.88671875" customWidth="1"/>
    <col min="10" max="10" width="6.664062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8" customWidth="1"/>
    <col min="20" max="20" width="7.33203125" customWidth="1"/>
    <col min="21" max="21" width="0" hidden="1" customWidth="1"/>
    <col min="22" max="22" width="8.33203125" customWidth="1"/>
    <col min="23" max="23" width="7.5546875" customWidth="1"/>
    <col min="24" max="24" width="6.33203125" customWidth="1"/>
    <col min="25" max="25" width="0" hidden="1" customWidth="1"/>
    <col min="26" max="26" width="7.88671875" customWidth="1"/>
    <col min="27" max="27" width="8" customWidth="1"/>
    <col min="28" max="28" width="9.88671875" customWidth="1"/>
    <col min="29" max="29" width="7.44140625" customWidth="1"/>
    <col min="30" max="30" width="6" customWidth="1"/>
    <col min="31" max="31" width="7.109375" customWidth="1"/>
    <col min="32" max="32" width="5.6640625" customWidth="1"/>
    <col min="33" max="34" width="0" hidden="1" customWidth="1"/>
    <col min="35" max="35" width="3.33203125" customWidth="1"/>
    <col min="36" max="36" width="5" customWidth="1"/>
    <col min="37" max="37" width="6.5546875" customWidth="1"/>
    <col min="38" max="38" width="9.33203125" customWidth="1"/>
    <col min="39" max="39" width="14.44140625" style="3" customWidth="1"/>
    <col min="40" max="40" width="4.88671875" customWidth="1"/>
    <col min="41" max="41" width="7.33203125" customWidth="1"/>
  </cols>
  <sheetData>
    <row r="1" spans="1:256" ht="17.399999999999999" x14ac:dyDescent="0.3">
      <c r="A1" s="4" t="s">
        <v>71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0</v>
      </c>
      <c r="Q1" s="4"/>
      <c r="R1" s="4"/>
      <c r="S1" s="4"/>
      <c r="T1" s="4"/>
      <c r="U1" s="4"/>
      <c r="V1" s="4"/>
      <c r="W1" s="4"/>
      <c r="X1" s="4"/>
      <c r="Y1" s="6"/>
      <c r="Z1" s="7">
        <v>2021</v>
      </c>
      <c r="AA1" s="7">
        <v>2022</v>
      </c>
      <c r="AB1" s="7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9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2" spans="1:256" ht="19.5" customHeight="1" x14ac:dyDescent="0.3">
      <c r="A2" s="10"/>
      <c r="B2" s="4"/>
      <c r="C2" s="4"/>
      <c r="D2" s="11"/>
      <c r="E2" s="12"/>
      <c r="F2" s="13"/>
      <c r="G2" s="13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 t="s">
        <v>1</v>
      </c>
      <c r="U2" s="15"/>
      <c r="V2" s="15"/>
      <c r="W2" s="15"/>
      <c r="X2" s="15"/>
      <c r="Y2" s="10"/>
      <c r="Z2" s="16"/>
      <c r="AA2" s="10"/>
      <c r="AB2" s="10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9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27.45" customHeight="1" x14ac:dyDescent="0.25">
      <c r="A3" s="256" t="s">
        <v>72</v>
      </c>
      <c r="B3" s="256"/>
      <c r="C3" s="256"/>
      <c r="D3" s="256"/>
      <c r="E3" s="256"/>
      <c r="F3" s="8"/>
      <c r="G3" s="8"/>
      <c r="H3" s="257" t="s">
        <v>73</v>
      </c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9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ht="21" customHeight="1" x14ac:dyDescent="0.3">
      <c r="A4" s="256"/>
      <c r="B4" s="256"/>
      <c r="C4" s="256"/>
      <c r="D4" s="256"/>
      <c r="E4" s="256"/>
      <c r="F4" s="13"/>
      <c r="G4" s="13"/>
      <c r="H4" s="14"/>
      <c r="I4" s="14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0"/>
      <c r="Z4" s="16"/>
      <c r="AA4" s="10"/>
      <c r="AB4" s="10"/>
      <c r="AC4" s="10"/>
      <c r="AD4" s="10"/>
      <c r="AE4" s="10"/>
      <c r="AF4" s="10"/>
      <c r="AG4" s="10"/>
      <c r="AH4" s="8"/>
      <c r="AI4" s="8"/>
      <c r="AJ4" s="8"/>
      <c r="AK4" s="8"/>
      <c r="AL4" s="8"/>
      <c r="AM4" s="9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ht="44.1" customHeight="1" x14ac:dyDescent="0.25">
      <c r="A5" t="s">
        <v>74</v>
      </c>
    </row>
    <row r="6" spans="1:256" ht="140.1" customHeight="1" x14ac:dyDescent="0.25">
      <c r="A6" s="22" t="s">
        <v>4</v>
      </c>
      <c r="B6" s="23" t="s">
        <v>5</v>
      </c>
      <c r="C6" s="24" t="s">
        <v>6</v>
      </c>
      <c r="D6" s="25" t="s">
        <v>7</v>
      </c>
      <c r="E6" s="26" t="s">
        <v>8</v>
      </c>
      <c r="F6" s="27" t="s">
        <v>9</v>
      </c>
      <c r="G6" s="24" t="s">
        <v>10</v>
      </c>
      <c r="H6" s="24" t="s">
        <v>11</v>
      </c>
      <c r="I6" s="63" t="s">
        <v>12</v>
      </c>
      <c r="J6" s="248" t="s">
        <v>13</v>
      </c>
      <c r="K6" s="249" t="s">
        <v>14</v>
      </c>
      <c r="L6" s="248" t="s">
        <v>15</v>
      </c>
      <c r="M6" s="248" t="s">
        <v>16</v>
      </c>
      <c r="N6" s="248" t="s">
        <v>17</v>
      </c>
      <c r="O6" s="248" t="s">
        <v>18</v>
      </c>
      <c r="P6" s="250" t="s">
        <v>19</v>
      </c>
      <c r="Q6" s="251" t="s">
        <v>20</v>
      </c>
      <c r="R6" s="252" t="s">
        <v>21</v>
      </c>
      <c r="S6" s="33" t="s">
        <v>22</v>
      </c>
      <c r="T6" s="27" t="s">
        <v>75</v>
      </c>
      <c r="U6" s="29" t="s">
        <v>24</v>
      </c>
      <c r="V6" s="64" t="s">
        <v>76</v>
      </c>
      <c r="W6" s="29" t="s">
        <v>25</v>
      </c>
      <c r="X6" s="34" t="s">
        <v>26</v>
      </c>
      <c r="Y6" s="34" t="s">
        <v>27</v>
      </c>
      <c r="Z6" s="29" t="s">
        <v>28</v>
      </c>
      <c r="AA6" s="27" t="s">
        <v>29</v>
      </c>
      <c r="AB6" s="27" t="s">
        <v>30</v>
      </c>
      <c r="AC6" s="27" t="s">
        <v>31</v>
      </c>
      <c r="AD6" s="27" t="s">
        <v>32</v>
      </c>
      <c r="AE6" s="29" t="s">
        <v>33</v>
      </c>
      <c r="AF6" s="29" t="s">
        <v>34</v>
      </c>
      <c r="AG6" s="27" t="s">
        <v>35</v>
      </c>
      <c r="AH6" s="27" t="s">
        <v>36</v>
      </c>
      <c r="AI6" s="29" t="s">
        <v>37</v>
      </c>
      <c r="AJ6" s="29" t="s">
        <v>38</v>
      </c>
      <c r="AK6" s="35" t="s">
        <v>23</v>
      </c>
      <c r="AL6" s="36" t="s">
        <v>42</v>
      </c>
      <c r="AM6" s="37" t="s">
        <v>43</v>
      </c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</row>
    <row r="7" spans="1:256" ht="18" customHeight="1" outlineLevel="2" x14ac:dyDescent="0.35">
      <c r="A7" s="65">
        <v>1</v>
      </c>
      <c r="B7" s="246" t="s">
        <v>44</v>
      </c>
      <c r="C7" s="51" t="s">
        <v>45</v>
      </c>
      <c r="D7" s="245" t="s">
        <v>77</v>
      </c>
      <c r="E7" s="52" t="s">
        <v>78</v>
      </c>
      <c r="F7" s="247">
        <v>1</v>
      </c>
      <c r="G7" s="67">
        <v>16</v>
      </c>
      <c r="H7" s="53" t="s">
        <v>58</v>
      </c>
      <c r="I7" s="53">
        <v>0</v>
      </c>
      <c r="J7" s="253">
        <v>90</v>
      </c>
      <c r="K7" s="254">
        <v>27</v>
      </c>
      <c r="L7" s="254"/>
      <c r="M7" s="254">
        <v>18</v>
      </c>
      <c r="N7" s="254"/>
      <c r="O7" s="254"/>
      <c r="P7" s="254"/>
      <c r="Q7" s="254"/>
      <c r="R7" s="254">
        <v>1</v>
      </c>
      <c r="S7" s="69">
        <v>27</v>
      </c>
      <c r="T7" s="70">
        <v>2</v>
      </c>
      <c r="U7" s="70"/>
      <c r="V7" s="70"/>
      <c r="W7" s="70">
        <v>18</v>
      </c>
      <c r="X7" s="70"/>
      <c r="Y7" s="70"/>
      <c r="Z7" s="70"/>
      <c r="AA7" s="70"/>
      <c r="AB7" s="70">
        <v>2</v>
      </c>
      <c r="AC7" s="70"/>
      <c r="AD7" s="70"/>
      <c r="AE7" s="70"/>
      <c r="AF7" s="70"/>
      <c r="AG7" s="70"/>
      <c r="AH7" s="70"/>
      <c r="AI7" s="70"/>
      <c r="AJ7" s="70"/>
      <c r="AK7" s="71"/>
      <c r="AL7" s="70">
        <f t="shared" ref="AL7:AL34" si="0">SUM(S7:AK7)</f>
        <v>49</v>
      </c>
    </row>
    <row r="8" spans="1:256" ht="18" customHeight="1" outlineLevel="2" x14ac:dyDescent="0.35">
      <c r="A8" s="65">
        <v>2</v>
      </c>
      <c r="B8" s="51" t="s">
        <v>44</v>
      </c>
      <c r="C8" s="51" t="s">
        <v>45</v>
      </c>
      <c r="D8" s="51" t="s">
        <v>79</v>
      </c>
      <c r="E8" s="52" t="s">
        <v>78</v>
      </c>
      <c r="F8" s="66">
        <v>2</v>
      </c>
      <c r="G8" s="67">
        <v>18</v>
      </c>
      <c r="H8" s="53" t="s">
        <v>64</v>
      </c>
      <c r="I8" s="53">
        <v>1</v>
      </c>
      <c r="J8" s="68">
        <v>150</v>
      </c>
      <c r="K8" s="67">
        <v>36</v>
      </c>
      <c r="L8" s="67"/>
      <c r="M8" s="67">
        <v>27</v>
      </c>
      <c r="N8" s="67"/>
      <c r="O8" s="67"/>
      <c r="P8" s="67"/>
      <c r="Q8" s="67" t="s">
        <v>80</v>
      </c>
      <c r="R8" s="67"/>
      <c r="S8" s="69">
        <v>36</v>
      </c>
      <c r="T8" s="70"/>
      <c r="U8" s="70"/>
      <c r="V8" s="70"/>
      <c r="W8" s="70">
        <v>27</v>
      </c>
      <c r="X8" s="70"/>
      <c r="Y8" s="70"/>
      <c r="Z8" s="70"/>
      <c r="AA8" s="70">
        <v>2</v>
      </c>
      <c r="AB8" s="70"/>
      <c r="AC8" s="70"/>
      <c r="AD8" s="70"/>
      <c r="AE8" s="70"/>
      <c r="AF8" s="70"/>
      <c r="AG8" s="70"/>
      <c r="AH8" s="70"/>
      <c r="AI8" s="70"/>
      <c r="AJ8" s="70"/>
      <c r="AK8" s="71"/>
      <c r="AL8" s="70">
        <f t="shared" si="0"/>
        <v>65</v>
      </c>
    </row>
    <row r="9" spans="1:256" ht="21" customHeight="1" outlineLevel="2" x14ac:dyDescent="0.35">
      <c r="A9" s="65">
        <v>3</v>
      </c>
      <c r="B9" s="51" t="s">
        <v>44</v>
      </c>
      <c r="C9" s="51" t="s">
        <v>45</v>
      </c>
      <c r="D9" s="51" t="s">
        <v>81</v>
      </c>
      <c r="E9" s="52" t="s">
        <v>82</v>
      </c>
      <c r="F9" s="67">
        <v>2</v>
      </c>
      <c r="G9" s="67">
        <v>54</v>
      </c>
      <c r="H9" s="53" t="s">
        <v>83</v>
      </c>
      <c r="I9" s="53">
        <v>1</v>
      </c>
      <c r="J9" s="68">
        <v>150</v>
      </c>
      <c r="K9" s="67">
        <v>36</v>
      </c>
      <c r="L9" s="67"/>
      <c r="M9" s="67">
        <v>36</v>
      </c>
      <c r="N9" s="67" t="s">
        <v>84</v>
      </c>
      <c r="O9" s="67"/>
      <c r="P9" s="67"/>
      <c r="Q9" s="67"/>
      <c r="R9" s="67">
        <v>3</v>
      </c>
      <c r="S9" s="69">
        <v>36</v>
      </c>
      <c r="T9" s="70">
        <v>3</v>
      </c>
      <c r="U9" s="70"/>
      <c r="V9" s="70"/>
      <c r="W9" s="70">
        <v>108</v>
      </c>
      <c r="X9" s="70"/>
      <c r="Y9" s="70"/>
      <c r="Z9" s="70">
        <v>70</v>
      </c>
      <c r="AA9" s="70"/>
      <c r="AB9" s="70">
        <v>10</v>
      </c>
      <c r="AC9" s="70"/>
      <c r="AD9" s="70"/>
      <c r="AE9" s="70"/>
      <c r="AF9" s="70"/>
      <c r="AG9" s="70"/>
      <c r="AH9" s="70"/>
      <c r="AI9" s="70"/>
      <c r="AJ9" s="70"/>
      <c r="AK9" s="71"/>
      <c r="AL9" s="70">
        <f t="shared" si="0"/>
        <v>227</v>
      </c>
    </row>
    <row r="10" spans="1:256" ht="18" customHeight="1" outlineLevel="2" x14ac:dyDescent="0.35">
      <c r="A10" s="65">
        <v>4</v>
      </c>
      <c r="B10" s="51" t="s">
        <v>44</v>
      </c>
      <c r="C10" s="51" t="s">
        <v>45</v>
      </c>
      <c r="D10" s="51" t="s">
        <v>85</v>
      </c>
      <c r="E10" s="52" t="s">
        <v>86</v>
      </c>
      <c r="F10" s="66">
        <v>2</v>
      </c>
      <c r="G10" s="67">
        <v>51</v>
      </c>
      <c r="H10" s="53" t="s">
        <v>83</v>
      </c>
      <c r="I10" s="53">
        <v>1</v>
      </c>
      <c r="J10" s="68">
        <v>60</v>
      </c>
      <c r="K10" s="67"/>
      <c r="L10" s="67"/>
      <c r="M10" s="67"/>
      <c r="N10" s="67"/>
      <c r="O10" s="67"/>
      <c r="P10" s="67"/>
      <c r="Q10" s="67"/>
      <c r="R10" s="67"/>
      <c r="S10" s="69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>
        <v>90</v>
      </c>
      <c r="AG10" s="70"/>
      <c r="AH10" s="70"/>
      <c r="AI10" s="70"/>
      <c r="AJ10" s="70"/>
      <c r="AK10" s="71"/>
      <c r="AL10" s="70">
        <f t="shared" si="0"/>
        <v>90</v>
      </c>
    </row>
    <row r="11" spans="1:256" ht="18" customHeight="1" outlineLevel="2" x14ac:dyDescent="0.35">
      <c r="A11" s="65">
        <v>5</v>
      </c>
      <c r="B11" s="51" t="s">
        <v>44</v>
      </c>
      <c r="C11" s="51" t="s">
        <v>45</v>
      </c>
      <c r="D11" s="51" t="s">
        <v>87</v>
      </c>
      <c r="E11" s="52" t="s">
        <v>78</v>
      </c>
      <c r="F11" s="66">
        <v>3</v>
      </c>
      <c r="G11" s="67">
        <v>12</v>
      </c>
      <c r="H11" s="53" t="s">
        <v>64</v>
      </c>
      <c r="I11" s="53">
        <v>1</v>
      </c>
      <c r="J11" s="68">
        <v>135</v>
      </c>
      <c r="K11" s="67">
        <v>18</v>
      </c>
      <c r="L11" s="67"/>
      <c r="M11" s="67">
        <v>18</v>
      </c>
      <c r="N11" s="67" t="s">
        <v>88</v>
      </c>
      <c r="O11" s="67"/>
      <c r="P11" s="67"/>
      <c r="Q11" s="67" t="s">
        <v>89</v>
      </c>
      <c r="R11" s="67"/>
      <c r="S11" s="69">
        <v>18</v>
      </c>
      <c r="T11" s="70"/>
      <c r="U11" s="70"/>
      <c r="V11" s="70"/>
      <c r="W11" s="70">
        <v>18</v>
      </c>
      <c r="X11" s="70"/>
      <c r="Y11" s="70"/>
      <c r="Z11" s="70">
        <v>24</v>
      </c>
      <c r="AA11" s="70">
        <v>2</v>
      </c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0">
        <f t="shared" si="0"/>
        <v>62</v>
      </c>
    </row>
    <row r="12" spans="1:256" ht="18" customHeight="1" outlineLevel="2" x14ac:dyDescent="0.35">
      <c r="A12" s="65">
        <v>6</v>
      </c>
      <c r="B12" s="51" t="s">
        <v>44</v>
      </c>
      <c r="C12" s="51" t="s">
        <v>45</v>
      </c>
      <c r="D12" s="51" t="s">
        <v>90</v>
      </c>
      <c r="E12" s="52" t="s">
        <v>78</v>
      </c>
      <c r="F12" s="66">
        <v>3</v>
      </c>
      <c r="G12" s="67">
        <v>12</v>
      </c>
      <c r="H12" s="53" t="s">
        <v>64</v>
      </c>
      <c r="I12" s="53">
        <v>1</v>
      </c>
      <c r="J12" s="68">
        <v>120</v>
      </c>
      <c r="K12" s="67">
        <v>36</v>
      </c>
      <c r="L12" s="67"/>
      <c r="M12" s="67">
        <v>27</v>
      </c>
      <c r="N12" s="67"/>
      <c r="O12" s="67"/>
      <c r="P12" s="67"/>
      <c r="Q12" s="67" t="s">
        <v>89</v>
      </c>
      <c r="R12" s="67"/>
      <c r="S12" s="69">
        <v>36</v>
      </c>
      <c r="T12" s="70"/>
      <c r="U12" s="70"/>
      <c r="V12" s="70"/>
      <c r="W12" s="70">
        <v>27</v>
      </c>
      <c r="X12" s="70"/>
      <c r="Y12" s="70"/>
      <c r="Z12" s="70"/>
      <c r="AA12" s="70">
        <v>2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1"/>
      <c r="AL12" s="70">
        <f t="shared" si="0"/>
        <v>65</v>
      </c>
    </row>
    <row r="13" spans="1:256" ht="18" customHeight="1" outlineLevel="2" x14ac:dyDescent="0.35">
      <c r="A13" s="65">
        <v>7</v>
      </c>
      <c r="B13" s="51" t="s">
        <v>44</v>
      </c>
      <c r="C13" s="51" t="s">
        <v>45</v>
      </c>
      <c r="D13" s="51" t="s">
        <v>91</v>
      </c>
      <c r="E13" s="52" t="s">
        <v>78</v>
      </c>
      <c r="F13" s="66">
        <v>3</v>
      </c>
      <c r="G13" s="67">
        <v>12</v>
      </c>
      <c r="H13" s="53" t="s">
        <v>64</v>
      </c>
      <c r="I13" s="53">
        <v>1</v>
      </c>
      <c r="J13" s="68">
        <v>90</v>
      </c>
      <c r="K13" s="67">
        <v>27</v>
      </c>
      <c r="L13" s="67"/>
      <c r="M13" s="67">
        <v>18</v>
      </c>
      <c r="N13" s="67"/>
      <c r="O13" s="67"/>
      <c r="P13" s="67"/>
      <c r="Q13" s="67" t="s">
        <v>89</v>
      </c>
      <c r="R13" s="67"/>
      <c r="S13" s="69">
        <v>27</v>
      </c>
      <c r="T13" s="70"/>
      <c r="U13" s="70"/>
      <c r="V13" s="70"/>
      <c r="W13" s="70">
        <v>18</v>
      </c>
      <c r="X13" s="70"/>
      <c r="Y13" s="70"/>
      <c r="Z13" s="70"/>
      <c r="AA13" s="70">
        <v>2</v>
      </c>
      <c r="AB13" s="70"/>
      <c r="AC13" s="70"/>
      <c r="AD13" s="70"/>
      <c r="AE13" s="70"/>
      <c r="AF13" s="70"/>
      <c r="AG13" s="70"/>
      <c r="AH13" s="70"/>
      <c r="AI13" s="70"/>
      <c r="AJ13" s="70"/>
      <c r="AK13" s="71"/>
      <c r="AL13" s="70">
        <f t="shared" si="0"/>
        <v>47</v>
      </c>
    </row>
    <row r="14" spans="1:256" ht="18" customHeight="1" outlineLevel="2" x14ac:dyDescent="0.35">
      <c r="A14" s="65">
        <v>8</v>
      </c>
      <c r="B14" s="51" t="s">
        <v>44</v>
      </c>
      <c r="C14" s="51" t="s">
        <v>45</v>
      </c>
      <c r="D14" s="51" t="s">
        <v>92</v>
      </c>
      <c r="E14" s="52" t="s">
        <v>78</v>
      </c>
      <c r="F14" s="66">
        <v>4</v>
      </c>
      <c r="G14" s="67">
        <v>1</v>
      </c>
      <c r="H14" s="53" t="s">
        <v>64</v>
      </c>
      <c r="I14" s="53">
        <v>1</v>
      </c>
      <c r="J14" s="68">
        <v>120</v>
      </c>
      <c r="K14" s="67">
        <v>36</v>
      </c>
      <c r="L14" s="67"/>
      <c r="M14" s="67">
        <v>18</v>
      </c>
      <c r="N14" s="67" t="s">
        <v>93</v>
      </c>
      <c r="O14" s="67"/>
      <c r="P14" s="67"/>
      <c r="Q14" s="67"/>
      <c r="R14" s="67">
        <v>7</v>
      </c>
      <c r="S14" s="69"/>
      <c r="T14" s="70">
        <v>1</v>
      </c>
      <c r="U14" s="70"/>
      <c r="V14" s="70"/>
      <c r="W14" s="70"/>
      <c r="X14" s="70"/>
      <c r="Y14" s="70"/>
      <c r="Z14" s="70">
        <v>2</v>
      </c>
      <c r="AA14" s="70"/>
      <c r="AB14" s="70">
        <v>1</v>
      </c>
      <c r="AC14" s="70"/>
      <c r="AD14" s="70"/>
      <c r="AE14" s="70"/>
      <c r="AF14" s="70"/>
      <c r="AG14" s="70"/>
      <c r="AH14" s="70"/>
      <c r="AI14" s="70"/>
      <c r="AJ14" s="70"/>
      <c r="AK14" s="71"/>
      <c r="AL14" s="70">
        <f t="shared" si="0"/>
        <v>4</v>
      </c>
    </row>
    <row r="15" spans="1:256" ht="18" customHeight="1" outlineLevel="2" x14ac:dyDescent="0.35">
      <c r="A15" s="65">
        <v>9</v>
      </c>
      <c r="B15" s="51" t="s">
        <v>44</v>
      </c>
      <c r="C15" s="51" t="s">
        <v>45</v>
      </c>
      <c r="D15" s="51" t="s">
        <v>94</v>
      </c>
      <c r="E15" s="52" t="s">
        <v>78</v>
      </c>
      <c r="F15" s="66">
        <v>4</v>
      </c>
      <c r="G15" s="67">
        <v>1</v>
      </c>
      <c r="H15" s="53" t="s">
        <v>64</v>
      </c>
      <c r="I15" s="53">
        <v>1</v>
      </c>
      <c r="J15" s="68">
        <v>90</v>
      </c>
      <c r="K15" s="67">
        <v>18</v>
      </c>
      <c r="L15" s="67"/>
      <c r="M15" s="67">
        <v>18</v>
      </c>
      <c r="N15" s="67"/>
      <c r="O15" s="67"/>
      <c r="P15" s="67"/>
      <c r="Q15" s="67" t="s">
        <v>55</v>
      </c>
      <c r="R15" s="67"/>
      <c r="S15" s="69"/>
      <c r="T15" s="70"/>
      <c r="U15" s="70"/>
      <c r="V15" s="70"/>
      <c r="W15" s="70"/>
      <c r="X15" s="70"/>
      <c r="Y15" s="70"/>
      <c r="Z15" s="70"/>
      <c r="AA15" s="70">
        <v>1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1"/>
      <c r="AL15" s="70">
        <f t="shared" si="0"/>
        <v>1</v>
      </c>
    </row>
    <row r="16" spans="1:256" ht="18" customHeight="1" outlineLevel="2" x14ac:dyDescent="0.35">
      <c r="A16" s="65">
        <v>10</v>
      </c>
      <c r="B16" s="51" t="s">
        <v>44</v>
      </c>
      <c r="C16" s="51" t="s">
        <v>45</v>
      </c>
      <c r="D16" s="51" t="s">
        <v>46</v>
      </c>
      <c r="E16" s="52" t="s">
        <v>95</v>
      </c>
      <c r="F16" s="66" t="s">
        <v>96</v>
      </c>
      <c r="G16" s="67">
        <v>11</v>
      </c>
      <c r="H16" s="53" t="s">
        <v>64</v>
      </c>
      <c r="I16" s="53">
        <v>1</v>
      </c>
      <c r="J16" s="68">
        <v>90</v>
      </c>
      <c r="K16" s="67">
        <v>27</v>
      </c>
      <c r="L16" s="67"/>
      <c r="M16" s="67">
        <v>18</v>
      </c>
      <c r="N16" s="67"/>
      <c r="O16" s="67"/>
      <c r="P16" s="67"/>
      <c r="Q16" s="67"/>
      <c r="R16" s="67">
        <v>1</v>
      </c>
      <c r="S16" s="69">
        <v>27</v>
      </c>
      <c r="T16" s="70">
        <v>1</v>
      </c>
      <c r="U16" s="70"/>
      <c r="V16" s="70"/>
      <c r="W16" s="70">
        <v>18</v>
      </c>
      <c r="X16" s="70"/>
      <c r="Y16" s="70"/>
      <c r="Z16" s="70"/>
      <c r="AA16" s="70"/>
      <c r="AB16" s="70">
        <v>2</v>
      </c>
      <c r="AC16" s="70"/>
      <c r="AD16" s="70"/>
      <c r="AE16" s="70"/>
      <c r="AF16" s="70"/>
      <c r="AG16" s="70"/>
      <c r="AH16" s="70"/>
      <c r="AI16" s="70"/>
      <c r="AJ16" s="70"/>
      <c r="AK16" s="71"/>
      <c r="AL16" s="70">
        <f t="shared" si="0"/>
        <v>48</v>
      </c>
    </row>
    <row r="17" spans="1:38" ht="18" customHeight="1" outlineLevel="2" x14ac:dyDescent="0.35">
      <c r="A17" s="65">
        <v>11</v>
      </c>
      <c r="B17" s="51" t="s">
        <v>44</v>
      </c>
      <c r="C17" s="51" t="s">
        <v>45</v>
      </c>
      <c r="D17" s="51" t="s">
        <v>97</v>
      </c>
      <c r="E17" s="52" t="s">
        <v>98</v>
      </c>
      <c r="F17" s="66">
        <v>1</v>
      </c>
      <c r="G17" s="67">
        <v>20</v>
      </c>
      <c r="H17" s="53" t="s">
        <v>58</v>
      </c>
      <c r="I17" s="53">
        <v>1</v>
      </c>
      <c r="J17" s="68">
        <v>150</v>
      </c>
      <c r="K17" s="67">
        <v>36</v>
      </c>
      <c r="L17" s="67"/>
      <c r="M17" s="67">
        <v>36</v>
      </c>
      <c r="N17" s="67"/>
      <c r="O17" s="67"/>
      <c r="P17" s="67"/>
      <c r="Q17" s="67"/>
      <c r="R17" s="67">
        <v>1</v>
      </c>
      <c r="S17" s="69">
        <v>36</v>
      </c>
      <c r="T17" s="70">
        <v>2</v>
      </c>
      <c r="U17" s="70"/>
      <c r="V17" s="70"/>
      <c r="W17" s="70">
        <v>36</v>
      </c>
      <c r="X17" s="70"/>
      <c r="Y17" s="70"/>
      <c r="Z17" s="70"/>
      <c r="AA17" s="70"/>
      <c r="AB17" s="70">
        <v>3</v>
      </c>
      <c r="AC17" s="70"/>
      <c r="AD17" s="70"/>
      <c r="AE17" s="70"/>
      <c r="AF17" s="70"/>
      <c r="AG17" s="70"/>
      <c r="AH17" s="70"/>
      <c r="AI17" s="70"/>
      <c r="AJ17" s="70"/>
      <c r="AK17" s="71"/>
      <c r="AL17" s="70">
        <f t="shared" si="0"/>
        <v>77</v>
      </c>
    </row>
    <row r="18" spans="1:38" ht="18" customHeight="1" outlineLevel="2" x14ac:dyDescent="0.35">
      <c r="A18" s="65">
        <v>12</v>
      </c>
      <c r="B18" s="51" t="s">
        <v>44</v>
      </c>
      <c r="C18" s="51" t="s">
        <v>45</v>
      </c>
      <c r="D18" s="51" t="s">
        <v>99</v>
      </c>
      <c r="E18" s="52" t="s">
        <v>98</v>
      </c>
      <c r="F18" s="66">
        <v>1</v>
      </c>
      <c r="G18" s="67">
        <v>20</v>
      </c>
      <c r="H18" s="53" t="s">
        <v>58</v>
      </c>
      <c r="I18" s="53">
        <v>1</v>
      </c>
      <c r="J18" s="68">
        <v>120</v>
      </c>
      <c r="K18" s="67">
        <v>27</v>
      </c>
      <c r="L18" s="67"/>
      <c r="M18" s="67">
        <v>27</v>
      </c>
      <c r="N18" s="67"/>
      <c r="O18" s="67"/>
      <c r="P18" s="67"/>
      <c r="Q18" s="67" t="s">
        <v>100</v>
      </c>
      <c r="R18" s="67"/>
      <c r="S18" s="69">
        <v>27</v>
      </c>
      <c r="T18" s="70"/>
      <c r="U18" s="70"/>
      <c r="V18" s="70"/>
      <c r="W18" s="70">
        <v>27</v>
      </c>
      <c r="X18" s="70"/>
      <c r="Y18" s="70"/>
      <c r="Z18" s="70"/>
      <c r="AA18" s="70">
        <v>2</v>
      </c>
      <c r="AB18" s="70"/>
      <c r="AC18" s="70"/>
      <c r="AD18" s="70"/>
      <c r="AE18" s="70"/>
      <c r="AF18" s="70"/>
      <c r="AG18" s="70"/>
      <c r="AH18" s="70"/>
      <c r="AI18" s="70"/>
      <c r="AJ18" s="70"/>
      <c r="AK18" s="71"/>
      <c r="AL18" s="70">
        <f t="shared" si="0"/>
        <v>56</v>
      </c>
    </row>
    <row r="19" spans="1:38" ht="18" customHeight="1" outlineLevel="2" x14ac:dyDescent="0.35">
      <c r="A19" s="65">
        <v>13</v>
      </c>
      <c r="B19" s="51" t="s">
        <v>44</v>
      </c>
      <c r="C19" s="51" t="s">
        <v>45</v>
      </c>
      <c r="D19" s="51" t="s">
        <v>101</v>
      </c>
      <c r="E19" s="52" t="s">
        <v>98</v>
      </c>
      <c r="F19" s="66">
        <v>1</v>
      </c>
      <c r="G19" s="67">
        <v>20</v>
      </c>
      <c r="H19" s="53" t="s">
        <v>58</v>
      </c>
      <c r="I19" s="53">
        <v>1</v>
      </c>
      <c r="J19" s="68">
        <v>150</v>
      </c>
      <c r="K19" s="67">
        <v>36</v>
      </c>
      <c r="L19" s="67"/>
      <c r="M19" s="67">
        <v>36</v>
      </c>
      <c r="N19" s="67"/>
      <c r="O19" s="67"/>
      <c r="P19" s="67"/>
      <c r="Q19" s="67"/>
      <c r="R19" s="67">
        <v>1</v>
      </c>
      <c r="S19" s="69">
        <v>36</v>
      </c>
      <c r="T19" s="70">
        <v>2</v>
      </c>
      <c r="U19" s="70"/>
      <c r="V19" s="70"/>
      <c r="W19" s="70">
        <v>36</v>
      </c>
      <c r="X19" s="70"/>
      <c r="Y19" s="70"/>
      <c r="Z19" s="70"/>
      <c r="AA19" s="70"/>
      <c r="AB19" s="70">
        <v>3</v>
      </c>
      <c r="AC19" s="70"/>
      <c r="AD19" s="70"/>
      <c r="AE19" s="70"/>
      <c r="AF19" s="70"/>
      <c r="AG19" s="70"/>
      <c r="AH19" s="70"/>
      <c r="AI19" s="70"/>
      <c r="AJ19" s="70"/>
      <c r="AK19" s="71"/>
      <c r="AL19" s="70">
        <f t="shared" si="0"/>
        <v>77</v>
      </c>
    </row>
    <row r="20" spans="1:38" ht="18" customHeight="1" outlineLevel="2" x14ac:dyDescent="0.35">
      <c r="A20" s="65">
        <v>14</v>
      </c>
      <c r="B20" s="51" t="s">
        <v>44</v>
      </c>
      <c r="C20" s="51" t="s">
        <v>45</v>
      </c>
      <c r="D20" s="51" t="s">
        <v>102</v>
      </c>
      <c r="E20" s="52" t="s">
        <v>98</v>
      </c>
      <c r="F20" s="53">
        <v>2</v>
      </c>
      <c r="G20" s="53">
        <v>17</v>
      </c>
      <c r="H20" s="53" t="s">
        <v>58</v>
      </c>
      <c r="I20" s="53">
        <v>1</v>
      </c>
      <c r="J20" s="72">
        <v>150</v>
      </c>
      <c r="K20" s="53">
        <v>36</v>
      </c>
      <c r="L20" s="53"/>
      <c r="M20" s="53">
        <v>36</v>
      </c>
      <c r="N20" s="53"/>
      <c r="O20" s="53"/>
      <c r="P20" s="53"/>
      <c r="Q20" s="53"/>
      <c r="R20" s="56">
        <v>3</v>
      </c>
      <c r="S20" s="57">
        <v>36</v>
      </c>
      <c r="T20" s="58">
        <v>2</v>
      </c>
      <c r="U20" s="58"/>
      <c r="V20" s="58"/>
      <c r="W20" s="58">
        <v>36</v>
      </c>
      <c r="X20" s="58"/>
      <c r="Y20" s="58"/>
      <c r="Z20" s="58"/>
      <c r="AA20" s="58"/>
      <c r="AB20" s="58">
        <v>3</v>
      </c>
      <c r="AC20" s="58"/>
      <c r="AD20" s="58"/>
      <c r="AE20" s="58"/>
      <c r="AF20" s="58"/>
      <c r="AG20" s="58"/>
      <c r="AH20" s="58"/>
      <c r="AI20" s="58"/>
      <c r="AJ20" s="58"/>
      <c r="AK20" s="59"/>
      <c r="AL20" s="70">
        <f t="shared" si="0"/>
        <v>77</v>
      </c>
    </row>
    <row r="21" spans="1:38" ht="18" customHeight="1" outlineLevel="2" x14ac:dyDescent="0.35">
      <c r="A21" s="65">
        <v>14</v>
      </c>
      <c r="B21" s="73" t="s">
        <v>44</v>
      </c>
      <c r="C21" s="73" t="s">
        <v>45</v>
      </c>
      <c r="D21" s="74" t="s">
        <v>102</v>
      </c>
      <c r="E21" s="75" t="s">
        <v>103</v>
      </c>
      <c r="F21" s="76" t="s">
        <v>104</v>
      </c>
      <c r="G21" s="76">
        <v>2</v>
      </c>
      <c r="H21" s="67"/>
      <c r="I21" s="67"/>
      <c r="J21" s="76">
        <v>120</v>
      </c>
      <c r="K21" s="76">
        <v>36</v>
      </c>
      <c r="L21" s="77"/>
      <c r="M21" s="76">
        <v>36</v>
      </c>
      <c r="N21" s="77"/>
      <c r="O21" s="77"/>
      <c r="P21" s="77"/>
      <c r="Q21" s="77" t="s">
        <v>105</v>
      </c>
      <c r="R21" s="77"/>
      <c r="S21" s="78"/>
      <c r="T21" s="78"/>
      <c r="U21" s="79"/>
      <c r="V21" s="78"/>
      <c r="W21" s="78"/>
      <c r="X21" s="78"/>
      <c r="Y21" s="78"/>
      <c r="Z21" s="78"/>
      <c r="AA21" s="78">
        <v>1</v>
      </c>
      <c r="AB21" s="79"/>
      <c r="AC21" s="78"/>
      <c r="AD21" s="78"/>
      <c r="AE21" s="78"/>
      <c r="AF21" s="78"/>
      <c r="AG21" s="78"/>
      <c r="AH21" s="78"/>
      <c r="AI21" s="78"/>
      <c r="AJ21" s="78"/>
      <c r="AK21" s="80"/>
      <c r="AL21" s="70">
        <f t="shared" si="0"/>
        <v>1</v>
      </c>
    </row>
    <row r="22" spans="1:38" ht="18" customHeight="1" outlineLevel="2" x14ac:dyDescent="0.35">
      <c r="A22" s="65">
        <v>15</v>
      </c>
      <c r="B22" s="51" t="s">
        <v>44</v>
      </c>
      <c r="C22" s="51" t="s">
        <v>45</v>
      </c>
      <c r="D22" s="51" t="s">
        <v>106</v>
      </c>
      <c r="E22" s="52" t="s">
        <v>98</v>
      </c>
      <c r="F22" s="53">
        <v>2</v>
      </c>
      <c r="G22" s="53">
        <v>17</v>
      </c>
      <c r="H22" s="53" t="s">
        <v>58</v>
      </c>
      <c r="I22" s="53">
        <v>1</v>
      </c>
      <c r="J22" s="72">
        <v>150</v>
      </c>
      <c r="K22" s="53">
        <v>36</v>
      </c>
      <c r="L22" s="53"/>
      <c r="M22" s="53">
        <v>36</v>
      </c>
      <c r="N22" s="53"/>
      <c r="O22" s="53"/>
      <c r="P22" s="53"/>
      <c r="Q22" s="53"/>
      <c r="R22" s="56">
        <v>3</v>
      </c>
      <c r="S22" s="57">
        <v>36</v>
      </c>
      <c r="T22" s="58">
        <v>2</v>
      </c>
      <c r="U22" s="58"/>
      <c r="V22" s="58"/>
      <c r="W22" s="58">
        <v>36</v>
      </c>
      <c r="X22" s="58"/>
      <c r="Y22" s="58"/>
      <c r="Z22" s="58"/>
      <c r="AA22" s="58"/>
      <c r="AB22" s="58">
        <v>3</v>
      </c>
      <c r="AC22" s="58"/>
      <c r="AD22" s="58"/>
      <c r="AE22" s="58"/>
      <c r="AF22" s="58"/>
      <c r="AG22" s="58"/>
      <c r="AH22" s="58"/>
      <c r="AI22" s="58"/>
      <c r="AJ22" s="58"/>
      <c r="AK22" s="59"/>
      <c r="AL22" s="70">
        <f t="shared" si="0"/>
        <v>77</v>
      </c>
    </row>
    <row r="23" spans="1:38" ht="18" customHeight="1" outlineLevel="2" x14ac:dyDescent="0.35">
      <c r="A23" s="65">
        <v>16</v>
      </c>
      <c r="B23" s="51" t="s">
        <v>44</v>
      </c>
      <c r="C23" s="51" t="s">
        <v>45</v>
      </c>
      <c r="D23" s="51" t="s">
        <v>107</v>
      </c>
      <c r="E23" s="52" t="s">
        <v>98</v>
      </c>
      <c r="F23" s="67">
        <v>2</v>
      </c>
      <c r="G23" s="67">
        <v>17</v>
      </c>
      <c r="H23" s="53" t="s">
        <v>58</v>
      </c>
      <c r="I23" s="53">
        <v>1</v>
      </c>
      <c r="J23" s="68">
        <v>150</v>
      </c>
      <c r="K23" s="67">
        <v>36</v>
      </c>
      <c r="L23" s="67"/>
      <c r="M23" s="67">
        <v>27</v>
      </c>
      <c r="N23" s="67"/>
      <c r="O23" s="67"/>
      <c r="P23" s="67"/>
      <c r="Q23" s="67" t="s">
        <v>80</v>
      </c>
      <c r="R23" s="67"/>
      <c r="S23" s="69">
        <v>36</v>
      </c>
      <c r="T23" s="70"/>
      <c r="U23" s="70"/>
      <c r="V23" s="70"/>
      <c r="W23" s="70">
        <v>27</v>
      </c>
      <c r="X23" s="70"/>
      <c r="Y23" s="70"/>
      <c r="Z23" s="70"/>
      <c r="AA23" s="70">
        <v>2</v>
      </c>
      <c r="AB23" s="70"/>
      <c r="AC23" s="70"/>
      <c r="AD23" s="70"/>
      <c r="AE23" s="70"/>
      <c r="AF23" s="70"/>
      <c r="AG23" s="70"/>
      <c r="AH23" s="70"/>
      <c r="AI23" s="70"/>
      <c r="AJ23" s="70"/>
      <c r="AK23" s="71"/>
      <c r="AL23" s="70">
        <f t="shared" si="0"/>
        <v>65</v>
      </c>
    </row>
    <row r="24" spans="1:38" ht="18" customHeight="1" outlineLevel="2" x14ac:dyDescent="0.35">
      <c r="A24" s="65">
        <v>17</v>
      </c>
      <c r="B24" s="51" t="s">
        <v>44</v>
      </c>
      <c r="C24" s="51" t="s">
        <v>45</v>
      </c>
      <c r="D24" s="51" t="s">
        <v>108</v>
      </c>
      <c r="E24" s="52" t="s">
        <v>98</v>
      </c>
      <c r="F24" s="67">
        <v>3</v>
      </c>
      <c r="G24" s="67">
        <v>8</v>
      </c>
      <c r="H24" s="53" t="s">
        <v>58</v>
      </c>
      <c r="I24" s="53">
        <v>1</v>
      </c>
      <c r="J24" s="68">
        <v>180</v>
      </c>
      <c r="K24" s="67">
        <v>45</v>
      </c>
      <c r="L24" s="67"/>
      <c r="M24" s="67">
        <v>45</v>
      </c>
      <c r="N24" s="67" t="s">
        <v>88</v>
      </c>
      <c r="O24" s="67"/>
      <c r="P24" s="67"/>
      <c r="Q24" s="67" t="s">
        <v>89</v>
      </c>
      <c r="R24" s="67"/>
      <c r="S24" s="69"/>
      <c r="T24" s="70"/>
      <c r="U24" s="70"/>
      <c r="V24" s="70"/>
      <c r="W24" s="70"/>
      <c r="X24" s="70"/>
      <c r="Y24" s="70"/>
      <c r="Z24" s="70">
        <v>16</v>
      </c>
      <c r="AA24" s="70">
        <v>1</v>
      </c>
      <c r="AB24" s="70"/>
      <c r="AC24" s="70"/>
      <c r="AD24" s="70"/>
      <c r="AE24" s="70"/>
      <c r="AF24" s="70"/>
      <c r="AG24" s="70"/>
      <c r="AH24" s="70"/>
      <c r="AI24" s="70"/>
      <c r="AJ24" s="70"/>
      <c r="AK24" s="71"/>
      <c r="AL24" s="70">
        <f t="shared" si="0"/>
        <v>17</v>
      </c>
    </row>
    <row r="25" spans="1:38" ht="18" customHeight="1" outlineLevel="2" x14ac:dyDescent="0.35">
      <c r="A25" s="65">
        <v>18</v>
      </c>
      <c r="B25" s="51" t="s">
        <v>44</v>
      </c>
      <c r="C25" s="51" t="s">
        <v>45</v>
      </c>
      <c r="D25" s="51" t="s">
        <v>81</v>
      </c>
      <c r="E25" s="52" t="s">
        <v>109</v>
      </c>
      <c r="F25" s="67">
        <v>3</v>
      </c>
      <c r="G25" s="67">
        <v>22</v>
      </c>
      <c r="H25" s="53" t="s">
        <v>58</v>
      </c>
      <c r="I25" s="53">
        <v>1</v>
      </c>
      <c r="J25" s="68">
        <v>135</v>
      </c>
      <c r="K25" s="67">
        <v>36</v>
      </c>
      <c r="L25" s="67"/>
      <c r="M25" s="67">
        <v>27</v>
      </c>
      <c r="N25" s="81"/>
      <c r="O25" s="67"/>
      <c r="P25" s="67"/>
      <c r="Q25" s="67" t="s">
        <v>89</v>
      </c>
      <c r="R25" s="81" t="s">
        <v>110</v>
      </c>
      <c r="S25" s="69">
        <v>36</v>
      </c>
      <c r="T25" s="70">
        <v>1</v>
      </c>
      <c r="U25" s="70"/>
      <c r="V25" s="70"/>
      <c r="W25" s="70">
        <v>27</v>
      </c>
      <c r="X25" s="70"/>
      <c r="Y25" s="70"/>
      <c r="Z25" s="70"/>
      <c r="AA25" s="70">
        <v>2</v>
      </c>
      <c r="AB25" s="70">
        <v>1</v>
      </c>
      <c r="AC25" s="70"/>
      <c r="AD25" s="70"/>
      <c r="AE25" s="70"/>
      <c r="AF25" s="70"/>
      <c r="AG25" s="70"/>
      <c r="AH25" s="70"/>
      <c r="AI25" s="70"/>
      <c r="AJ25" s="70"/>
      <c r="AK25" s="71"/>
      <c r="AL25" s="70">
        <f t="shared" si="0"/>
        <v>67</v>
      </c>
    </row>
    <row r="26" spans="1:38" ht="18" customHeight="1" outlineLevel="2" x14ac:dyDescent="0.35">
      <c r="A26" s="65">
        <v>19</v>
      </c>
      <c r="B26" s="51" t="s">
        <v>44</v>
      </c>
      <c r="C26" s="51" t="s">
        <v>45</v>
      </c>
      <c r="D26" s="51" t="s">
        <v>111</v>
      </c>
      <c r="E26" s="52" t="s">
        <v>112</v>
      </c>
      <c r="F26" s="67">
        <v>3</v>
      </c>
      <c r="G26" s="67">
        <v>11</v>
      </c>
      <c r="H26" s="53" t="s">
        <v>64</v>
      </c>
      <c r="I26" s="53">
        <v>1</v>
      </c>
      <c r="J26" s="68">
        <v>120</v>
      </c>
      <c r="K26" s="67">
        <v>36</v>
      </c>
      <c r="L26" s="67"/>
      <c r="M26" s="67">
        <v>18</v>
      </c>
      <c r="N26" s="81"/>
      <c r="O26" s="67"/>
      <c r="P26" s="67"/>
      <c r="Q26" s="67" t="s">
        <v>89</v>
      </c>
      <c r="R26" s="81"/>
      <c r="S26" s="69">
        <v>36</v>
      </c>
      <c r="T26" s="70"/>
      <c r="U26" s="70"/>
      <c r="V26" s="70"/>
      <c r="W26" s="70">
        <v>18</v>
      </c>
      <c r="X26" s="70"/>
      <c r="Y26" s="70"/>
      <c r="Z26" s="70"/>
      <c r="AA26" s="70">
        <v>2</v>
      </c>
      <c r="AB26" s="70"/>
      <c r="AC26" s="70"/>
      <c r="AD26" s="70"/>
      <c r="AE26" s="70"/>
      <c r="AF26" s="70"/>
      <c r="AG26" s="70"/>
      <c r="AH26" s="70"/>
      <c r="AI26" s="70"/>
      <c r="AJ26" s="70"/>
      <c r="AK26" s="71"/>
      <c r="AL26" s="70">
        <f t="shared" si="0"/>
        <v>56</v>
      </c>
    </row>
    <row r="27" spans="1:38" ht="18" customHeight="1" outlineLevel="2" x14ac:dyDescent="0.35">
      <c r="A27" s="65">
        <v>20</v>
      </c>
      <c r="B27" s="51" t="s">
        <v>44</v>
      </c>
      <c r="C27" s="51" t="s">
        <v>45</v>
      </c>
      <c r="D27" s="51" t="s">
        <v>113</v>
      </c>
      <c r="E27" s="52" t="s">
        <v>114</v>
      </c>
      <c r="F27" s="67">
        <v>3</v>
      </c>
      <c r="G27" s="67">
        <v>19</v>
      </c>
      <c r="H27" s="53" t="s">
        <v>58</v>
      </c>
      <c r="I27" s="53">
        <v>1</v>
      </c>
      <c r="J27" s="68">
        <v>90</v>
      </c>
      <c r="K27" s="67">
        <v>27</v>
      </c>
      <c r="L27" s="67"/>
      <c r="M27" s="67">
        <v>18</v>
      </c>
      <c r="N27" s="81"/>
      <c r="O27" s="67"/>
      <c r="P27" s="67"/>
      <c r="Q27" s="67" t="s">
        <v>89</v>
      </c>
      <c r="R27" s="81"/>
      <c r="S27" s="69">
        <v>27</v>
      </c>
      <c r="T27" s="70"/>
      <c r="U27" s="70"/>
      <c r="V27" s="70"/>
      <c r="W27" s="70">
        <v>18</v>
      </c>
      <c r="X27" s="70"/>
      <c r="Y27" s="70"/>
      <c r="Z27" s="70"/>
      <c r="AA27" s="70">
        <v>2</v>
      </c>
      <c r="AB27" s="70"/>
      <c r="AC27" s="70"/>
      <c r="AD27" s="70"/>
      <c r="AE27" s="70"/>
      <c r="AF27" s="70"/>
      <c r="AG27" s="70"/>
      <c r="AH27" s="70"/>
      <c r="AI27" s="70"/>
      <c r="AJ27" s="70"/>
      <c r="AK27" s="71"/>
      <c r="AL27" s="70">
        <f t="shared" si="0"/>
        <v>47</v>
      </c>
    </row>
    <row r="28" spans="1:38" ht="18" customHeight="1" outlineLevel="2" x14ac:dyDescent="0.35">
      <c r="A28" s="65">
        <v>21</v>
      </c>
      <c r="B28" s="51" t="s">
        <v>44</v>
      </c>
      <c r="C28" s="51" t="s">
        <v>45</v>
      </c>
      <c r="D28" s="51" t="s">
        <v>94</v>
      </c>
      <c r="E28" s="52" t="s">
        <v>115</v>
      </c>
      <c r="F28" s="66">
        <v>4</v>
      </c>
      <c r="G28" s="67">
        <v>13</v>
      </c>
      <c r="H28" s="53" t="s">
        <v>64</v>
      </c>
      <c r="I28" s="53">
        <v>1</v>
      </c>
      <c r="J28" s="68">
        <v>195</v>
      </c>
      <c r="K28" s="67">
        <v>36</v>
      </c>
      <c r="L28" s="67"/>
      <c r="M28" s="67">
        <v>36</v>
      </c>
      <c r="N28" s="67" t="s">
        <v>93</v>
      </c>
      <c r="O28" s="67"/>
      <c r="P28" s="67"/>
      <c r="Q28" s="67"/>
      <c r="R28" s="67">
        <v>7</v>
      </c>
      <c r="S28" s="69">
        <v>36</v>
      </c>
      <c r="T28" s="70">
        <v>1</v>
      </c>
      <c r="U28" s="70"/>
      <c r="V28" s="70"/>
      <c r="W28" s="70">
        <v>36</v>
      </c>
      <c r="X28" s="70"/>
      <c r="Y28" s="70"/>
      <c r="Z28" s="70">
        <v>26</v>
      </c>
      <c r="AA28" s="70"/>
      <c r="AB28" s="70">
        <v>2</v>
      </c>
      <c r="AC28" s="70"/>
      <c r="AD28" s="70"/>
      <c r="AE28" s="70"/>
      <c r="AF28" s="70"/>
      <c r="AG28" s="70"/>
      <c r="AH28" s="70"/>
      <c r="AI28" s="70"/>
      <c r="AJ28" s="70"/>
      <c r="AK28" s="71"/>
      <c r="AL28" s="70">
        <f t="shared" si="0"/>
        <v>101</v>
      </c>
    </row>
    <row r="29" spans="1:38" ht="18" customHeight="1" outlineLevel="2" x14ac:dyDescent="0.35">
      <c r="A29" s="65">
        <v>22</v>
      </c>
      <c r="B29" s="51" t="s">
        <v>44</v>
      </c>
      <c r="C29" s="51" t="s">
        <v>45</v>
      </c>
      <c r="D29" s="51" t="s">
        <v>116</v>
      </c>
      <c r="E29" s="52" t="s">
        <v>115</v>
      </c>
      <c r="F29" s="67">
        <v>4</v>
      </c>
      <c r="G29" s="67">
        <v>13</v>
      </c>
      <c r="H29" s="53" t="s">
        <v>64</v>
      </c>
      <c r="I29" s="53">
        <v>1</v>
      </c>
      <c r="J29" s="68">
        <v>195</v>
      </c>
      <c r="K29" s="67">
        <v>36</v>
      </c>
      <c r="L29" s="67"/>
      <c r="M29" s="67">
        <v>36</v>
      </c>
      <c r="N29" s="67" t="s">
        <v>93</v>
      </c>
      <c r="O29" s="67"/>
      <c r="P29" s="67"/>
      <c r="Q29" s="67"/>
      <c r="R29" s="67">
        <v>7</v>
      </c>
      <c r="S29" s="69">
        <v>36</v>
      </c>
      <c r="T29" s="70">
        <v>1</v>
      </c>
      <c r="U29" s="70"/>
      <c r="V29" s="70"/>
      <c r="W29" s="70">
        <v>36</v>
      </c>
      <c r="X29" s="70"/>
      <c r="Y29" s="70"/>
      <c r="Z29" s="70">
        <v>26</v>
      </c>
      <c r="AA29" s="70"/>
      <c r="AB29" s="70">
        <v>2</v>
      </c>
      <c r="AC29" s="70"/>
      <c r="AD29" s="70"/>
      <c r="AE29" s="70"/>
      <c r="AF29" s="70"/>
      <c r="AG29" s="70"/>
      <c r="AH29" s="70"/>
      <c r="AI29" s="70"/>
      <c r="AJ29" s="70"/>
      <c r="AK29" s="71"/>
      <c r="AL29" s="70">
        <f t="shared" si="0"/>
        <v>101</v>
      </c>
    </row>
    <row r="30" spans="1:38" ht="18" customHeight="1" outlineLevel="2" x14ac:dyDescent="0.35">
      <c r="A30" s="65">
        <v>23</v>
      </c>
      <c r="B30" s="51" t="s">
        <v>44</v>
      </c>
      <c r="C30" s="51" t="s">
        <v>45</v>
      </c>
      <c r="D30" s="51" t="s">
        <v>117</v>
      </c>
      <c r="E30" s="52" t="s">
        <v>115</v>
      </c>
      <c r="F30" s="67">
        <v>4</v>
      </c>
      <c r="G30" s="67">
        <v>13</v>
      </c>
      <c r="H30" s="53" t="s">
        <v>64</v>
      </c>
      <c r="I30" s="53">
        <v>1</v>
      </c>
      <c r="J30" s="72">
        <v>150</v>
      </c>
      <c r="K30" s="67">
        <v>36</v>
      </c>
      <c r="L30" s="67"/>
      <c r="M30" s="67">
        <v>36</v>
      </c>
      <c r="N30" s="53"/>
      <c r="O30" s="53"/>
      <c r="P30" s="53"/>
      <c r="Q30" s="53"/>
      <c r="R30" s="56">
        <v>7</v>
      </c>
      <c r="S30" s="57">
        <v>36</v>
      </c>
      <c r="T30" s="58">
        <v>1</v>
      </c>
      <c r="U30" s="58"/>
      <c r="V30" s="58"/>
      <c r="W30" s="58">
        <v>36</v>
      </c>
      <c r="X30" s="58"/>
      <c r="Y30" s="58"/>
      <c r="Z30" s="58"/>
      <c r="AA30" s="58"/>
      <c r="AB30" s="58">
        <v>2</v>
      </c>
      <c r="AC30" s="58"/>
      <c r="AD30" s="58"/>
      <c r="AE30" s="58"/>
      <c r="AF30" s="58"/>
      <c r="AG30" s="58"/>
      <c r="AH30" s="58"/>
      <c r="AI30" s="58"/>
      <c r="AJ30" s="58"/>
      <c r="AK30" s="59"/>
      <c r="AL30" s="70">
        <f t="shared" si="0"/>
        <v>75</v>
      </c>
    </row>
    <row r="31" spans="1:38" ht="18" customHeight="1" outlineLevel="2" x14ac:dyDescent="0.35">
      <c r="A31" s="65">
        <v>24</v>
      </c>
      <c r="B31" s="51" t="s">
        <v>44</v>
      </c>
      <c r="C31" s="51" t="s">
        <v>45</v>
      </c>
      <c r="D31" s="51" t="s">
        <v>118</v>
      </c>
      <c r="E31" s="52" t="s">
        <v>115</v>
      </c>
      <c r="F31" s="67">
        <v>4</v>
      </c>
      <c r="G31" s="67">
        <v>13</v>
      </c>
      <c r="H31" s="53" t="s">
        <v>64</v>
      </c>
      <c r="I31" s="53">
        <v>1</v>
      </c>
      <c r="J31" s="68">
        <v>150</v>
      </c>
      <c r="K31" s="67">
        <v>36</v>
      </c>
      <c r="L31" s="67">
        <v>36</v>
      </c>
      <c r="M31" s="67"/>
      <c r="N31" s="67"/>
      <c r="O31" s="67"/>
      <c r="P31" s="67"/>
      <c r="Q31" s="67" t="s">
        <v>55</v>
      </c>
      <c r="R31" s="67"/>
      <c r="S31" s="69">
        <v>36</v>
      </c>
      <c r="T31" s="70"/>
      <c r="U31" s="70"/>
      <c r="V31" s="70">
        <v>36</v>
      </c>
      <c r="W31" s="70"/>
      <c r="X31" s="70"/>
      <c r="Y31" s="70"/>
      <c r="Z31" s="70"/>
      <c r="AA31" s="70">
        <v>2</v>
      </c>
      <c r="AB31" s="70"/>
      <c r="AC31" s="70"/>
      <c r="AD31" s="70"/>
      <c r="AE31" s="70"/>
      <c r="AF31" s="70"/>
      <c r="AG31" s="70"/>
      <c r="AH31" s="70"/>
      <c r="AI31" s="70"/>
      <c r="AJ31" s="70"/>
      <c r="AK31" s="71"/>
      <c r="AL31" s="70">
        <f t="shared" si="0"/>
        <v>74</v>
      </c>
    </row>
    <row r="32" spans="1:38" ht="18" customHeight="1" outlineLevel="2" x14ac:dyDescent="0.35">
      <c r="A32" s="65">
        <v>25</v>
      </c>
      <c r="B32" s="51" t="s">
        <v>44</v>
      </c>
      <c r="C32" s="51" t="s">
        <v>45</v>
      </c>
      <c r="D32" s="51" t="s">
        <v>419</v>
      </c>
      <c r="E32" s="52" t="s">
        <v>98</v>
      </c>
      <c r="F32" s="67" t="s">
        <v>420</v>
      </c>
      <c r="G32" s="67">
        <v>1</v>
      </c>
      <c r="H32" s="53"/>
      <c r="I32" s="53"/>
      <c r="J32" s="68">
        <v>90</v>
      </c>
      <c r="K32" s="67">
        <v>18</v>
      </c>
      <c r="L32" s="67"/>
      <c r="M32" s="67">
        <v>12</v>
      </c>
      <c r="N32" s="67"/>
      <c r="O32" s="67"/>
      <c r="P32" s="67"/>
      <c r="Q32" s="67" t="s">
        <v>100</v>
      </c>
      <c r="R32" s="67"/>
      <c r="S32" s="69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1"/>
      <c r="AL32" s="70">
        <f t="shared" si="0"/>
        <v>1</v>
      </c>
    </row>
    <row r="33" spans="1:39" ht="18" customHeight="1" outlineLevel="2" x14ac:dyDescent="0.35">
      <c r="A33" s="65">
        <v>26</v>
      </c>
      <c r="B33" s="51" t="s">
        <v>44</v>
      </c>
      <c r="C33" s="51" t="s">
        <v>45</v>
      </c>
      <c r="D33" s="51" t="s">
        <v>119</v>
      </c>
      <c r="E33" s="52" t="s">
        <v>120</v>
      </c>
      <c r="F33" s="53" t="s">
        <v>121</v>
      </c>
      <c r="G33" s="53">
        <v>7</v>
      </c>
      <c r="H33" s="53"/>
      <c r="I33" s="53"/>
      <c r="J33" s="72"/>
      <c r="K33" s="53"/>
      <c r="L33" s="53"/>
      <c r="M33" s="53"/>
      <c r="N33" s="53"/>
      <c r="O33" s="53"/>
      <c r="P33" s="53"/>
      <c r="Q33" s="53"/>
      <c r="R33" s="53"/>
      <c r="S33" s="82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>
        <v>28</v>
      </c>
      <c r="AK33" s="59"/>
      <c r="AL33" s="70">
        <f t="shared" si="0"/>
        <v>28</v>
      </c>
    </row>
    <row r="34" spans="1:39" ht="18" customHeight="1" outlineLevel="2" x14ac:dyDescent="0.35">
      <c r="A34" s="65">
        <v>27</v>
      </c>
      <c r="B34" s="51" t="s">
        <v>44</v>
      </c>
      <c r="C34" s="51" t="s">
        <v>45</v>
      </c>
      <c r="D34" s="51" t="s">
        <v>122</v>
      </c>
      <c r="E34" s="52" t="s">
        <v>123</v>
      </c>
      <c r="F34" s="53" t="s">
        <v>121</v>
      </c>
      <c r="G34" s="53">
        <v>13</v>
      </c>
      <c r="H34" s="53"/>
      <c r="I34" s="53"/>
      <c r="J34" s="72"/>
      <c r="K34" s="53"/>
      <c r="L34" s="53"/>
      <c r="M34" s="53"/>
      <c r="N34" s="53"/>
      <c r="O34" s="53"/>
      <c r="P34" s="53"/>
      <c r="Q34" s="53"/>
      <c r="R34" s="53"/>
      <c r="S34" s="82"/>
      <c r="T34" s="58"/>
      <c r="U34" s="58"/>
      <c r="V34" s="58"/>
      <c r="W34" s="58"/>
      <c r="X34" s="58"/>
      <c r="Y34" s="58"/>
      <c r="Z34" s="58"/>
      <c r="AA34" s="58"/>
      <c r="AB34" s="58"/>
      <c r="AC34" s="58">
        <v>33</v>
      </c>
      <c r="AD34" s="58">
        <v>7</v>
      </c>
      <c r="AE34" s="58"/>
      <c r="AF34" s="58">
        <v>7</v>
      </c>
      <c r="AG34" s="58"/>
      <c r="AH34" s="58"/>
      <c r="AI34" s="58"/>
      <c r="AJ34" s="58"/>
      <c r="AK34" s="59"/>
      <c r="AL34" s="70">
        <f t="shared" si="0"/>
        <v>47</v>
      </c>
    </row>
    <row r="35" spans="1:39" s="91" customFormat="1" ht="18" customHeight="1" outlineLevel="2" x14ac:dyDescent="0.25">
      <c r="A35" s="68"/>
      <c r="B35" s="51"/>
      <c r="C35" s="83" t="s">
        <v>124</v>
      </c>
      <c r="D35" s="83"/>
      <c r="E35" s="84"/>
      <c r="F35" s="85"/>
      <c r="G35" s="85"/>
      <c r="H35" s="85"/>
      <c r="I35" s="86"/>
      <c r="J35" s="87"/>
      <c r="K35" s="85"/>
      <c r="L35" s="85"/>
      <c r="M35" s="85"/>
      <c r="N35" s="85"/>
      <c r="O35" s="85"/>
      <c r="P35" s="85"/>
      <c r="Q35" s="85"/>
      <c r="R35" s="88"/>
      <c r="S35" s="89">
        <f t="shared" ref="S35:AL35" si="1">SUM(S7:S34)</f>
        <v>657</v>
      </c>
      <c r="T35" s="89">
        <f t="shared" si="1"/>
        <v>19</v>
      </c>
      <c r="U35" s="89">
        <f t="shared" si="1"/>
        <v>0</v>
      </c>
      <c r="V35" s="89">
        <f t="shared" si="1"/>
        <v>36</v>
      </c>
      <c r="W35" s="89">
        <f t="shared" si="1"/>
        <v>603</v>
      </c>
      <c r="X35" s="89">
        <f t="shared" si="1"/>
        <v>0</v>
      </c>
      <c r="Y35" s="89">
        <f t="shared" si="1"/>
        <v>0</v>
      </c>
      <c r="Z35" s="89">
        <f t="shared" si="1"/>
        <v>164</v>
      </c>
      <c r="AA35" s="89">
        <f t="shared" si="1"/>
        <v>24</v>
      </c>
      <c r="AB35" s="89">
        <f t="shared" si="1"/>
        <v>34</v>
      </c>
      <c r="AC35" s="89">
        <f t="shared" si="1"/>
        <v>33</v>
      </c>
      <c r="AD35" s="89">
        <f t="shared" si="1"/>
        <v>7</v>
      </c>
      <c r="AE35" s="89">
        <f t="shared" si="1"/>
        <v>0</v>
      </c>
      <c r="AF35" s="89">
        <f t="shared" si="1"/>
        <v>97</v>
      </c>
      <c r="AG35" s="89">
        <f t="shared" si="1"/>
        <v>0</v>
      </c>
      <c r="AH35" s="89">
        <f t="shared" si="1"/>
        <v>0</v>
      </c>
      <c r="AI35" s="89">
        <f t="shared" si="1"/>
        <v>0</v>
      </c>
      <c r="AJ35" s="89">
        <f t="shared" si="1"/>
        <v>28</v>
      </c>
      <c r="AK35" s="89">
        <f t="shared" si="1"/>
        <v>0</v>
      </c>
      <c r="AL35" s="89">
        <f t="shared" si="1"/>
        <v>1702</v>
      </c>
      <c r="AM35" s="90"/>
    </row>
    <row r="36" spans="1:39" s="91" customFormat="1" ht="124.5" customHeight="1" outlineLevel="2" x14ac:dyDescent="0.25">
      <c r="A36" s="22" t="s">
        <v>4</v>
      </c>
      <c r="B36" s="23" t="s">
        <v>5</v>
      </c>
      <c r="C36" s="24" t="s">
        <v>6</v>
      </c>
      <c r="D36" s="25" t="s">
        <v>7</v>
      </c>
      <c r="E36" s="26" t="s">
        <v>8</v>
      </c>
      <c r="F36" s="27" t="s">
        <v>9</v>
      </c>
      <c r="G36" s="24" t="s">
        <v>10</v>
      </c>
      <c r="H36" s="24" t="s">
        <v>11</v>
      </c>
      <c r="I36" s="28" t="s">
        <v>12</v>
      </c>
      <c r="J36" s="29" t="s">
        <v>13</v>
      </c>
      <c r="K36" s="27" t="s">
        <v>14</v>
      </c>
      <c r="L36" s="29" t="s">
        <v>15</v>
      </c>
      <c r="M36" s="29" t="s">
        <v>16</v>
      </c>
      <c r="N36" s="24" t="s">
        <v>17</v>
      </c>
      <c r="O36" s="24" t="s">
        <v>18</v>
      </c>
      <c r="P36" s="30" t="s">
        <v>19</v>
      </c>
      <c r="Q36" s="31" t="s">
        <v>20</v>
      </c>
      <c r="R36" s="32" t="s">
        <v>21</v>
      </c>
      <c r="S36" s="33" t="s">
        <v>22</v>
      </c>
      <c r="T36" s="27" t="s">
        <v>75</v>
      </c>
      <c r="U36" s="29" t="s">
        <v>24</v>
      </c>
      <c r="V36" s="64" t="s">
        <v>76</v>
      </c>
      <c r="W36" s="29" t="s">
        <v>25</v>
      </c>
      <c r="X36" s="34" t="s">
        <v>26</v>
      </c>
      <c r="Y36" s="34" t="s">
        <v>27</v>
      </c>
      <c r="Z36" s="29" t="s">
        <v>28</v>
      </c>
      <c r="AA36" s="27" t="s">
        <v>29</v>
      </c>
      <c r="AB36" s="27" t="s">
        <v>30</v>
      </c>
      <c r="AC36" s="27" t="s">
        <v>31</v>
      </c>
      <c r="AD36" s="27" t="s">
        <v>32</v>
      </c>
      <c r="AE36" s="29" t="s">
        <v>33</v>
      </c>
      <c r="AF36" s="29" t="s">
        <v>34</v>
      </c>
      <c r="AG36" s="27" t="s">
        <v>35</v>
      </c>
      <c r="AH36" s="27" t="s">
        <v>36</v>
      </c>
      <c r="AI36" s="29" t="s">
        <v>37</v>
      </c>
      <c r="AJ36" s="29" t="s">
        <v>38</v>
      </c>
      <c r="AK36" s="35" t="s">
        <v>23</v>
      </c>
      <c r="AL36" s="36" t="s">
        <v>42</v>
      </c>
      <c r="AM36" s="90"/>
    </row>
    <row r="37" spans="1:39" ht="18" customHeight="1" outlineLevel="2" x14ac:dyDescent="0.25">
      <c r="A37" s="50">
        <v>28</v>
      </c>
      <c r="B37" s="51" t="s">
        <v>44</v>
      </c>
      <c r="C37" s="51" t="s">
        <v>125</v>
      </c>
      <c r="D37" s="51" t="s">
        <v>46</v>
      </c>
      <c r="E37" s="52" t="s">
        <v>95</v>
      </c>
      <c r="F37" s="66" t="s">
        <v>96</v>
      </c>
      <c r="G37" s="67">
        <v>15</v>
      </c>
      <c r="H37" s="53" t="s">
        <v>64</v>
      </c>
      <c r="I37" s="53">
        <v>1</v>
      </c>
      <c r="J37" s="68">
        <v>90</v>
      </c>
      <c r="K37" s="67">
        <v>6</v>
      </c>
      <c r="L37" s="67"/>
      <c r="M37" s="67">
        <v>6</v>
      </c>
      <c r="N37" s="67"/>
      <c r="O37" s="67"/>
      <c r="P37" s="67">
        <v>1</v>
      </c>
      <c r="Q37" s="67"/>
      <c r="R37" s="67">
        <v>1</v>
      </c>
      <c r="S37" s="69">
        <v>6</v>
      </c>
      <c r="T37" s="70">
        <v>1</v>
      </c>
      <c r="U37" s="70"/>
      <c r="V37" s="70"/>
      <c r="W37" s="70">
        <v>6</v>
      </c>
      <c r="X37" s="70">
        <v>5</v>
      </c>
      <c r="Y37" s="70"/>
      <c r="Z37" s="70"/>
      <c r="AA37" s="70"/>
      <c r="AB37" s="70">
        <v>5</v>
      </c>
      <c r="AC37" s="70"/>
      <c r="AD37" s="70"/>
      <c r="AE37" s="70"/>
      <c r="AF37" s="70"/>
      <c r="AG37" s="70"/>
      <c r="AH37" s="70"/>
      <c r="AI37" s="70"/>
      <c r="AJ37" s="70"/>
      <c r="AK37" s="71"/>
      <c r="AL37" s="70">
        <f t="shared" ref="AL37:AL52" si="2">SUM(S37:AK37)</f>
        <v>23</v>
      </c>
      <c r="AM37" s="92"/>
    </row>
    <row r="38" spans="1:39" ht="18" customHeight="1" outlineLevel="2" x14ac:dyDescent="0.25">
      <c r="A38" s="50">
        <v>29</v>
      </c>
      <c r="B38" s="51" t="s">
        <v>44</v>
      </c>
      <c r="C38" s="51" t="s">
        <v>125</v>
      </c>
      <c r="D38" s="51" t="s">
        <v>127</v>
      </c>
      <c r="E38" s="52" t="s">
        <v>126</v>
      </c>
      <c r="F38" s="66" t="s">
        <v>121</v>
      </c>
      <c r="G38" s="67">
        <v>5</v>
      </c>
      <c r="H38" s="53" t="s">
        <v>64</v>
      </c>
      <c r="I38" s="53">
        <v>1</v>
      </c>
      <c r="J38" s="68">
        <v>150</v>
      </c>
      <c r="K38" s="67">
        <v>10</v>
      </c>
      <c r="L38" s="67"/>
      <c r="M38" s="67">
        <v>5</v>
      </c>
      <c r="N38" s="67"/>
      <c r="O38" s="67"/>
      <c r="P38" s="67">
        <v>1</v>
      </c>
      <c r="Q38" s="67" t="s">
        <v>80</v>
      </c>
      <c r="R38" s="67"/>
      <c r="S38" s="69"/>
      <c r="T38" s="70"/>
      <c r="U38" s="70"/>
      <c r="V38" s="70"/>
      <c r="X38" s="70">
        <v>2</v>
      </c>
      <c r="Y38" s="70"/>
      <c r="Z38" s="70"/>
      <c r="AA38" s="70">
        <v>1</v>
      </c>
      <c r="AB38" s="70"/>
      <c r="AC38" s="70"/>
      <c r="AD38" s="70"/>
      <c r="AE38" s="70"/>
      <c r="AF38" s="70"/>
      <c r="AG38" s="70"/>
      <c r="AH38" s="70"/>
      <c r="AI38" s="70"/>
      <c r="AJ38" s="70"/>
      <c r="AK38" s="71"/>
      <c r="AL38" s="70">
        <f t="shared" si="2"/>
        <v>3</v>
      </c>
      <c r="AM38" s="92"/>
    </row>
    <row r="39" spans="1:39" ht="18" customHeight="1" outlineLevel="2" x14ac:dyDescent="0.25">
      <c r="A39" s="50">
        <v>30</v>
      </c>
      <c r="B39" s="51" t="s">
        <v>44</v>
      </c>
      <c r="C39" s="51" t="s">
        <v>125</v>
      </c>
      <c r="D39" s="51" t="s">
        <v>128</v>
      </c>
      <c r="E39" s="52" t="s">
        <v>126</v>
      </c>
      <c r="F39" s="66" t="s">
        <v>121</v>
      </c>
      <c r="G39" s="67">
        <v>5</v>
      </c>
      <c r="H39" s="53" t="s">
        <v>64</v>
      </c>
      <c r="I39" s="53">
        <v>1</v>
      </c>
      <c r="J39" s="68">
        <v>180</v>
      </c>
      <c r="K39" s="67">
        <v>10</v>
      </c>
      <c r="L39" s="67"/>
      <c r="M39" s="67">
        <v>5</v>
      </c>
      <c r="N39" s="67"/>
      <c r="O39" s="67"/>
      <c r="P39" s="67">
        <v>1</v>
      </c>
      <c r="Q39" s="67" t="s">
        <v>80</v>
      </c>
      <c r="R39" s="67"/>
      <c r="S39" s="69"/>
      <c r="T39" s="70"/>
      <c r="U39" s="70"/>
      <c r="V39" s="70"/>
      <c r="W39" s="70"/>
      <c r="X39" s="70">
        <v>2</v>
      </c>
      <c r="Y39" s="70"/>
      <c r="Z39" s="70"/>
      <c r="AA39" s="70">
        <v>1</v>
      </c>
      <c r="AB39" s="70"/>
      <c r="AC39" s="70"/>
      <c r="AD39" s="70"/>
      <c r="AE39" s="70"/>
      <c r="AF39" s="70"/>
      <c r="AG39" s="70"/>
      <c r="AH39" s="70"/>
      <c r="AI39" s="70"/>
      <c r="AJ39" s="70"/>
      <c r="AK39" s="71"/>
      <c r="AL39" s="70">
        <f t="shared" si="2"/>
        <v>3</v>
      </c>
      <c r="AM39" s="92"/>
    </row>
    <row r="40" spans="1:39" ht="18" customHeight="1" outlineLevel="2" x14ac:dyDescent="0.25">
      <c r="A40" s="50">
        <v>31</v>
      </c>
      <c r="B40" s="51" t="s">
        <v>44</v>
      </c>
      <c r="C40" s="51" t="s">
        <v>125</v>
      </c>
      <c r="D40" s="51" t="s">
        <v>129</v>
      </c>
      <c r="E40" s="52" t="s">
        <v>126</v>
      </c>
      <c r="F40" s="66" t="s">
        <v>121</v>
      </c>
      <c r="G40" s="67">
        <v>5</v>
      </c>
      <c r="H40" s="53" t="s">
        <v>64</v>
      </c>
      <c r="I40" s="53">
        <v>1</v>
      </c>
      <c r="J40" s="68">
        <v>180</v>
      </c>
      <c r="K40" s="67">
        <v>10</v>
      </c>
      <c r="L40" s="67"/>
      <c r="M40" s="67">
        <v>10</v>
      </c>
      <c r="N40" s="67"/>
      <c r="O40" s="67"/>
      <c r="P40" s="67">
        <v>1</v>
      </c>
      <c r="Q40" s="67" t="s">
        <v>80</v>
      </c>
      <c r="R40" s="67"/>
      <c r="S40" s="69"/>
      <c r="T40" s="70"/>
      <c r="U40" s="70"/>
      <c r="V40" s="70"/>
      <c r="W40" s="70"/>
      <c r="X40" s="70">
        <v>2</v>
      </c>
      <c r="Y40" s="70"/>
      <c r="Z40" s="70"/>
      <c r="AA40" s="70">
        <v>1</v>
      </c>
      <c r="AB40" s="70"/>
      <c r="AC40" s="70"/>
      <c r="AD40" s="70"/>
      <c r="AE40" s="70"/>
      <c r="AF40" s="70"/>
      <c r="AG40" s="70"/>
      <c r="AH40" s="70"/>
      <c r="AI40" s="70"/>
      <c r="AJ40" s="70"/>
      <c r="AK40" s="71"/>
      <c r="AL40" s="70">
        <f t="shared" si="2"/>
        <v>3</v>
      </c>
      <c r="AM40" s="92"/>
    </row>
    <row r="41" spans="1:39" ht="18" customHeight="1" outlineLevel="2" x14ac:dyDescent="0.25">
      <c r="A41" s="50">
        <v>32</v>
      </c>
      <c r="B41" s="51" t="s">
        <v>44</v>
      </c>
      <c r="C41" s="51" t="s">
        <v>125</v>
      </c>
      <c r="D41" s="51" t="s">
        <v>130</v>
      </c>
      <c r="E41" s="52" t="s">
        <v>126</v>
      </c>
      <c r="F41" s="66" t="s">
        <v>121</v>
      </c>
      <c r="G41" s="67">
        <v>5</v>
      </c>
      <c r="H41" s="53" t="s">
        <v>64</v>
      </c>
      <c r="I41" s="53">
        <v>1</v>
      </c>
      <c r="J41" s="68">
        <v>180</v>
      </c>
      <c r="K41" s="67">
        <v>10</v>
      </c>
      <c r="L41" s="67"/>
      <c r="M41" s="67">
        <v>10</v>
      </c>
      <c r="N41" s="67"/>
      <c r="O41" s="67"/>
      <c r="P41" s="67">
        <v>1</v>
      </c>
      <c r="Q41" s="67" t="s">
        <v>80</v>
      </c>
      <c r="R41" s="67"/>
      <c r="S41" s="69"/>
      <c r="T41" s="70"/>
      <c r="U41" s="70"/>
      <c r="V41" s="70"/>
      <c r="W41" s="70"/>
      <c r="X41" s="70">
        <v>2</v>
      </c>
      <c r="Y41" s="70"/>
      <c r="Z41" s="70"/>
      <c r="AA41" s="70">
        <v>1</v>
      </c>
      <c r="AB41" s="70"/>
      <c r="AC41" s="70"/>
      <c r="AD41" s="70"/>
      <c r="AE41" s="70"/>
      <c r="AF41" s="70"/>
      <c r="AG41" s="70"/>
      <c r="AH41" s="70"/>
      <c r="AI41" s="70"/>
      <c r="AJ41" s="70"/>
      <c r="AK41" s="71"/>
      <c r="AL41" s="70">
        <f t="shared" si="2"/>
        <v>3</v>
      </c>
      <c r="AM41" s="92"/>
    </row>
    <row r="42" spans="1:39" ht="18" customHeight="1" outlineLevel="2" x14ac:dyDescent="0.25">
      <c r="A42" s="50">
        <v>33</v>
      </c>
      <c r="B42" s="51" t="s">
        <v>44</v>
      </c>
      <c r="C42" s="51" t="s">
        <v>125</v>
      </c>
      <c r="D42" s="51" t="s">
        <v>102</v>
      </c>
      <c r="E42" s="52" t="s">
        <v>98</v>
      </c>
      <c r="F42" s="66">
        <v>2</v>
      </c>
      <c r="G42" s="67">
        <v>14</v>
      </c>
      <c r="H42" s="53" t="s">
        <v>64</v>
      </c>
      <c r="I42" s="53">
        <v>1</v>
      </c>
      <c r="J42" s="68">
        <v>150</v>
      </c>
      <c r="K42" s="67">
        <v>10</v>
      </c>
      <c r="L42" s="67"/>
      <c r="M42" s="67">
        <v>6</v>
      </c>
      <c r="N42" s="67"/>
      <c r="O42" s="67"/>
      <c r="P42" s="67">
        <v>1</v>
      </c>
      <c r="Q42" s="67" t="s">
        <v>80</v>
      </c>
      <c r="R42" s="67"/>
      <c r="S42" s="69">
        <v>10</v>
      </c>
      <c r="T42" s="70"/>
      <c r="U42" s="70"/>
      <c r="V42" s="70"/>
      <c r="W42" s="70">
        <v>6</v>
      </c>
      <c r="X42" s="70">
        <v>5</v>
      </c>
      <c r="Y42" s="70"/>
      <c r="Z42" s="70"/>
      <c r="AA42" s="70">
        <v>2</v>
      </c>
      <c r="AB42" s="70"/>
      <c r="AC42" s="70"/>
      <c r="AD42" s="70"/>
      <c r="AE42" s="70"/>
      <c r="AF42" s="70"/>
      <c r="AG42" s="70"/>
      <c r="AH42" s="70"/>
      <c r="AI42" s="70"/>
      <c r="AJ42" s="70"/>
      <c r="AK42" s="71"/>
      <c r="AL42" s="70">
        <f t="shared" si="2"/>
        <v>23</v>
      </c>
      <c r="AM42" s="92"/>
    </row>
    <row r="43" spans="1:39" ht="18" customHeight="1" outlineLevel="2" x14ac:dyDescent="0.25">
      <c r="A43" s="50">
        <v>34</v>
      </c>
      <c r="B43" s="51" t="s">
        <v>44</v>
      </c>
      <c r="C43" s="51" t="s">
        <v>125</v>
      </c>
      <c r="D43" s="51" t="s">
        <v>85</v>
      </c>
      <c r="E43" s="52" t="s">
        <v>98</v>
      </c>
      <c r="F43" s="66">
        <v>2</v>
      </c>
      <c r="G43" s="67">
        <v>14</v>
      </c>
      <c r="H43" s="53"/>
      <c r="I43" s="53"/>
      <c r="J43" s="68">
        <v>60</v>
      </c>
      <c r="K43" s="67"/>
      <c r="L43" s="67"/>
      <c r="M43" s="67"/>
      <c r="N43" s="67"/>
      <c r="O43" s="67"/>
      <c r="P43" s="67"/>
      <c r="Q43" s="67"/>
      <c r="R43" s="67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>
        <v>17</v>
      </c>
      <c r="AG43" s="70"/>
      <c r="AH43" s="70"/>
      <c r="AI43" s="70"/>
      <c r="AJ43" s="70"/>
      <c r="AK43" s="71"/>
      <c r="AL43" s="70">
        <f t="shared" si="2"/>
        <v>17</v>
      </c>
      <c r="AM43" s="92"/>
    </row>
    <row r="44" spans="1:39" ht="18" customHeight="1" outlineLevel="2" x14ac:dyDescent="0.25">
      <c r="A44" s="50">
        <v>35</v>
      </c>
      <c r="B44" s="51" t="s">
        <v>44</v>
      </c>
      <c r="C44" s="51" t="s">
        <v>125</v>
      </c>
      <c r="D44" s="51" t="s">
        <v>81</v>
      </c>
      <c r="E44" s="52" t="s">
        <v>98</v>
      </c>
      <c r="F44" s="41">
        <v>2</v>
      </c>
      <c r="G44" s="67">
        <v>14</v>
      </c>
      <c r="H44" s="53"/>
      <c r="I44" s="54"/>
      <c r="J44" s="68">
        <v>150</v>
      </c>
      <c r="K44" s="67">
        <v>10</v>
      </c>
      <c r="L44" s="67"/>
      <c r="M44" s="67">
        <v>6</v>
      </c>
      <c r="N44" s="93" t="s">
        <v>84</v>
      </c>
      <c r="O44" s="93"/>
      <c r="P44" s="93"/>
      <c r="Q44" s="93"/>
      <c r="R44" s="94">
        <v>3</v>
      </c>
      <c r="S44" s="95">
        <v>10</v>
      </c>
      <c r="T44" s="70">
        <v>1</v>
      </c>
      <c r="U44" s="70"/>
      <c r="V44" s="70"/>
      <c r="W44" s="70">
        <v>6</v>
      </c>
      <c r="X44" s="70"/>
      <c r="Y44" s="70"/>
      <c r="Z44" s="70">
        <v>42</v>
      </c>
      <c r="AA44" s="70"/>
      <c r="AB44" s="70">
        <v>5</v>
      </c>
      <c r="AC44" s="70"/>
      <c r="AD44" s="70"/>
      <c r="AE44" s="70"/>
      <c r="AF44" s="70"/>
      <c r="AG44" s="70"/>
      <c r="AH44" s="70"/>
      <c r="AI44" s="70"/>
      <c r="AJ44" s="70"/>
      <c r="AK44" s="71"/>
      <c r="AL44" s="70">
        <f t="shared" si="2"/>
        <v>64</v>
      </c>
      <c r="AM44" s="92"/>
    </row>
    <row r="45" spans="1:39" ht="18" customHeight="1" outlineLevel="2" x14ac:dyDescent="0.25">
      <c r="A45" s="50">
        <v>36</v>
      </c>
      <c r="B45" s="73" t="s">
        <v>44</v>
      </c>
      <c r="C45" s="73" t="s">
        <v>125</v>
      </c>
      <c r="D45" s="219" t="s">
        <v>81</v>
      </c>
      <c r="E45" s="96" t="s">
        <v>131</v>
      </c>
      <c r="F45" s="66">
        <v>3</v>
      </c>
      <c r="G45" s="67">
        <v>5</v>
      </c>
      <c r="H45" s="67"/>
      <c r="I45" s="97"/>
      <c r="J45" s="68">
        <v>135</v>
      </c>
      <c r="K45" s="67">
        <v>10</v>
      </c>
      <c r="L45" s="67"/>
      <c r="M45" s="67">
        <v>6</v>
      </c>
      <c r="N45" s="93"/>
      <c r="O45" s="93"/>
      <c r="P45" s="93">
        <v>1</v>
      </c>
      <c r="Q45" s="93" t="s">
        <v>89</v>
      </c>
      <c r="R45" s="94"/>
      <c r="S45" s="95"/>
      <c r="T45" s="70"/>
      <c r="U45" s="70"/>
      <c r="V45" s="70"/>
      <c r="W45" s="70"/>
      <c r="X45" s="70">
        <v>2</v>
      </c>
      <c r="Y45" s="70"/>
      <c r="Z45" s="70"/>
      <c r="AA45" s="70">
        <v>1</v>
      </c>
      <c r="AB45" s="70"/>
      <c r="AC45" s="70"/>
      <c r="AD45" s="70"/>
      <c r="AE45" s="70"/>
      <c r="AF45" s="70"/>
      <c r="AG45" s="70"/>
      <c r="AH45" s="70"/>
      <c r="AI45" s="70"/>
      <c r="AJ45" s="70"/>
      <c r="AK45" s="71"/>
      <c r="AL45" s="70">
        <f t="shared" si="2"/>
        <v>3</v>
      </c>
      <c r="AM45" s="92"/>
    </row>
    <row r="46" spans="1:39" ht="18" customHeight="1" outlineLevel="2" x14ac:dyDescent="0.25">
      <c r="A46" s="50">
        <v>37</v>
      </c>
      <c r="B46" s="51" t="s">
        <v>44</v>
      </c>
      <c r="C46" s="51" t="s">
        <v>125</v>
      </c>
      <c r="D46" s="51" t="s">
        <v>107</v>
      </c>
      <c r="E46" s="52" t="s">
        <v>98</v>
      </c>
      <c r="F46" s="41">
        <v>2</v>
      </c>
      <c r="G46" s="67">
        <v>14</v>
      </c>
      <c r="H46" s="53"/>
      <c r="I46" s="54"/>
      <c r="J46" s="68">
        <v>150</v>
      </c>
      <c r="K46" s="67">
        <v>10</v>
      </c>
      <c r="L46" s="67"/>
      <c r="M46" s="67">
        <v>5</v>
      </c>
      <c r="N46" s="93"/>
      <c r="O46" s="93"/>
      <c r="P46" s="93">
        <v>1</v>
      </c>
      <c r="Q46" s="93" t="s">
        <v>80</v>
      </c>
      <c r="R46" s="94"/>
      <c r="S46" s="95">
        <v>10</v>
      </c>
      <c r="T46" s="70"/>
      <c r="U46" s="70"/>
      <c r="V46" s="70"/>
      <c r="W46" s="70">
        <v>5</v>
      </c>
      <c r="X46" s="70">
        <v>5</v>
      </c>
      <c r="Y46" s="70"/>
      <c r="Z46" s="70"/>
      <c r="AA46" s="70">
        <v>1</v>
      </c>
      <c r="AB46" s="70"/>
      <c r="AC46" s="70"/>
      <c r="AD46" s="70"/>
      <c r="AE46" s="70"/>
      <c r="AF46" s="70"/>
      <c r="AG46" s="70"/>
      <c r="AH46" s="70"/>
      <c r="AI46" s="70"/>
      <c r="AJ46" s="70"/>
      <c r="AK46" s="71"/>
      <c r="AL46" s="70">
        <f t="shared" si="2"/>
        <v>21</v>
      </c>
      <c r="AM46" s="92"/>
    </row>
    <row r="47" spans="1:39" ht="18" customHeight="1" outlineLevel="2" x14ac:dyDescent="0.25">
      <c r="A47" s="50">
        <v>38</v>
      </c>
      <c r="B47" s="51" t="s">
        <v>44</v>
      </c>
      <c r="C47" s="51" t="s">
        <v>125</v>
      </c>
      <c r="D47" s="51" t="s">
        <v>106</v>
      </c>
      <c r="E47" s="52" t="s">
        <v>98</v>
      </c>
      <c r="F47" s="41">
        <v>2</v>
      </c>
      <c r="G47" s="67">
        <v>14</v>
      </c>
      <c r="H47" s="53"/>
      <c r="I47" s="54"/>
      <c r="J47" s="68">
        <v>150</v>
      </c>
      <c r="K47" s="67">
        <v>8</v>
      </c>
      <c r="L47" s="67"/>
      <c r="M47" s="67">
        <v>4</v>
      </c>
      <c r="N47" s="93"/>
      <c r="O47" s="93"/>
      <c r="P47" s="93">
        <v>1</v>
      </c>
      <c r="Q47" s="93"/>
      <c r="R47" s="94">
        <v>3</v>
      </c>
      <c r="S47" s="95">
        <v>8</v>
      </c>
      <c r="T47" s="70">
        <v>1</v>
      </c>
      <c r="U47" s="70"/>
      <c r="V47" s="70"/>
      <c r="W47" s="70">
        <v>4</v>
      </c>
      <c r="X47" s="70">
        <v>5</v>
      </c>
      <c r="Y47" s="70"/>
      <c r="Z47" s="70"/>
      <c r="AA47" s="70"/>
      <c r="AB47" s="70">
        <v>5</v>
      </c>
      <c r="AC47" s="70"/>
      <c r="AD47" s="70"/>
      <c r="AE47" s="70"/>
      <c r="AF47" s="70"/>
      <c r="AG47" s="70"/>
      <c r="AH47" s="70"/>
      <c r="AI47" s="70"/>
      <c r="AJ47" s="70"/>
      <c r="AK47" s="71"/>
      <c r="AL47" s="70">
        <f t="shared" si="2"/>
        <v>23</v>
      </c>
      <c r="AM47" s="92"/>
    </row>
    <row r="48" spans="1:39" ht="18" customHeight="1" outlineLevel="2" x14ac:dyDescent="0.25">
      <c r="A48" s="50">
        <v>39</v>
      </c>
      <c r="B48" s="51" t="s">
        <v>44</v>
      </c>
      <c r="C48" s="51" t="s">
        <v>125</v>
      </c>
      <c r="D48" s="51" t="s">
        <v>111</v>
      </c>
      <c r="E48" s="52" t="s">
        <v>131</v>
      </c>
      <c r="F48" s="41">
        <v>3</v>
      </c>
      <c r="G48" s="67">
        <v>5</v>
      </c>
      <c r="H48" s="53"/>
      <c r="I48" s="54"/>
      <c r="J48" s="68">
        <v>120</v>
      </c>
      <c r="K48" s="67">
        <v>8</v>
      </c>
      <c r="L48" s="67"/>
      <c r="M48" s="67">
        <v>4</v>
      </c>
      <c r="N48" s="93"/>
      <c r="O48" s="93"/>
      <c r="P48" s="93">
        <v>1</v>
      </c>
      <c r="Q48" s="93" t="s">
        <v>89</v>
      </c>
      <c r="R48" s="94"/>
      <c r="S48" s="95"/>
      <c r="T48" s="70"/>
      <c r="U48" s="70"/>
      <c r="V48" s="70"/>
      <c r="W48" s="70"/>
      <c r="X48" s="70">
        <v>2</v>
      </c>
      <c r="Y48" s="70"/>
      <c r="Z48" s="70"/>
      <c r="AA48" s="70">
        <v>1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1"/>
      <c r="AL48" s="70">
        <f t="shared" si="2"/>
        <v>3</v>
      </c>
      <c r="AM48" s="92"/>
    </row>
    <row r="49" spans="1:39" ht="18" customHeight="1" outlineLevel="2" x14ac:dyDescent="0.25">
      <c r="A49" s="50">
        <v>40</v>
      </c>
      <c r="B49" s="51" t="s">
        <v>44</v>
      </c>
      <c r="C49" s="51" t="s">
        <v>125</v>
      </c>
      <c r="D49" s="51" t="s">
        <v>116</v>
      </c>
      <c r="E49" s="52" t="s">
        <v>98</v>
      </c>
      <c r="F49" s="41">
        <v>4</v>
      </c>
      <c r="G49" s="67">
        <v>7</v>
      </c>
      <c r="H49" s="53"/>
      <c r="I49" s="54"/>
      <c r="J49" s="68">
        <v>195</v>
      </c>
      <c r="K49" s="67">
        <v>10</v>
      </c>
      <c r="L49" s="67"/>
      <c r="M49" s="67">
        <v>10</v>
      </c>
      <c r="N49" s="93" t="s">
        <v>93</v>
      </c>
      <c r="O49" s="93"/>
      <c r="P49" s="93"/>
      <c r="Q49" s="93"/>
      <c r="R49" s="94">
        <v>7</v>
      </c>
      <c r="S49" s="95"/>
      <c r="T49" s="70">
        <v>1</v>
      </c>
      <c r="U49" s="70"/>
      <c r="V49" s="70"/>
      <c r="W49" s="70"/>
      <c r="X49" s="70"/>
      <c r="Y49" s="70"/>
      <c r="Z49" s="70">
        <v>14</v>
      </c>
      <c r="AA49" s="70"/>
      <c r="AB49" s="70">
        <v>3</v>
      </c>
      <c r="AC49" s="70"/>
      <c r="AD49" s="70"/>
      <c r="AE49" s="70"/>
      <c r="AF49" s="70"/>
      <c r="AG49" s="70"/>
      <c r="AH49" s="70"/>
      <c r="AI49" s="70"/>
      <c r="AJ49" s="70"/>
      <c r="AK49" s="71"/>
      <c r="AL49" s="70">
        <f t="shared" si="2"/>
        <v>18</v>
      </c>
      <c r="AM49" s="92"/>
    </row>
    <row r="50" spans="1:39" ht="18" customHeight="1" outlineLevel="2" x14ac:dyDescent="0.25">
      <c r="A50" s="50">
        <v>41</v>
      </c>
      <c r="B50" s="51" t="s">
        <v>44</v>
      </c>
      <c r="C50" s="51" t="s">
        <v>125</v>
      </c>
      <c r="D50" s="51" t="s">
        <v>132</v>
      </c>
      <c r="E50" s="52" t="s">
        <v>98</v>
      </c>
      <c r="F50" s="41">
        <v>4</v>
      </c>
      <c r="G50" s="67">
        <v>7</v>
      </c>
      <c r="H50" s="53"/>
      <c r="I50" s="54"/>
      <c r="J50" s="68">
        <v>195</v>
      </c>
      <c r="K50" s="67">
        <v>10</v>
      </c>
      <c r="L50" s="67"/>
      <c r="M50" s="67">
        <v>10</v>
      </c>
      <c r="N50" s="93" t="s">
        <v>93</v>
      </c>
      <c r="O50" s="93"/>
      <c r="P50" s="93"/>
      <c r="Q50" s="93"/>
      <c r="R50" s="94">
        <v>7</v>
      </c>
      <c r="S50" s="95"/>
      <c r="T50" s="70">
        <v>1</v>
      </c>
      <c r="U50" s="70"/>
      <c r="V50" s="70"/>
      <c r="W50" s="70"/>
      <c r="X50" s="70"/>
      <c r="Y50" s="70"/>
      <c r="Z50" s="70">
        <v>14</v>
      </c>
      <c r="AA50" s="70"/>
      <c r="AB50" s="70">
        <v>3</v>
      </c>
      <c r="AC50" s="70"/>
      <c r="AD50" s="70"/>
      <c r="AE50" s="70"/>
      <c r="AF50" s="70"/>
      <c r="AG50" s="70"/>
      <c r="AH50" s="70"/>
      <c r="AI50" s="70"/>
      <c r="AJ50" s="70"/>
      <c r="AK50" s="71"/>
      <c r="AL50" s="70">
        <f t="shared" si="2"/>
        <v>18</v>
      </c>
      <c r="AM50" s="92"/>
    </row>
    <row r="51" spans="1:39" ht="18" customHeight="1" outlineLevel="2" x14ac:dyDescent="0.25">
      <c r="A51" s="50">
        <v>42</v>
      </c>
      <c r="B51" s="51" t="s">
        <v>44</v>
      </c>
      <c r="C51" s="51" t="s">
        <v>125</v>
      </c>
      <c r="D51" s="51" t="s">
        <v>118</v>
      </c>
      <c r="E51" s="52" t="s">
        <v>98</v>
      </c>
      <c r="F51" s="41">
        <v>4</v>
      </c>
      <c r="G51" s="67">
        <v>7</v>
      </c>
      <c r="H51" s="53"/>
      <c r="I51" s="54"/>
      <c r="J51" s="68">
        <v>150</v>
      </c>
      <c r="K51" s="67">
        <v>15</v>
      </c>
      <c r="L51" s="67"/>
      <c r="M51" s="67">
        <v>10</v>
      </c>
      <c r="N51" s="93"/>
      <c r="O51" s="93"/>
      <c r="P51" s="93">
        <v>1</v>
      </c>
      <c r="Q51" s="93" t="s">
        <v>55</v>
      </c>
      <c r="R51" s="94"/>
      <c r="S51" s="95"/>
      <c r="T51" s="70"/>
      <c r="U51" s="70"/>
      <c r="V51" s="70"/>
      <c r="W51" s="70"/>
      <c r="X51" s="70">
        <v>2</v>
      </c>
      <c r="Y51" s="70"/>
      <c r="Z51" s="70"/>
      <c r="AA51" s="70">
        <v>1</v>
      </c>
      <c r="AB51" s="70"/>
      <c r="AC51" s="70"/>
      <c r="AD51" s="70"/>
      <c r="AE51" s="70"/>
      <c r="AF51" s="70"/>
      <c r="AG51" s="70"/>
      <c r="AH51" s="70"/>
      <c r="AI51" s="70"/>
      <c r="AJ51" s="70"/>
      <c r="AK51" s="71"/>
      <c r="AL51" s="70">
        <f t="shared" si="2"/>
        <v>3</v>
      </c>
      <c r="AM51" s="92"/>
    </row>
    <row r="52" spans="1:39" ht="18" customHeight="1" outlineLevel="2" x14ac:dyDescent="0.25">
      <c r="A52" s="50">
        <v>43</v>
      </c>
      <c r="B52" s="51" t="s">
        <v>44</v>
      </c>
      <c r="C52" s="51" t="s">
        <v>125</v>
      </c>
      <c r="D52" s="51" t="s">
        <v>117</v>
      </c>
      <c r="E52" s="52" t="s">
        <v>98</v>
      </c>
      <c r="F52" s="41">
        <v>4</v>
      </c>
      <c r="G52" s="67">
        <v>7</v>
      </c>
      <c r="H52" s="53"/>
      <c r="I52" s="54"/>
      <c r="J52" s="68">
        <v>150</v>
      </c>
      <c r="K52" s="67">
        <v>15</v>
      </c>
      <c r="L52" s="67"/>
      <c r="M52" s="67">
        <v>10</v>
      </c>
      <c r="N52" s="93"/>
      <c r="O52" s="93"/>
      <c r="P52" s="93">
        <v>1</v>
      </c>
      <c r="Q52" s="93"/>
      <c r="R52" s="94">
        <v>7</v>
      </c>
      <c r="S52" s="95"/>
      <c r="T52" s="70">
        <v>1</v>
      </c>
      <c r="U52" s="70"/>
      <c r="V52" s="70"/>
      <c r="W52" s="70"/>
      <c r="X52" s="70">
        <v>2</v>
      </c>
      <c r="Y52" s="70"/>
      <c r="Z52" s="70"/>
      <c r="AA52" s="70"/>
      <c r="AB52" s="70">
        <v>3</v>
      </c>
      <c r="AC52" s="70"/>
      <c r="AD52" s="70"/>
      <c r="AE52" s="70"/>
      <c r="AF52" s="70"/>
      <c r="AG52" s="70"/>
      <c r="AH52" s="70"/>
      <c r="AI52" s="70"/>
      <c r="AJ52" s="70"/>
      <c r="AK52" s="71"/>
      <c r="AL52" s="70">
        <f t="shared" si="2"/>
        <v>6</v>
      </c>
      <c r="AM52" s="92"/>
    </row>
    <row r="53" spans="1:39" ht="18" customHeight="1" outlineLevel="1" x14ac:dyDescent="0.25">
      <c r="A53" s="50"/>
      <c r="B53" s="51"/>
      <c r="C53" s="83" t="s">
        <v>133</v>
      </c>
      <c r="D53" s="83"/>
      <c r="E53" s="84"/>
      <c r="F53" s="85"/>
      <c r="G53" s="85"/>
      <c r="H53" s="85"/>
      <c r="I53" s="98"/>
      <c r="J53" s="87"/>
      <c r="K53" s="85"/>
      <c r="L53" s="85"/>
      <c r="M53" s="85"/>
      <c r="N53" s="85"/>
      <c r="O53" s="85"/>
      <c r="P53" s="85"/>
      <c r="Q53" s="85"/>
      <c r="R53" s="88"/>
      <c r="S53" s="89">
        <f t="shared" ref="S53:AL53" si="3">SUM(S37:S52)</f>
        <v>44</v>
      </c>
      <c r="T53" s="89">
        <f t="shared" si="3"/>
        <v>6</v>
      </c>
      <c r="U53" s="89">
        <f t="shared" si="3"/>
        <v>0</v>
      </c>
      <c r="V53" s="89">
        <f t="shared" si="3"/>
        <v>0</v>
      </c>
      <c r="W53" s="89">
        <f t="shared" si="3"/>
        <v>27</v>
      </c>
      <c r="X53" s="89">
        <f t="shared" si="3"/>
        <v>36</v>
      </c>
      <c r="Y53" s="89">
        <f t="shared" si="3"/>
        <v>0</v>
      </c>
      <c r="Z53" s="89">
        <f t="shared" si="3"/>
        <v>70</v>
      </c>
      <c r="AA53" s="89">
        <f t="shared" si="3"/>
        <v>10</v>
      </c>
      <c r="AB53" s="89">
        <f t="shared" si="3"/>
        <v>24</v>
      </c>
      <c r="AC53" s="89">
        <f t="shared" si="3"/>
        <v>0</v>
      </c>
      <c r="AD53" s="89">
        <f t="shared" si="3"/>
        <v>0</v>
      </c>
      <c r="AE53" s="89">
        <f t="shared" si="3"/>
        <v>0</v>
      </c>
      <c r="AF53" s="89">
        <f t="shared" si="3"/>
        <v>17</v>
      </c>
      <c r="AG53" s="89">
        <f t="shared" si="3"/>
        <v>0</v>
      </c>
      <c r="AH53" s="89">
        <f t="shared" si="3"/>
        <v>0</v>
      </c>
      <c r="AI53" s="89">
        <f t="shared" si="3"/>
        <v>0</v>
      </c>
      <c r="AJ53" s="89">
        <f t="shared" si="3"/>
        <v>0</v>
      </c>
      <c r="AK53" s="89">
        <f t="shared" si="3"/>
        <v>0</v>
      </c>
      <c r="AL53" s="89">
        <f t="shared" si="3"/>
        <v>234</v>
      </c>
      <c r="AM53" s="61"/>
    </row>
    <row r="54" spans="1:39" ht="21.9" customHeight="1" x14ac:dyDescent="0.25">
      <c r="A54" s="99"/>
      <c r="B54" s="100"/>
      <c r="C54" s="101"/>
      <c r="D54" s="100"/>
      <c r="E54" s="102"/>
      <c r="F54" s="99"/>
      <c r="G54" s="99"/>
      <c r="H54" s="99"/>
      <c r="I54" s="99"/>
      <c r="J54" s="99"/>
      <c r="K54" s="99"/>
      <c r="L54" s="103" t="s">
        <v>134</v>
      </c>
      <c r="M54" s="104"/>
      <c r="N54" s="104"/>
      <c r="O54" s="104"/>
      <c r="P54" s="104"/>
      <c r="Q54" s="104"/>
      <c r="R54" s="104"/>
      <c r="S54" s="105">
        <f t="shared" ref="S54:AL54" si="4">SUM(S35,S53)</f>
        <v>701</v>
      </c>
      <c r="T54" s="105">
        <f t="shared" si="4"/>
        <v>25</v>
      </c>
      <c r="U54" s="105">
        <f t="shared" si="4"/>
        <v>0</v>
      </c>
      <c r="V54" s="105">
        <f t="shared" si="4"/>
        <v>36</v>
      </c>
      <c r="W54" s="105">
        <f t="shared" si="4"/>
        <v>630</v>
      </c>
      <c r="X54" s="105">
        <f t="shared" si="4"/>
        <v>36</v>
      </c>
      <c r="Y54" s="105">
        <f t="shared" si="4"/>
        <v>0</v>
      </c>
      <c r="Z54" s="105">
        <f t="shared" si="4"/>
        <v>234</v>
      </c>
      <c r="AA54" s="105">
        <f t="shared" si="4"/>
        <v>34</v>
      </c>
      <c r="AB54" s="105">
        <f t="shared" si="4"/>
        <v>58</v>
      </c>
      <c r="AC54" s="105">
        <f t="shared" si="4"/>
        <v>33</v>
      </c>
      <c r="AD54" s="105">
        <f t="shared" si="4"/>
        <v>7</v>
      </c>
      <c r="AE54" s="105">
        <f t="shared" si="4"/>
        <v>0</v>
      </c>
      <c r="AF54" s="105">
        <f t="shared" si="4"/>
        <v>114</v>
      </c>
      <c r="AG54" s="105">
        <f t="shared" si="4"/>
        <v>0</v>
      </c>
      <c r="AH54" s="105">
        <f t="shared" si="4"/>
        <v>0</v>
      </c>
      <c r="AI54" s="105">
        <f t="shared" si="4"/>
        <v>0</v>
      </c>
      <c r="AJ54" s="105">
        <f t="shared" si="4"/>
        <v>28</v>
      </c>
      <c r="AK54" s="105">
        <f t="shared" si="4"/>
        <v>0</v>
      </c>
      <c r="AL54" s="105">
        <f t="shared" si="4"/>
        <v>1936</v>
      </c>
      <c r="AM54" s="106">
        <f>SUBTOTAL(9,AM35:AM53)</f>
        <v>0</v>
      </c>
    </row>
    <row r="55" spans="1:39" x14ac:dyDescent="0.25">
      <c r="S55" s="62"/>
    </row>
    <row r="56" spans="1:39" x14ac:dyDescent="0.25">
      <c r="S56" s="62"/>
    </row>
    <row r="57" spans="1:39" x14ac:dyDescent="0.25">
      <c r="S57" s="62"/>
    </row>
    <row r="58" spans="1:39" x14ac:dyDescent="0.25">
      <c r="S58" s="62"/>
    </row>
    <row r="59" spans="1:39" x14ac:dyDescent="0.25">
      <c r="S59" s="62"/>
    </row>
    <row r="60" spans="1:39" x14ac:dyDescent="0.25">
      <c r="S60" s="62"/>
    </row>
    <row r="61" spans="1:39" x14ac:dyDescent="0.25">
      <c r="S61" s="62"/>
    </row>
    <row r="62" spans="1:39" x14ac:dyDescent="0.25">
      <c r="S62" s="62"/>
    </row>
    <row r="63" spans="1:39" x14ac:dyDescent="0.25">
      <c r="S63" s="62"/>
    </row>
    <row r="64" spans="1:3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  <row r="147" spans="19:19" x14ac:dyDescent="0.25">
      <c r="S147" s="62"/>
    </row>
    <row r="148" spans="19:19" x14ac:dyDescent="0.25">
      <c r="S148" s="62"/>
    </row>
    <row r="149" spans="19:19" x14ac:dyDescent="0.25">
      <c r="S149" s="62"/>
    </row>
    <row r="150" spans="19:19" x14ac:dyDescent="0.25">
      <c r="S150" s="62"/>
    </row>
    <row r="151" spans="19:19" x14ac:dyDescent="0.25">
      <c r="S151" s="62"/>
    </row>
    <row r="152" spans="19:19" x14ac:dyDescent="0.25">
      <c r="S152" s="62"/>
    </row>
    <row r="153" spans="19:19" x14ac:dyDescent="0.25">
      <c r="S153" s="62"/>
    </row>
    <row r="154" spans="19:19" x14ac:dyDescent="0.25">
      <c r="S154" s="62"/>
    </row>
    <row r="155" spans="19:19" x14ac:dyDescent="0.25">
      <c r="S155" s="62"/>
    </row>
    <row r="156" spans="19:19" x14ac:dyDescent="0.25">
      <c r="S156" s="62"/>
    </row>
    <row r="157" spans="19:19" x14ac:dyDescent="0.25">
      <c r="S157" s="62"/>
    </row>
    <row r="158" spans="19:19" x14ac:dyDescent="0.25">
      <c r="S158" s="62"/>
    </row>
    <row r="159" spans="19:19" x14ac:dyDescent="0.25">
      <c r="S159" s="62"/>
    </row>
    <row r="160" spans="19:19" x14ac:dyDescent="0.25">
      <c r="S160" s="62"/>
    </row>
    <row r="161" spans="19:19" x14ac:dyDescent="0.25">
      <c r="S161" s="62"/>
    </row>
    <row r="162" spans="19:19" x14ac:dyDescent="0.25">
      <c r="S162" s="62"/>
    </row>
    <row r="163" spans="19:19" x14ac:dyDescent="0.25">
      <c r="S163" s="62"/>
    </row>
    <row r="164" spans="19:19" x14ac:dyDescent="0.25">
      <c r="S164" s="62"/>
    </row>
    <row r="165" spans="19:19" x14ac:dyDescent="0.25">
      <c r="S165" s="62"/>
    </row>
    <row r="166" spans="19:19" x14ac:dyDescent="0.25">
      <c r="S166" s="62"/>
    </row>
    <row r="167" spans="19:19" x14ac:dyDescent="0.25">
      <c r="S167" s="62"/>
    </row>
    <row r="168" spans="19:19" x14ac:dyDescent="0.25">
      <c r="S168" s="62"/>
    </row>
    <row r="169" spans="19:19" x14ac:dyDescent="0.25">
      <c r="S169" s="62"/>
    </row>
    <row r="170" spans="19:19" x14ac:dyDescent="0.25">
      <c r="S170" s="62"/>
    </row>
    <row r="171" spans="19:19" x14ac:dyDescent="0.25">
      <c r="S171" s="62"/>
    </row>
    <row r="172" spans="19:19" x14ac:dyDescent="0.25">
      <c r="S172" s="62"/>
    </row>
    <row r="173" spans="19:19" x14ac:dyDescent="0.25">
      <c r="S173" s="62"/>
    </row>
    <row r="174" spans="19:19" x14ac:dyDescent="0.25">
      <c r="S174" s="62"/>
    </row>
    <row r="175" spans="19:19" x14ac:dyDescent="0.25">
      <c r="S175" s="62"/>
    </row>
    <row r="176" spans="19:19" x14ac:dyDescent="0.25">
      <c r="S176" s="62"/>
    </row>
    <row r="177" spans="19:19" x14ac:dyDescent="0.25">
      <c r="S177" s="62"/>
    </row>
    <row r="178" spans="19:19" x14ac:dyDescent="0.25">
      <c r="S178" s="62"/>
    </row>
    <row r="179" spans="19:19" x14ac:dyDescent="0.25">
      <c r="S179" s="62"/>
    </row>
    <row r="180" spans="19:19" x14ac:dyDescent="0.25">
      <c r="S180" s="62"/>
    </row>
    <row r="181" spans="19:19" x14ac:dyDescent="0.25">
      <c r="S181" s="62"/>
    </row>
    <row r="182" spans="19:19" x14ac:dyDescent="0.25">
      <c r="S182" s="62"/>
    </row>
  </sheetData>
  <sheetProtection selectLockedCells="1" selectUnlockedCells="1"/>
  <mergeCells count="3">
    <mergeCell ref="AC1:AL3"/>
    <mergeCell ref="A3:E4"/>
    <mergeCell ref="H3:AB3"/>
  </mergeCells>
  <conditionalFormatting sqref="S39:AL54 S38:V38 X38:AL38 S37:AL37 S7:AL35">
    <cfRule type="cellIs" dxfId="6" priority="1" stopIfTrue="1" operator="equal">
      <formula>0</formula>
    </cfRule>
  </conditionalFormatting>
  <conditionalFormatting sqref="J7:R35 J37:R54">
    <cfRule type="cellIs" dxfId="5" priority="2" stopIfTrue="1" operator="equal">
      <formula>0</formula>
    </cfRule>
  </conditionalFormatting>
  <printOptions horizontalCentered="1" verticalCentered="1"/>
  <pageMargins left="0.19652777777777777" right="0.19652777777777777" top="0.2361111111111111" bottom="0.2361111111111111" header="0.51180555555555551" footer="0.51180555555555551"/>
  <pageSetup paperSize="9" scale="55" firstPageNumber="0" fitToHeight="3" orientation="landscape" horizontalDpi="300" verticalDpi="300" r:id="rId1"/>
  <headerFooter alignWithMargins="0"/>
  <rowBreaks count="1" manualBreakCount="1">
    <brk id="35" max="3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1113"/>
  <dimension ref="A1:IV181"/>
  <sheetViews>
    <sheetView view="pageBreakPreview" zoomScale="60" zoomScaleNormal="50" workbookViewId="0">
      <selection activeCell="D3" sqref="D3"/>
    </sheetView>
  </sheetViews>
  <sheetFormatPr defaultRowHeight="15" outlineLevelRow="2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8" width="5.6640625" customWidth="1"/>
    <col min="9" max="9" width="4.6640625" customWidth="1"/>
    <col min="10" max="10" width="6.664062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9.33203125" customWidth="1"/>
    <col min="20" max="20" width="0" hidden="1" customWidth="1"/>
    <col min="21" max="22" width="8.33203125" customWidth="1"/>
    <col min="23" max="23" width="8.6640625" customWidth="1"/>
    <col min="25" max="25" width="0" hidden="1" customWidth="1"/>
    <col min="27" max="27" width="9.33203125" customWidth="1"/>
    <col min="28" max="28" width="9.88671875" customWidth="1"/>
    <col min="29" max="29" width="7.44140625" customWidth="1"/>
    <col min="30" max="30" width="7.6640625" customWidth="1"/>
    <col min="31" max="31" width="5.33203125" customWidth="1"/>
    <col min="32" max="32" width="7.109375" customWidth="1"/>
    <col min="33" max="34" width="0" hidden="1" customWidth="1"/>
    <col min="35" max="37" width="7" customWidth="1"/>
    <col min="38" max="38" width="11.44140625" customWidth="1"/>
    <col min="39" max="39" width="0" style="3" hidden="1" customWidth="1"/>
    <col min="40" max="40" width="4.88671875" customWidth="1"/>
    <col min="41" max="41" width="7.33203125" customWidth="1"/>
  </cols>
  <sheetData>
    <row r="1" spans="1:256" ht="44.1" customHeight="1" thickBot="1" x14ac:dyDescent="0.3">
      <c r="A1" s="3"/>
      <c r="B1" s="107"/>
      <c r="C1" s="107"/>
      <c r="D1" s="107"/>
      <c r="E1" s="10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256" ht="140.1" customHeight="1" thickBot="1" x14ac:dyDescent="0.3">
      <c r="A2" s="109" t="s">
        <v>4</v>
      </c>
      <c r="B2" s="110" t="s">
        <v>5</v>
      </c>
      <c r="C2" s="111" t="s">
        <v>6</v>
      </c>
      <c r="D2" s="112" t="s">
        <v>7</v>
      </c>
      <c r="E2" s="113" t="s">
        <v>8</v>
      </c>
      <c r="F2" s="114" t="s">
        <v>9</v>
      </c>
      <c r="G2" s="111" t="s">
        <v>10</v>
      </c>
      <c r="H2" s="111" t="s">
        <v>11</v>
      </c>
      <c r="I2" s="115" t="s">
        <v>12</v>
      </c>
      <c r="J2" s="64" t="s">
        <v>13</v>
      </c>
      <c r="K2" s="114" t="s">
        <v>14</v>
      </c>
      <c r="L2" s="64" t="s">
        <v>15</v>
      </c>
      <c r="M2" s="64" t="s">
        <v>16</v>
      </c>
      <c r="N2" s="111" t="s">
        <v>17</v>
      </c>
      <c r="O2" s="111" t="s">
        <v>18</v>
      </c>
      <c r="P2" s="111" t="s">
        <v>19</v>
      </c>
      <c r="Q2" s="116" t="s">
        <v>20</v>
      </c>
      <c r="R2" s="117" t="s">
        <v>21</v>
      </c>
      <c r="S2" s="118" t="s">
        <v>22</v>
      </c>
      <c r="T2" s="64" t="s">
        <v>24</v>
      </c>
      <c r="U2" s="114" t="s">
        <v>75</v>
      </c>
      <c r="V2" s="64" t="s">
        <v>76</v>
      </c>
      <c r="W2" s="64" t="s">
        <v>25</v>
      </c>
      <c r="X2" s="64" t="s">
        <v>26</v>
      </c>
      <c r="Y2" s="64" t="s">
        <v>27</v>
      </c>
      <c r="Z2" s="64" t="s">
        <v>28</v>
      </c>
      <c r="AA2" s="114" t="s">
        <v>29</v>
      </c>
      <c r="AB2" s="114" t="s">
        <v>30</v>
      </c>
      <c r="AC2" s="114" t="s">
        <v>31</v>
      </c>
      <c r="AD2" s="114" t="s">
        <v>32</v>
      </c>
      <c r="AE2" s="64" t="s">
        <v>33</v>
      </c>
      <c r="AF2" s="64" t="s">
        <v>34</v>
      </c>
      <c r="AG2" s="114" t="s">
        <v>35</v>
      </c>
      <c r="AH2" s="114" t="s">
        <v>36</v>
      </c>
      <c r="AI2" s="64" t="s">
        <v>37</v>
      </c>
      <c r="AJ2" s="29" t="s">
        <v>38</v>
      </c>
      <c r="AK2" s="64" t="s">
        <v>23</v>
      </c>
      <c r="AL2" s="223" t="s">
        <v>42</v>
      </c>
      <c r="AM2" s="37" t="s">
        <v>43</v>
      </c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18" customHeight="1" outlineLevel="2" thickBot="1" x14ac:dyDescent="0.35">
      <c r="A3" s="38">
        <v>44</v>
      </c>
      <c r="B3" s="39" t="s">
        <v>66</v>
      </c>
      <c r="C3" s="39" t="s">
        <v>45</v>
      </c>
      <c r="D3" s="119" t="s">
        <v>135</v>
      </c>
      <c r="E3" s="120" t="s">
        <v>78</v>
      </c>
      <c r="F3" s="121">
        <v>2</v>
      </c>
      <c r="G3" s="121">
        <v>18</v>
      </c>
      <c r="H3" s="122" t="s">
        <v>58</v>
      </c>
      <c r="I3" s="122">
        <v>1</v>
      </c>
      <c r="J3" s="121">
        <v>150</v>
      </c>
      <c r="K3" s="121">
        <v>27</v>
      </c>
      <c r="L3" s="123"/>
      <c r="M3" s="121">
        <v>36</v>
      </c>
      <c r="N3" s="123"/>
      <c r="O3" s="123"/>
      <c r="P3" s="123"/>
      <c r="Q3" s="123"/>
      <c r="R3" s="123">
        <v>4</v>
      </c>
      <c r="S3" s="124">
        <v>27</v>
      </c>
      <c r="T3" s="124"/>
      <c r="U3" s="125">
        <v>2</v>
      </c>
      <c r="V3" s="124"/>
      <c r="W3" s="124">
        <v>36</v>
      </c>
      <c r="X3" s="124"/>
      <c r="Y3" s="124"/>
      <c r="Z3" s="124"/>
      <c r="AA3" s="124"/>
      <c r="AB3" s="125">
        <v>3</v>
      </c>
      <c r="AC3" s="124"/>
      <c r="AD3" s="124"/>
      <c r="AE3" s="124"/>
      <c r="AF3" s="124"/>
      <c r="AG3" s="124"/>
      <c r="AH3" s="124"/>
      <c r="AI3" s="124"/>
      <c r="AJ3" s="124"/>
      <c r="AK3" s="126"/>
      <c r="AL3" s="224">
        <f>SUM(S3:AK3)</f>
        <v>68</v>
      </c>
      <c r="AM3" s="61" t="s">
        <v>136</v>
      </c>
      <c r="AN3" s="92"/>
    </row>
    <row r="4" spans="1:256" ht="18" customHeight="1" outlineLevel="2" x14ac:dyDescent="0.3">
      <c r="A4" s="38">
        <v>45</v>
      </c>
      <c r="B4" s="51" t="s">
        <v>66</v>
      </c>
      <c r="C4" s="51" t="s">
        <v>45</v>
      </c>
      <c r="D4" s="127" t="s">
        <v>137</v>
      </c>
      <c r="E4" s="128" t="s">
        <v>78</v>
      </c>
      <c r="F4" s="129">
        <v>2</v>
      </c>
      <c r="G4" s="129">
        <v>18</v>
      </c>
      <c r="H4" s="130" t="s">
        <v>58</v>
      </c>
      <c r="I4" s="130">
        <v>1</v>
      </c>
      <c r="J4" s="129">
        <v>150</v>
      </c>
      <c r="K4" s="129">
        <v>36</v>
      </c>
      <c r="L4" s="131"/>
      <c r="M4" s="129">
        <v>27</v>
      </c>
      <c r="N4" s="131"/>
      <c r="O4" s="131"/>
      <c r="P4" s="131"/>
      <c r="Q4" s="131" t="s">
        <v>105</v>
      </c>
      <c r="R4" s="131"/>
      <c r="S4" s="132">
        <v>36</v>
      </c>
      <c r="T4" s="132"/>
      <c r="U4" s="79"/>
      <c r="V4" s="132"/>
      <c r="W4" s="132">
        <v>27</v>
      </c>
      <c r="X4" s="132"/>
      <c r="Y4" s="132"/>
      <c r="Z4" s="132"/>
      <c r="AA4" s="132">
        <v>2</v>
      </c>
      <c r="AB4" s="79"/>
      <c r="AC4" s="132"/>
      <c r="AD4" s="132"/>
      <c r="AE4" s="132"/>
      <c r="AF4" s="132"/>
      <c r="AG4" s="132"/>
      <c r="AH4" s="132"/>
      <c r="AI4" s="132"/>
      <c r="AJ4" s="132"/>
      <c r="AK4" s="133"/>
      <c r="AL4" s="224">
        <f t="shared" ref="AL4:AL22" si="0">SUM(S4:AK4)</f>
        <v>65</v>
      </c>
      <c r="AM4" s="134"/>
      <c r="AN4" s="135"/>
    </row>
    <row r="5" spans="1:256" ht="18" customHeight="1" outlineLevel="2" x14ac:dyDescent="0.25">
      <c r="A5" s="50">
        <v>46</v>
      </c>
      <c r="B5" s="51" t="s">
        <v>66</v>
      </c>
      <c r="C5" s="51" t="s">
        <v>45</v>
      </c>
      <c r="D5" s="51" t="s">
        <v>85</v>
      </c>
      <c r="E5" s="52" t="s">
        <v>86</v>
      </c>
      <c r="F5" s="67">
        <v>2</v>
      </c>
      <c r="G5" s="67">
        <v>51</v>
      </c>
      <c r="H5" s="53" t="s">
        <v>83</v>
      </c>
      <c r="I5" s="53">
        <v>1</v>
      </c>
      <c r="J5" s="67">
        <v>60</v>
      </c>
      <c r="K5" s="67"/>
      <c r="L5" s="67"/>
      <c r="M5" s="67"/>
      <c r="N5" s="67"/>
      <c r="O5" s="67"/>
      <c r="P5" s="67"/>
      <c r="Q5" s="67" t="s">
        <v>105</v>
      </c>
      <c r="R5" s="67"/>
      <c r="S5" s="69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>
        <v>90</v>
      </c>
      <c r="AG5" s="70"/>
      <c r="AH5" s="70"/>
      <c r="AI5" s="70"/>
      <c r="AJ5" s="70"/>
      <c r="AK5" s="71"/>
      <c r="AL5" s="224">
        <f t="shared" si="0"/>
        <v>90</v>
      </c>
      <c r="AM5" s="134"/>
      <c r="AN5" s="135"/>
    </row>
    <row r="6" spans="1:256" ht="18" customHeight="1" outlineLevel="2" thickBot="1" x14ac:dyDescent="0.35">
      <c r="A6" s="50">
        <v>47</v>
      </c>
      <c r="B6" s="51" t="s">
        <v>66</v>
      </c>
      <c r="C6" s="51" t="s">
        <v>45</v>
      </c>
      <c r="D6" s="127" t="s">
        <v>137</v>
      </c>
      <c r="E6" s="128" t="s">
        <v>78</v>
      </c>
      <c r="F6" s="129">
        <v>4</v>
      </c>
      <c r="G6" s="129">
        <v>1</v>
      </c>
      <c r="H6" s="130"/>
      <c r="I6" s="130"/>
      <c r="J6" s="129">
        <v>150</v>
      </c>
      <c r="K6" s="129">
        <v>36</v>
      </c>
      <c r="L6" s="131"/>
      <c r="M6" s="129">
        <v>36</v>
      </c>
      <c r="N6" s="131" t="s">
        <v>138</v>
      </c>
      <c r="O6" s="131"/>
      <c r="P6" s="131"/>
      <c r="Q6" s="131"/>
      <c r="R6" s="131">
        <v>8</v>
      </c>
      <c r="S6" s="132"/>
      <c r="T6" s="132"/>
      <c r="U6" s="79">
        <v>1</v>
      </c>
      <c r="V6" s="132"/>
      <c r="W6" s="132"/>
      <c r="X6" s="132"/>
      <c r="Y6" s="132"/>
      <c r="Z6" s="132">
        <v>2</v>
      </c>
      <c r="AA6" s="132"/>
      <c r="AB6" s="79">
        <v>1</v>
      </c>
      <c r="AC6" s="132"/>
      <c r="AD6" s="132"/>
      <c r="AE6" s="132"/>
      <c r="AF6" s="132"/>
      <c r="AG6" s="132"/>
      <c r="AH6" s="132"/>
      <c r="AI6" s="132"/>
      <c r="AJ6" s="132"/>
      <c r="AK6" s="133"/>
      <c r="AL6" s="224">
        <f t="shared" si="0"/>
        <v>4</v>
      </c>
      <c r="AM6" s="134"/>
      <c r="AN6" s="135"/>
    </row>
    <row r="7" spans="1:256" ht="18" customHeight="1" outlineLevel="2" x14ac:dyDescent="0.3">
      <c r="A7" s="50">
        <v>48</v>
      </c>
      <c r="B7" s="51" t="s">
        <v>66</v>
      </c>
      <c r="C7" s="51" t="s">
        <v>45</v>
      </c>
      <c r="D7" s="127" t="s">
        <v>139</v>
      </c>
      <c r="E7" s="128" t="s">
        <v>98</v>
      </c>
      <c r="F7" s="129">
        <v>1</v>
      </c>
      <c r="G7" s="129">
        <v>20</v>
      </c>
      <c r="H7" s="122" t="s">
        <v>58</v>
      </c>
      <c r="I7" s="130"/>
      <c r="J7" s="129">
        <v>120</v>
      </c>
      <c r="K7" s="129">
        <v>36</v>
      </c>
      <c r="L7" s="131"/>
      <c r="M7" s="129">
        <v>36</v>
      </c>
      <c r="N7" s="131"/>
      <c r="O7" s="131"/>
      <c r="P7" s="131"/>
      <c r="Q7" s="131"/>
      <c r="R7" s="131">
        <v>2</v>
      </c>
      <c r="S7" s="132">
        <v>36</v>
      </c>
      <c r="T7" s="132"/>
      <c r="U7" s="79">
        <v>2</v>
      </c>
      <c r="V7" s="132"/>
      <c r="W7" s="132">
        <v>36</v>
      </c>
      <c r="X7" s="132"/>
      <c r="Y7" s="132"/>
      <c r="Z7" s="132"/>
      <c r="AA7" s="132"/>
      <c r="AB7" s="79">
        <v>3</v>
      </c>
      <c r="AC7" s="132"/>
      <c r="AD7" s="132"/>
      <c r="AE7" s="132"/>
      <c r="AF7" s="132"/>
      <c r="AG7" s="132"/>
      <c r="AH7" s="132"/>
      <c r="AI7" s="132"/>
      <c r="AJ7" s="132"/>
      <c r="AK7" s="133"/>
      <c r="AL7" s="224">
        <f t="shared" si="0"/>
        <v>77</v>
      </c>
      <c r="AM7" s="134"/>
      <c r="AN7" s="135"/>
    </row>
    <row r="8" spans="1:256" ht="18" customHeight="1" outlineLevel="2" x14ac:dyDescent="0.3">
      <c r="A8" s="50">
        <v>49</v>
      </c>
      <c r="B8" s="51" t="s">
        <v>66</v>
      </c>
      <c r="C8" s="51" t="s">
        <v>45</v>
      </c>
      <c r="D8" s="127" t="s">
        <v>140</v>
      </c>
      <c r="E8" s="128" t="s">
        <v>98</v>
      </c>
      <c r="F8" s="129">
        <v>1</v>
      </c>
      <c r="G8" s="129">
        <v>20</v>
      </c>
      <c r="H8" s="130" t="s">
        <v>58</v>
      </c>
      <c r="I8" s="130"/>
      <c r="J8" s="129">
        <v>210</v>
      </c>
      <c r="K8" s="129">
        <v>45</v>
      </c>
      <c r="L8" s="131"/>
      <c r="M8" s="129">
        <v>45</v>
      </c>
      <c r="N8" s="131" t="s">
        <v>141</v>
      </c>
      <c r="O8" s="131"/>
      <c r="P8" s="131"/>
      <c r="Q8" s="131"/>
      <c r="R8" s="131">
        <v>2</v>
      </c>
      <c r="S8" s="132">
        <v>45</v>
      </c>
      <c r="T8" s="132"/>
      <c r="U8" s="79">
        <v>2</v>
      </c>
      <c r="V8" s="132"/>
      <c r="W8" s="132">
        <v>45</v>
      </c>
      <c r="X8" s="132"/>
      <c r="Y8" s="132"/>
      <c r="Z8" s="132">
        <v>40</v>
      </c>
      <c r="AA8" s="132"/>
      <c r="AB8" s="79">
        <v>3</v>
      </c>
      <c r="AC8" s="132"/>
      <c r="AD8" s="132"/>
      <c r="AE8" s="132"/>
      <c r="AF8" s="132"/>
      <c r="AG8" s="132"/>
      <c r="AH8" s="132"/>
      <c r="AI8" s="132"/>
      <c r="AJ8" s="132"/>
      <c r="AK8" s="133"/>
      <c r="AL8" s="224">
        <f t="shared" si="0"/>
        <v>135</v>
      </c>
      <c r="AM8" s="134"/>
      <c r="AN8" s="135"/>
    </row>
    <row r="9" spans="1:256" ht="18" customHeight="1" outlineLevel="2" x14ac:dyDescent="0.3">
      <c r="A9" s="50">
        <v>50</v>
      </c>
      <c r="B9" s="51" t="s">
        <v>66</v>
      </c>
      <c r="C9" s="51" t="s">
        <v>45</v>
      </c>
      <c r="D9" s="127" t="s">
        <v>142</v>
      </c>
      <c r="E9" s="128" t="s">
        <v>98</v>
      </c>
      <c r="F9" s="129">
        <v>2</v>
      </c>
      <c r="G9" s="129">
        <v>17</v>
      </c>
      <c r="H9" s="130" t="s">
        <v>58</v>
      </c>
      <c r="I9" s="130">
        <v>1</v>
      </c>
      <c r="J9" s="129">
        <v>150</v>
      </c>
      <c r="K9" s="129">
        <v>45</v>
      </c>
      <c r="L9" s="131"/>
      <c r="M9" s="129">
        <v>45</v>
      </c>
      <c r="N9" s="131" t="s">
        <v>143</v>
      </c>
      <c r="O9" s="131"/>
      <c r="P9" s="131"/>
      <c r="Q9" s="131"/>
      <c r="R9" s="131">
        <v>4</v>
      </c>
      <c r="S9" s="132">
        <v>45</v>
      </c>
      <c r="T9" s="132"/>
      <c r="U9" s="79">
        <v>1</v>
      </c>
      <c r="V9" s="132"/>
      <c r="W9" s="132">
        <v>45</v>
      </c>
      <c r="X9" s="132"/>
      <c r="Y9" s="132"/>
      <c r="Z9" s="132">
        <v>34</v>
      </c>
      <c r="AA9" s="132"/>
      <c r="AB9" s="79">
        <v>3</v>
      </c>
      <c r="AC9" s="132"/>
      <c r="AD9" s="132"/>
      <c r="AE9" s="132"/>
      <c r="AF9" s="132"/>
      <c r="AG9" s="132"/>
      <c r="AH9" s="132"/>
      <c r="AI9" s="132"/>
      <c r="AJ9" s="132"/>
      <c r="AK9" s="133"/>
      <c r="AL9" s="224">
        <f t="shared" si="0"/>
        <v>128</v>
      </c>
      <c r="AM9" s="134"/>
      <c r="AN9" s="135"/>
    </row>
    <row r="10" spans="1:256" ht="18" customHeight="1" outlineLevel="2" x14ac:dyDescent="0.3">
      <c r="A10" s="50">
        <v>51</v>
      </c>
      <c r="B10" s="51" t="s">
        <v>66</v>
      </c>
      <c r="C10" s="51" t="s">
        <v>45</v>
      </c>
      <c r="D10" s="127" t="s">
        <v>137</v>
      </c>
      <c r="E10" s="128" t="s">
        <v>98</v>
      </c>
      <c r="F10" s="129">
        <v>2</v>
      </c>
      <c r="G10" s="129">
        <v>17</v>
      </c>
      <c r="H10" s="130" t="s">
        <v>58</v>
      </c>
      <c r="I10" s="130">
        <v>1</v>
      </c>
      <c r="J10" s="129">
        <v>120</v>
      </c>
      <c r="K10" s="129">
        <v>27</v>
      </c>
      <c r="L10" s="131"/>
      <c r="M10" s="129">
        <v>18</v>
      </c>
      <c r="N10" s="131"/>
      <c r="O10" s="131"/>
      <c r="P10" s="131"/>
      <c r="Q10" s="131"/>
      <c r="R10" s="131">
        <v>4</v>
      </c>
      <c r="S10" s="132">
        <v>27</v>
      </c>
      <c r="T10" s="132"/>
      <c r="U10" s="79">
        <v>2</v>
      </c>
      <c r="V10" s="132"/>
      <c r="W10" s="132">
        <v>18</v>
      </c>
      <c r="X10" s="132"/>
      <c r="Y10" s="132"/>
      <c r="Z10" s="132"/>
      <c r="AA10" s="132"/>
      <c r="AB10" s="79">
        <v>3</v>
      </c>
      <c r="AC10" s="132"/>
      <c r="AD10" s="132"/>
      <c r="AE10" s="132"/>
      <c r="AF10" s="132"/>
      <c r="AG10" s="132"/>
      <c r="AH10" s="132"/>
      <c r="AI10" s="132"/>
      <c r="AJ10" s="132"/>
      <c r="AK10" s="133"/>
      <c r="AL10" s="224">
        <f t="shared" si="0"/>
        <v>50</v>
      </c>
      <c r="AM10" s="134"/>
      <c r="AN10" s="135"/>
    </row>
    <row r="11" spans="1:256" ht="18" customHeight="1" outlineLevel="2" x14ac:dyDescent="0.3">
      <c r="A11" s="50">
        <v>52</v>
      </c>
      <c r="B11" s="51" t="s">
        <v>66</v>
      </c>
      <c r="C11" s="51" t="s">
        <v>45</v>
      </c>
      <c r="D11" s="127" t="s">
        <v>144</v>
      </c>
      <c r="E11" s="128" t="s">
        <v>98</v>
      </c>
      <c r="F11" s="129">
        <v>2</v>
      </c>
      <c r="G11" s="129">
        <v>17</v>
      </c>
      <c r="H11" s="130" t="s">
        <v>58</v>
      </c>
      <c r="I11" s="130">
        <v>1</v>
      </c>
      <c r="J11" s="129">
        <v>150</v>
      </c>
      <c r="K11" s="129">
        <v>36</v>
      </c>
      <c r="L11" s="131"/>
      <c r="M11" s="129">
        <v>27</v>
      </c>
      <c r="N11" s="131"/>
      <c r="O11" s="131"/>
      <c r="P11" s="131"/>
      <c r="Q11" s="131" t="s">
        <v>105</v>
      </c>
      <c r="R11" s="131"/>
      <c r="S11" s="132">
        <v>36</v>
      </c>
      <c r="T11" s="132"/>
      <c r="U11" s="79"/>
      <c r="V11" s="132"/>
      <c r="W11" s="132">
        <v>27</v>
      </c>
      <c r="X11" s="132"/>
      <c r="Y11" s="132"/>
      <c r="Z11" s="132"/>
      <c r="AA11" s="132">
        <v>2</v>
      </c>
      <c r="AB11" s="79"/>
      <c r="AC11" s="132"/>
      <c r="AD11" s="132"/>
      <c r="AE11" s="132"/>
      <c r="AF11" s="132"/>
      <c r="AG11" s="132"/>
      <c r="AH11" s="132"/>
      <c r="AI11" s="132"/>
      <c r="AJ11" s="132"/>
      <c r="AK11" s="133"/>
      <c r="AL11" s="224">
        <f t="shared" si="0"/>
        <v>65</v>
      </c>
      <c r="AM11" s="134"/>
      <c r="AN11" s="135"/>
    </row>
    <row r="12" spans="1:256" ht="18" customHeight="1" outlineLevel="2" x14ac:dyDescent="0.3">
      <c r="A12" s="50">
        <v>53</v>
      </c>
      <c r="B12" s="51" t="s">
        <v>66</v>
      </c>
      <c r="C12" s="51" t="s">
        <v>45</v>
      </c>
      <c r="D12" s="127" t="s">
        <v>145</v>
      </c>
      <c r="E12" s="128" t="s">
        <v>112</v>
      </c>
      <c r="F12" s="129">
        <v>3</v>
      </c>
      <c r="G12" s="129">
        <v>10</v>
      </c>
      <c r="H12" s="130" t="s">
        <v>58</v>
      </c>
      <c r="I12" s="130">
        <v>1</v>
      </c>
      <c r="J12" s="129">
        <v>165</v>
      </c>
      <c r="K12" s="129">
        <v>42</v>
      </c>
      <c r="L12" s="131"/>
      <c r="M12" s="129">
        <v>24</v>
      </c>
      <c r="N12" s="131" t="s">
        <v>146</v>
      </c>
      <c r="O12" s="131"/>
      <c r="P12" s="131"/>
      <c r="Q12" s="136" t="s">
        <v>147</v>
      </c>
      <c r="R12" s="131">
        <v>6</v>
      </c>
      <c r="S12" s="132">
        <v>42</v>
      </c>
      <c r="T12" s="132"/>
      <c r="U12" s="79">
        <v>1</v>
      </c>
      <c r="V12" s="132"/>
      <c r="W12" s="132">
        <v>24</v>
      </c>
      <c r="X12" s="132"/>
      <c r="Y12" s="132"/>
      <c r="Z12" s="132">
        <v>20</v>
      </c>
      <c r="AA12" s="132">
        <v>1</v>
      </c>
      <c r="AB12" s="79">
        <v>2</v>
      </c>
      <c r="AC12" s="132"/>
      <c r="AD12" s="132"/>
      <c r="AE12" s="132"/>
      <c r="AF12" s="132"/>
      <c r="AG12" s="132"/>
      <c r="AH12" s="132"/>
      <c r="AI12" s="132"/>
      <c r="AJ12" s="132"/>
      <c r="AK12" s="133"/>
      <c r="AL12" s="224">
        <f t="shared" si="0"/>
        <v>90</v>
      </c>
      <c r="AM12" s="134"/>
      <c r="AN12" s="135"/>
    </row>
    <row r="13" spans="1:256" ht="18" customHeight="1" outlineLevel="2" x14ac:dyDescent="0.3">
      <c r="A13" s="50">
        <v>54</v>
      </c>
      <c r="B13" s="51" t="s">
        <v>66</v>
      </c>
      <c r="C13" s="51" t="s">
        <v>45</v>
      </c>
      <c r="D13" s="127" t="s">
        <v>148</v>
      </c>
      <c r="E13" s="128" t="s">
        <v>98</v>
      </c>
      <c r="F13" s="129">
        <v>3</v>
      </c>
      <c r="G13" s="129">
        <v>8</v>
      </c>
      <c r="H13" s="130"/>
      <c r="I13" s="130"/>
      <c r="J13" s="129">
        <v>90</v>
      </c>
      <c r="K13" s="129">
        <v>24</v>
      </c>
      <c r="L13" s="131"/>
      <c r="M13" s="129">
        <v>12</v>
      </c>
      <c r="N13" s="131"/>
      <c r="O13" s="131"/>
      <c r="P13" s="131"/>
      <c r="Q13" s="136" t="s">
        <v>149</v>
      </c>
      <c r="R13" s="131"/>
      <c r="S13" s="132"/>
      <c r="T13" s="132"/>
      <c r="U13" s="79"/>
      <c r="V13" s="132"/>
      <c r="W13" s="132"/>
      <c r="X13" s="132"/>
      <c r="Y13" s="132"/>
      <c r="Z13" s="132"/>
      <c r="AA13" s="132">
        <v>1</v>
      </c>
      <c r="AB13" s="79"/>
      <c r="AC13" s="132"/>
      <c r="AD13" s="132"/>
      <c r="AE13" s="132"/>
      <c r="AF13" s="132"/>
      <c r="AG13" s="132"/>
      <c r="AH13" s="132"/>
      <c r="AI13" s="132"/>
      <c r="AJ13" s="132"/>
      <c r="AK13" s="133"/>
      <c r="AL13" s="224">
        <f t="shared" si="0"/>
        <v>1</v>
      </c>
      <c r="AM13" s="134"/>
      <c r="AN13" s="135"/>
    </row>
    <row r="14" spans="1:256" ht="18" customHeight="1" outlineLevel="2" x14ac:dyDescent="0.25">
      <c r="A14" s="50">
        <v>55</v>
      </c>
      <c r="B14" s="51" t="s">
        <v>66</v>
      </c>
      <c r="C14" s="51" t="s">
        <v>45</v>
      </c>
      <c r="D14" s="51" t="s">
        <v>106</v>
      </c>
      <c r="E14" s="52" t="s">
        <v>114</v>
      </c>
      <c r="F14" s="53">
        <v>3</v>
      </c>
      <c r="G14" s="53">
        <v>19</v>
      </c>
      <c r="H14" s="53" t="s">
        <v>58</v>
      </c>
      <c r="I14" s="53">
        <v>1</v>
      </c>
      <c r="J14" s="53">
        <v>90</v>
      </c>
      <c r="K14" s="53">
        <v>24</v>
      </c>
      <c r="L14" s="53"/>
      <c r="M14" s="53">
        <v>12</v>
      </c>
      <c r="N14" s="53"/>
      <c r="O14" s="53"/>
      <c r="P14" s="53"/>
      <c r="Q14" s="53" t="s">
        <v>150</v>
      </c>
      <c r="R14" s="53">
        <v>6</v>
      </c>
      <c r="S14" s="82">
        <v>24</v>
      </c>
      <c r="T14" s="58">
        <v>2</v>
      </c>
      <c r="U14" s="58">
        <v>1</v>
      </c>
      <c r="V14" s="58"/>
      <c r="W14" s="58">
        <v>12</v>
      </c>
      <c r="X14" s="58"/>
      <c r="Y14" s="58"/>
      <c r="Z14" s="58"/>
      <c r="AA14" s="58">
        <v>2</v>
      </c>
      <c r="AB14" s="58">
        <v>3</v>
      </c>
      <c r="AC14" s="58"/>
      <c r="AD14" s="58"/>
      <c r="AE14" s="58"/>
      <c r="AF14" s="58"/>
      <c r="AG14" s="58"/>
      <c r="AH14" s="58"/>
      <c r="AI14" s="58"/>
      <c r="AJ14" s="58"/>
      <c r="AK14" s="59"/>
      <c r="AL14" s="224">
        <f t="shared" si="0"/>
        <v>44</v>
      </c>
      <c r="AM14" s="134"/>
      <c r="AN14" s="135"/>
    </row>
    <row r="15" spans="1:256" ht="18" customHeight="1" outlineLevel="2" x14ac:dyDescent="0.25">
      <c r="A15" s="50">
        <v>56</v>
      </c>
      <c r="B15" s="51" t="s">
        <v>66</v>
      </c>
      <c r="C15" s="51" t="s">
        <v>45</v>
      </c>
      <c r="D15" s="51" t="s">
        <v>151</v>
      </c>
      <c r="E15" s="52" t="s">
        <v>152</v>
      </c>
      <c r="F15" s="53">
        <v>4</v>
      </c>
      <c r="G15" s="53">
        <v>13</v>
      </c>
      <c r="H15" s="53" t="s">
        <v>64</v>
      </c>
      <c r="I15" s="53">
        <v>1</v>
      </c>
      <c r="J15" s="53">
        <v>120</v>
      </c>
      <c r="K15" s="53">
        <v>27</v>
      </c>
      <c r="L15" s="53"/>
      <c r="M15" s="53">
        <v>27</v>
      </c>
      <c r="N15" s="53"/>
      <c r="O15" s="53"/>
      <c r="P15" s="53"/>
      <c r="Q15" s="53"/>
      <c r="R15" s="53">
        <v>8</v>
      </c>
      <c r="S15" s="82">
        <v>27</v>
      </c>
      <c r="T15" s="58">
        <v>2</v>
      </c>
      <c r="U15" s="58">
        <v>2</v>
      </c>
      <c r="V15" s="58"/>
      <c r="W15" s="58">
        <v>27</v>
      </c>
      <c r="X15" s="58"/>
      <c r="Y15" s="58"/>
      <c r="Z15" s="58"/>
      <c r="AA15" s="58"/>
      <c r="AB15" s="58">
        <v>2</v>
      </c>
      <c r="AC15" s="58"/>
      <c r="AD15" s="58"/>
      <c r="AE15" s="58"/>
      <c r="AF15" s="58"/>
      <c r="AG15" s="58"/>
      <c r="AH15" s="58"/>
      <c r="AI15" s="58"/>
      <c r="AJ15" s="58"/>
      <c r="AK15" s="59"/>
      <c r="AL15" s="224">
        <f t="shared" si="0"/>
        <v>60</v>
      </c>
      <c r="AM15" s="134"/>
      <c r="AN15" s="135"/>
    </row>
    <row r="16" spans="1:256" ht="18" customHeight="1" outlineLevel="2" x14ac:dyDescent="0.3">
      <c r="A16" s="50">
        <v>57</v>
      </c>
      <c r="B16" s="51" t="s">
        <v>66</v>
      </c>
      <c r="C16" s="51" t="s">
        <v>45</v>
      </c>
      <c r="D16" s="127" t="s">
        <v>137</v>
      </c>
      <c r="E16" s="128" t="s">
        <v>98</v>
      </c>
      <c r="F16" s="129">
        <v>4</v>
      </c>
      <c r="G16" s="129">
        <v>13</v>
      </c>
      <c r="H16" s="53" t="s">
        <v>64</v>
      </c>
      <c r="I16" s="53">
        <v>1</v>
      </c>
      <c r="J16" s="129">
        <v>120</v>
      </c>
      <c r="K16" s="129">
        <v>27</v>
      </c>
      <c r="L16" s="131"/>
      <c r="M16" s="129">
        <v>27</v>
      </c>
      <c r="N16" s="131"/>
      <c r="O16" s="131"/>
      <c r="P16" s="131"/>
      <c r="Q16" s="131" t="s">
        <v>153</v>
      </c>
      <c r="R16" s="131"/>
      <c r="S16" s="132">
        <v>27</v>
      </c>
      <c r="T16" s="132"/>
      <c r="U16" s="79"/>
      <c r="V16" s="132"/>
      <c r="W16" s="132">
        <v>27</v>
      </c>
      <c r="X16" s="132"/>
      <c r="Y16" s="132"/>
      <c r="Z16" s="132"/>
      <c r="AA16" s="132">
        <v>2</v>
      </c>
      <c r="AB16" s="79"/>
      <c r="AC16" s="132"/>
      <c r="AD16" s="132"/>
      <c r="AE16" s="132"/>
      <c r="AF16" s="132"/>
      <c r="AG16" s="132"/>
      <c r="AH16" s="132"/>
      <c r="AI16" s="132"/>
      <c r="AJ16" s="132"/>
      <c r="AK16" s="133"/>
      <c r="AL16" s="224">
        <f t="shared" si="0"/>
        <v>56</v>
      </c>
      <c r="AM16" s="134"/>
      <c r="AN16" s="135"/>
    </row>
    <row r="17" spans="1:40" ht="18" customHeight="1" outlineLevel="2" x14ac:dyDescent="0.3">
      <c r="A17" s="50">
        <v>58</v>
      </c>
      <c r="B17" s="51" t="s">
        <v>66</v>
      </c>
      <c r="C17" s="51" t="s">
        <v>45</v>
      </c>
      <c r="D17" s="127" t="s">
        <v>154</v>
      </c>
      <c r="E17" s="128" t="s">
        <v>98</v>
      </c>
      <c r="F17" s="129">
        <v>4</v>
      </c>
      <c r="G17" s="129">
        <v>13</v>
      </c>
      <c r="H17" s="53" t="s">
        <v>64</v>
      </c>
      <c r="I17" s="53">
        <v>1</v>
      </c>
      <c r="J17" s="129">
        <v>90</v>
      </c>
      <c r="K17" s="129">
        <v>18</v>
      </c>
      <c r="L17" s="131"/>
      <c r="M17" s="129">
        <v>18</v>
      </c>
      <c r="N17" s="131"/>
      <c r="O17" s="131"/>
      <c r="P17" s="131"/>
      <c r="Q17" s="131"/>
      <c r="R17" s="131">
        <v>8</v>
      </c>
      <c r="S17" s="132">
        <v>18</v>
      </c>
      <c r="T17" s="132"/>
      <c r="U17" s="79">
        <v>2</v>
      </c>
      <c r="V17" s="132"/>
      <c r="W17" s="132">
        <v>18</v>
      </c>
      <c r="X17" s="132"/>
      <c r="Y17" s="132"/>
      <c r="Z17" s="132"/>
      <c r="AA17" s="132"/>
      <c r="AB17" s="79">
        <v>2</v>
      </c>
      <c r="AC17" s="132"/>
      <c r="AD17" s="132"/>
      <c r="AE17" s="132"/>
      <c r="AF17" s="132"/>
      <c r="AG17" s="132"/>
      <c r="AH17" s="132"/>
      <c r="AI17" s="132"/>
      <c r="AJ17" s="132"/>
      <c r="AK17" s="133"/>
      <c r="AL17" s="224">
        <f t="shared" si="0"/>
        <v>40</v>
      </c>
      <c r="AM17" s="134"/>
      <c r="AN17" s="135"/>
    </row>
    <row r="18" spans="1:40" ht="18" customHeight="1" outlineLevel="2" x14ac:dyDescent="0.3">
      <c r="A18" s="50">
        <v>59</v>
      </c>
      <c r="B18" s="51" t="s">
        <v>66</v>
      </c>
      <c r="C18" s="51" t="s">
        <v>45</v>
      </c>
      <c r="D18" s="127" t="s">
        <v>135</v>
      </c>
      <c r="E18" s="128" t="s">
        <v>155</v>
      </c>
      <c r="F18" s="129">
        <v>4</v>
      </c>
      <c r="G18" s="129">
        <v>14</v>
      </c>
      <c r="H18" s="53" t="s">
        <v>64</v>
      </c>
      <c r="I18" s="53">
        <v>1</v>
      </c>
      <c r="J18" s="129">
        <v>120</v>
      </c>
      <c r="K18" s="129">
        <v>27</v>
      </c>
      <c r="L18" s="131"/>
      <c r="M18" s="129">
        <v>27</v>
      </c>
      <c r="N18" s="131"/>
      <c r="O18" s="131"/>
      <c r="P18" s="131"/>
      <c r="Q18" s="131" t="s">
        <v>153</v>
      </c>
      <c r="R18" s="131"/>
      <c r="S18" s="132">
        <v>27</v>
      </c>
      <c r="T18" s="132"/>
      <c r="U18" s="79"/>
      <c r="V18" s="132"/>
      <c r="W18" s="132">
        <v>27</v>
      </c>
      <c r="X18" s="132"/>
      <c r="Y18" s="132"/>
      <c r="Z18" s="132"/>
      <c r="AA18" s="132">
        <v>2</v>
      </c>
      <c r="AB18" s="79"/>
      <c r="AC18" s="132"/>
      <c r="AD18" s="132"/>
      <c r="AE18" s="132"/>
      <c r="AF18" s="132"/>
      <c r="AG18" s="132"/>
      <c r="AH18" s="132"/>
      <c r="AI18" s="132"/>
      <c r="AJ18" s="132"/>
      <c r="AK18" s="133"/>
      <c r="AL18" s="224">
        <f t="shared" si="0"/>
        <v>56</v>
      </c>
      <c r="AM18" s="134"/>
      <c r="AN18" s="135"/>
    </row>
    <row r="19" spans="1:40" ht="18" customHeight="1" outlineLevel="2" x14ac:dyDescent="0.3">
      <c r="A19" s="50">
        <v>60</v>
      </c>
      <c r="B19" s="51" t="s">
        <v>66</v>
      </c>
      <c r="C19" s="51" t="s">
        <v>45</v>
      </c>
      <c r="D19" s="127" t="s">
        <v>156</v>
      </c>
      <c r="E19" s="128" t="s">
        <v>103</v>
      </c>
      <c r="F19" s="129" t="s">
        <v>104</v>
      </c>
      <c r="G19" s="129">
        <v>2</v>
      </c>
      <c r="H19" s="53"/>
      <c r="I19" s="53"/>
      <c r="J19" s="129">
        <v>90</v>
      </c>
      <c r="K19" s="129">
        <v>27</v>
      </c>
      <c r="L19" s="131"/>
      <c r="M19" s="129">
        <v>18</v>
      </c>
      <c r="N19" s="131"/>
      <c r="O19" s="131"/>
      <c r="P19" s="131"/>
      <c r="Q19" s="131" t="s">
        <v>105</v>
      </c>
      <c r="R19" s="131"/>
      <c r="S19" s="132"/>
      <c r="T19" s="132"/>
      <c r="U19" s="79"/>
      <c r="V19" s="132"/>
      <c r="W19" s="132"/>
      <c r="X19" s="132"/>
      <c r="Y19" s="132"/>
      <c r="Z19" s="132"/>
      <c r="AA19" s="132">
        <v>1</v>
      </c>
      <c r="AB19" s="79"/>
      <c r="AC19" s="132"/>
      <c r="AD19" s="132"/>
      <c r="AE19" s="132"/>
      <c r="AF19" s="132"/>
      <c r="AG19" s="132"/>
      <c r="AH19" s="132"/>
      <c r="AI19" s="132"/>
      <c r="AJ19" s="132"/>
      <c r="AK19" s="133"/>
      <c r="AL19" s="224">
        <f t="shared" si="0"/>
        <v>1</v>
      </c>
      <c r="AM19" s="134"/>
      <c r="AN19" s="135"/>
    </row>
    <row r="20" spans="1:40" ht="18" customHeight="1" outlineLevel="2" x14ac:dyDescent="0.3">
      <c r="A20" s="50">
        <v>61</v>
      </c>
      <c r="B20" s="51" t="s">
        <v>66</v>
      </c>
      <c r="C20" s="51" t="s">
        <v>45</v>
      </c>
      <c r="D20" s="127" t="s">
        <v>102</v>
      </c>
      <c r="E20" s="128" t="s">
        <v>103</v>
      </c>
      <c r="F20" s="129" t="s">
        <v>104</v>
      </c>
      <c r="G20" s="129">
        <v>2</v>
      </c>
      <c r="H20" s="53"/>
      <c r="I20" s="53"/>
      <c r="J20" s="129">
        <v>120</v>
      </c>
      <c r="K20" s="129">
        <v>36</v>
      </c>
      <c r="L20" s="131"/>
      <c r="M20" s="129">
        <v>36</v>
      </c>
      <c r="N20" s="131"/>
      <c r="O20" s="131"/>
      <c r="P20" s="131"/>
      <c r="Q20" s="131" t="s">
        <v>105</v>
      </c>
      <c r="R20" s="131"/>
      <c r="S20" s="132"/>
      <c r="T20" s="132"/>
      <c r="U20" s="79"/>
      <c r="V20" s="132"/>
      <c r="W20" s="132"/>
      <c r="X20" s="132"/>
      <c r="Y20" s="132"/>
      <c r="Z20" s="132"/>
      <c r="AA20" s="132">
        <v>1</v>
      </c>
      <c r="AB20" s="79"/>
      <c r="AC20" s="132"/>
      <c r="AD20" s="132"/>
      <c r="AE20" s="132"/>
      <c r="AF20" s="132"/>
      <c r="AG20" s="132"/>
      <c r="AH20" s="132"/>
      <c r="AI20" s="132"/>
      <c r="AJ20" s="132"/>
      <c r="AK20" s="133"/>
      <c r="AL20" s="224">
        <f t="shared" si="0"/>
        <v>1</v>
      </c>
      <c r="AM20" s="134"/>
      <c r="AN20" s="135"/>
    </row>
    <row r="21" spans="1:40" ht="18" customHeight="1" outlineLevel="2" x14ac:dyDescent="0.35">
      <c r="A21" s="50">
        <v>62</v>
      </c>
      <c r="B21" s="51" t="s">
        <v>66</v>
      </c>
      <c r="C21" s="51" t="s">
        <v>45</v>
      </c>
      <c r="D21" s="51" t="s">
        <v>157</v>
      </c>
      <c r="E21" s="52" t="s">
        <v>158</v>
      </c>
      <c r="F21" s="53">
        <v>4</v>
      </c>
      <c r="G21" s="53">
        <v>244</v>
      </c>
      <c r="H21" s="53" t="s">
        <v>159</v>
      </c>
      <c r="I21" s="53">
        <v>2</v>
      </c>
      <c r="J21" s="53">
        <v>90</v>
      </c>
      <c r="K21" s="53">
        <v>18</v>
      </c>
      <c r="L21" s="53"/>
      <c r="M21" s="53">
        <v>18</v>
      </c>
      <c r="N21" s="53"/>
      <c r="O21" s="53"/>
      <c r="P21" s="53"/>
      <c r="Q21" s="53">
        <v>8</v>
      </c>
      <c r="R21" s="53"/>
      <c r="S21" s="82">
        <v>36</v>
      </c>
      <c r="T21" s="58"/>
      <c r="U21" s="58"/>
      <c r="V21" s="58"/>
      <c r="W21" s="58">
        <v>198</v>
      </c>
      <c r="X21" s="58"/>
      <c r="Y21" s="58"/>
      <c r="Z21" s="58"/>
      <c r="AA21" s="58">
        <v>20</v>
      </c>
      <c r="AB21" s="58"/>
      <c r="AC21" s="58"/>
      <c r="AD21" s="58"/>
      <c r="AE21" s="58"/>
      <c r="AF21" s="58"/>
      <c r="AG21" s="58"/>
      <c r="AH21" s="58"/>
      <c r="AI21" s="138"/>
      <c r="AJ21" s="138"/>
      <c r="AK21" s="59"/>
      <c r="AL21" s="224">
        <f t="shared" si="0"/>
        <v>254</v>
      </c>
      <c r="AM21" s="222"/>
      <c r="AN21" s="135"/>
    </row>
    <row r="22" spans="1:40" ht="18" customHeight="1" outlineLevel="2" x14ac:dyDescent="0.35">
      <c r="A22" s="50">
        <v>63</v>
      </c>
      <c r="B22" s="51" t="s">
        <v>66</v>
      </c>
      <c r="C22" s="51" t="s">
        <v>45</v>
      </c>
      <c r="D22" s="51" t="s">
        <v>160</v>
      </c>
      <c r="E22" s="52" t="s">
        <v>161</v>
      </c>
      <c r="F22" s="53">
        <v>4</v>
      </c>
      <c r="G22" s="53">
        <v>14</v>
      </c>
      <c r="H22" s="53" t="s">
        <v>64</v>
      </c>
      <c r="I22" s="53">
        <v>1</v>
      </c>
      <c r="J22" s="53"/>
      <c r="K22" s="53"/>
      <c r="L22" s="53"/>
      <c r="M22" s="53"/>
      <c r="N22" s="53"/>
      <c r="O22" s="53"/>
      <c r="P22" s="53"/>
      <c r="Q22" s="53"/>
      <c r="R22" s="53"/>
      <c r="S22" s="82"/>
      <c r="T22" s="58"/>
      <c r="U22" s="58"/>
      <c r="V22" s="58"/>
      <c r="W22" s="58"/>
      <c r="X22" s="58"/>
      <c r="Y22" s="58"/>
      <c r="Z22" s="58"/>
      <c r="AA22" s="58"/>
      <c r="AB22" s="58"/>
      <c r="AC22" s="58">
        <v>140</v>
      </c>
      <c r="AD22" s="58">
        <v>14</v>
      </c>
      <c r="AE22" s="58"/>
      <c r="AF22" s="58">
        <v>42</v>
      </c>
      <c r="AG22" s="58"/>
      <c r="AH22" s="58"/>
      <c r="AI22" s="138"/>
      <c r="AJ22" s="138"/>
      <c r="AK22" s="59"/>
      <c r="AL22" s="224">
        <f t="shared" si="0"/>
        <v>196</v>
      </c>
      <c r="AM22" s="222"/>
      <c r="AN22" s="135"/>
    </row>
    <row r="23" spans="1:40" ht="18" customHeight="1" outlineLevel="2" x14ac:dyDescent="0.35">
      <c r="A23" s="50">
        <v>64</v>
      </c>
      <c r="B23" s="51" t="s">
        <v>44</v>
      </c>
      <c r="C23" s="51" t="s">
        <v>45</v>
      </c>
      <c r="D23" s="51" t="s">
        <v>162</v>
      </c>
      <c r="E23" s="52" t="s">
        <v>163</v>
      </c>
      <c r="F23" s="53">
        <v>4</v>
      </c>
      <c r="G23" s="53">
        <v>15</v>
      </c>
      <c r="H23" s="53" t="s">
        <v>64</v>
      </c>
      <c r="I23" s="53">
        <v>1</v>
      </c>
      <c r="J23" s="53"/>
      <c r="K23" s="53"/>
      <c r="L23" s="53"/>
      <c r="M23" s="53"/>
      <c r="N23" s="53"/>
      <c r="O23" s="53"/>
      <c r="P23" s="53"/>
      <c r="Q23" s="53"/>
      <c r="R23" s="53"/>
      <c r="S23" s="82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138">
        <v>30</v>
      </c>
      <c r="AJ23" s="138"/>
      <c r="AK23" s="59"/>
      <c r="AL23" s="224">
        <f>SUM(S23:AK23)</f>
        <v>30</v>
      </c>
      <c r="AM23" s="222"/>
      <c r="AN23" s="135"/>
    </row>
    <row r="24" spans="1:40" ht="18" customHeight="1" outlineLevel="2" x14ac:dyDescent="0.3">
      <c r="A24" s="50"/>
      <c r="B24" s="51"/>
      <c r="C24" s="139" t="s">
        <v>124</v>
      </c>
      <c r="D24" s="140"/>
      <c r="E24" s="141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3">
        <f t="shared" ref="S24:AL24" si="1">SUM(S3:S23)</f>
        <v>453</v>
      </c>
      <c r="T24" s="143">
        <f t="shared" si="1"/>
        <v>4</v>
      </c>
      <c r="U24" s="143">
        <f t="shared" si="1"/>
        <v>16</v>
      </c>
      <c r="V24" s="143">
        <f t="shared" si="1"/>
        <v>0</v>
      </c>
      <c r="W24" s="143">
        <f t="shared" si="1"/>
        <v>567</v>
      </c>
      <c r="X24" s="143">
        <f t="shared" si="1"/>
        <v>0</v>
      </c>
      <c r="Y24" s="143">
        <f t="shared" si="1"/>
        <v>0</v>
      </c>
      <c r="Z24" s="143">
        <f t="shared" si="1"/>
        <v>96</v>
      </c>
      <c r="AA24" s="143">
        <f t="shared" si="1"/>
        <v>34</v>
      </c>
      <c r="AB24" s="143">
        <f t="shared" si="1"/>
        <v>25</v>
      </c>
      <c r="AC24" s="143">
        <f t="shared" si="1"/>
        <v>140</v>
      </c>
      <c r="AD24" s="143">
        <f t="shared" si="1"/>
        <v>14</v>
      </c>
      <c r="AE24" s="143">
        <f t="shared" si="1"/>
        <v>0</v>
      </c>
      <c r="AF24" s="143">
        <f t="shared" si="1"/>
        <v>132</v>
      </c>
      <c r="AG24" s="143">
        <f t="shared" si="1"/>
        <v>0</v>
      </c>
      <c r="AH24" s="143">
        <f t="shared" si="1"/>
        <v>0</v>
      </c>
      <c r="AI24" s="143">
        <f t="shared" si="1"/>
        <v>30</v>
      </c>
      <c r="AJ24" s="143">
        <f t="shared" si="1"/>
        <v>0</v>
      </c>
      <c r="AK24" s="145">
        <f t="shared" si="1"/>
        <v>0</v>
      </c>
      <c r="AL24" s="225">
        <f t="shared" si="1"/>
        <v>1511</v>
      </c>
      <c r="AM24" s="222"/>
      <c r="AN24" s="135"/>
    </row>
    <row r="25" spans="1:40" ht="18" customHeight="1" outlineLevel="2" x14ac:dyDescent="0.25">
      <c r="A25" s="50">
        <v>65</v>
      </c>
      <c r="B25" s="51" t="s">
        <v>66</v>
      </c>
      <c r="C25" s="51" t="s">
        <v>125</v>
      </c>
      <c r="D25" s="51" t="s">
        <v>85</v>
      </c>
      <c r="E25" s="52" t="s">
        <v>98</v>
      </c>
      <c r="F25" s="67">
        <v>2</v>
      </c>
      <c r="G25" s="67">
        <v>14</v>
      </c>
      <c r="H25" s="53" t="s">
        <v>64</v>
      </c>
      <c r="I25" s="53">
        <v>1</v>
      </c>
      <c r="J25" s="67">
        <v>60</v>
      </c>
      <c r="K25" s="67"/>
      <c r="L25" s="67"/>
      <c r="M25" s="67"/>
      <c r="N25" s="67"/>
      <c r="O25" s="67"/>
      <c r="P25" s="67"/>
      <c r="Q25" s="67" t="s">
        <v>105</v>
      </c>
      <c r="R25" s="67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>
        <v>17</v>
      </c>
      <c r="AG25" s="70"/>
      <c r="AH25" s="70"/>
      <c r="AI25" s="70"/>
      <c r="AJ25" s="70"/>
      <c r="AK25" s="71"/>
      <c r="AL25" s="224">
        <f t="shared" ref="AL25:AL33" si="2">SUM(S25:AK25)</f>
        <v>17</v>
      </c>
      <c r="AM25" s="222"/>
      <c r="AN25" s="135"/>
    </row>
    <row r="26" spans="1:40" ht="18" customHeight="1" outlineLevel="2" x14ac:dyDescent="0.3">
      <c r="A26" s="50">
        <v>66</v>
      </c>
      <c r="B26" s="51" t="s">
        <v>66</v>
      </c>
      <c r="C26" s="51" t="s">
        <v>125</v>
      </c>
      <c r="D26" s="127" t="s">
        <v>137</v>
      </c>
      <c r="E26" s="128" t="s">
        <v>98</v>
      </c>
      <c r="F26" s="129">
        <v>2</v>
      </c>
      <c r="G26" s="129">
        <v>14</v>
      </c>
      <c r="H26" s="53" t="s">
        <v>64</v>
      </c>
      <c r="I26" s="53">
        <v>1</v>
      </c>
      <c r="J26" s="129">
        <v>120</v>
      </c>
      <c r="K26" s="129">
        <v>10</v>
      </c>
      <c r="L26" s="131"/>
      <c r="M26" s="129">
        <v>8</v>
      </c>
      <c r="N26" s="131"/>
      <c r="O26" s="131"/>
      <c r="P26" s="131">
        <v>1</v>
      </c>
      <c r="Q26" s="131"/>
      <c r="R26" s="131">
        <v>4</v>
      </c>
      <c r="S26" s="132">
        <v>10</v>
      </c>
      <c r="T26" s="132"/>
      <c r="U26" s="79">
        <v>1</v>
      </c>
      <c r="V26" s="132"/>
      <c r="W26" s="132">
        <v>8</v>
      </c>
      <c r="X26" s="132">
        <v>5</v>
      </c>
      <c r="Y26" s="132"/>
      <c r="Z26" s="132"/>
      <c r="AA26" s="132"/>
      <c r="AB26" s="79">
        <v>5</v>
      </c>
      <c r="AC26" s="132"/>
      <c r="AD26" s="132"/>
      <c r="AE26" s="132"/>
      <c r="AF26" s="132"/>
      <c r="AG26" s="132"/>
      <c r="AH26" s="132"/>
      <c r="AI26" s="132"/>
      <c r="AJ26" s="132"/>
      <c r="AK26" s="133"/>
      <c r="AL26" s="224">
        <f t="shared" si="2"/>
        <v>29</v>
      </c>
      <c r="AM26" s="222"/>
      <c r="AN26" s="135"/>
    </row>
    <row r="27" spans="1:40" ht="18" customHeight="1" outlineLevel="2" x14ac:dyDescent="0.3">
      <c r="A27" s="50">
        <v>67</v>
      </c>
      <c r="B27" s="51" t="s">
        <v>66</v>
      </c>
      <c r="C27" s="51" t="s">
        <v>125</v>
      </c>
      <c r="D27" s="127" t="s">
        <v>144</v>
      </c>
      <c r="E27" s="128" t="s">
        <v>98</v>
      </c>
      <c r="F27" s="129">
        <v>2</v>
      </c>
      <c r="G27" s="129">
        <v>14</v>
      </c>
      <c r="H27" s="53" t="s">
        <v>64</v>
      </c>
      <c r="I27" s="53">
        <v>1</v>
      </c>
      <c r="J27" s="129">
        <v>150</v>
      </c>
      <c r="K27" s="129">
        <v>10</v>
      </c>
      <c r="L27" s="131"/>
      <c r="M27" s="129">
        <v>5</v>
      </c>
      <c r="N27" s="131"/>
      <c r="O27" s="131"/>
      <c r="P27" s="131">
        <v>1</v>
      </c>
      <c r="Q27" s="131" t="s">
        <v>105</v>
      </c>
      <c r="R27" s="131"/>
      <c r="S27" s="132">
        <v>10</v>
      </c>
      <c r="T27" s="132"/>
      <c r="U27" s="79"/>
      <c r="V27" s="132"/>
      <c r="W27" s="132">
        <v>5</v>
      </c>
      <c r="X27" s="132">
        <v>5</v>
      </c>
      <c r="Y27" s="132"/>
      <c r="Z27" s="132"/>
      <c r="AA27" s="132">
        <v>2</v>
      </c>
      <c r="AB27" s="79"/>
      <c r="AC27" s="132"/>
      <c r="AD27" s="132"/>
      <c r="AE27" s="132"/>
      <c r="AF27" s="132"/>
      <c r="AG27" s="132"/>
      <c r="AH27" s="132"/>
      <c r="AI27" s="132"/>
      <c r="AJ27" s="132"/>
      <c r="AK27" s="133"/>
      <c r="AL27" s="224">
        <f t="shared" si="2"/>
        <v>22</v>
      </c>
      <c r="AM27" s="222"/>
      <c r="AN27" s="135"/>
    </row>
    <row r="28" spans="1:40" ht="18" customHeight="1" outlineLevel="2" x14ac:dyDescent="0.3">
      <c r="A28" s="50">
        <v>68</v>
      </c>
      <c r="B28" s="51" t="s">
        <v>66</v>
      </c>
      <c r="C28" s="51" t="s">
        <v>125</v>
      </c>
      <c r="D28" s="127" t="s">
        <v>142</v>
      </c>
      <c r="E28" s="128" t="s">
        <v>98</v>
      </c>
      <c r="F28" s="129">
        <v>2</v>
      </c>
      <c r="G28" s="129">
        <v>14</v>
      </c>
      <c r="H28" s="53" t="s">
        <v>64</v>
      </c>
      <c r="I28" s="53">
        <v>1</v>
      </c>
      <c r="J28" s="129">
        <v>150</v>
      </c>
      <c r="K28" s="129">
        <v>15</v>
      </c>
      <c r="L28" s="131"/>
      <c r="M28" s="129">
        <v>15</v>
      </c>
      <c r="N28" s="131" t="s">
        <v>143</v>
      </c>
      <c r="O28" s="131"/>
      <c r="P28" s="131"/>
      <c r="Q28" s="131"/>
      <c r="R28" s="131">
        <v>4</v>
      </c>
      <c r="S28" s="132">
        <v>15</v>
      </c>
      <c r="T28" s="132"/>
      <c r="U28" s="79">
        <v>1</v>
      </c>
      <c r="V28" s="132"/>
      <c r="W28" s="132">
        <v>15</v>
      </c>
      <c r="X28" s="132"/>
      <c r="Y28" s="132"/>
      <c r="Z28" s="132">
        <v>28</v>
      </c>
      <c r="AA28" s="132"/>
      <c r="AB28" s="79">
        <v>5</v>
      </c>
      <c r="AC28" s="132"/>
      <c r="AD28" s="132"/>
      <c r="AE28" s="132"/>
      <c r="AF28" s="132"/>
      <c r="AG28" s="132"/>
      <c r="AH28" s="132"/>
      <c r="AI28" s="132"/>
      <c r="AJ28" s="132"/>
      <c r="AK28" s="133"/>
      <c r="AL28" s="224">
        <f t="shared" si="2"/>
        <v>64</v>
      </c>
      <c r="AM28" s="222"/>
      <c r="AN28" s="135"/>
    </row>
    <row r="29" spans="1:40" ht="18" customHeight="1" outlineLevel="2" x14ac:dyDescent="0.3">
      <c r="A29" s="50">
        <v>69</v>
      </c>
      <c r="B29" s="51" t="s">
        <v>66</v>
      </c>
      <c r="C29" s="51" t="s">
        <v>125</v>
      </c>
      <c r="D29" s="51" t="s">
        <v>145</v>
      </c>
      <c r="E29" s="52" t="s">
        <v>131</v>
      </c>
      <c r="F29" s="53">
        <v>3</v>
      </c>
      <c r="G29" s="53">
        <v>5</v>
      </c>
      <c r="H29" s="53" t="s">
        <v>64</v>
      </c>
      <c r="I29" s="53">
        <v>1</v>
      </c>
      <c r="J29" s="53">
        <v>165</v>
      </c>
      <c r="K29" s="53">
        <v>10</v>
      </c>
      <c r="L29" s="53"/>
      <c r="M29" s="53">
        <v>10</v>
      </c>
      <c r="N29" s="53" t="s">
        <v>146</v>
      </c>
      <c r="O29" s="53"/>
      <c r="P29" s="53"/>
      <c r="Q29" s="53" t="s">
        <v>150</v>
      </c>
      <c r="R29" s="53"/>
      <c r="S29" s="144"/>
      <c r="T29" s="144"/>
      <c r="U29" s="144"/>
      <c r="V29" s="144"/>
      <c r="W29" s="144"/>
      <c r="X29" s="144"/>
      <c r="Y29" s="144"/>
      <c r="Z29" s="144">
        <v>10</v>
      </c>
      <c r="AA29" s="144">
        <v>1</v>
      </c>
      <c r="AB29" s="144"/>
      <c r="AC29" s="144"/>
      <c r="AD29" s="144"/>
      <c r="AE29" s="144"/>
      <c r="AF29" s="144"/>
      <c r="AG29" s="144"/>
      <c r="AH29" s="144"/>
      <c r="AI29" s="144"/>
      <c r="AJ29" s="144"/>
      <c r="AK29" s="220"/>
      <c r="AL29" s="224">
        <f t="shared" si="2"/>
        <v>11</v>
      </c>
      <c r="AM29" s="222"/>
      <c r="AN29" s="135"/>
    </row>
    <row r="30" spans="1:40" ht="18" customHeight="1" outlineLevel="2" x14ac:dyDescent="0.3">
      <c r="A30" s="50">
        <v>70</v>
      </c>
      <c r="B30" s="51" t="s">
        <v>66</v>
      </c>
      <c r="C30" s="51" t="s">
        <v>125</v>
      </c>
      <c r="D30" s="51" t="s">
        <v>151</v>
      </c>
      <c r="E30" s="52" t="s">
        <v>98</v>
      </c>
      <c r="F30" s="53">
        <v>4</v>
      </c>
      <c r="G30" s="53">
        <v>7</v>
      </c>
      <c r="H30" s="53"/>
      <c r="I30" s="53"/>
      <c r="J30" s="53">
        <v>120</v>
      </c>
      <c r="K30" s="53">
        <v>8</v>
      </c>
      <c r="L30" s="53"/>
      <c r="M30" s="53">
        <v>8</v>
      </c>
      <c r="N30" s="53"/>
      <c r="O30" s="53"/>
      <c r="P30" s="53">
        <v>1</v>
      </c>
      <c r="Q30" s="53"/>
      <c r="R30" s="53">
        <v>8</v>
      </c>
      <c r="S30" s="144"/>
      <c r="T30" s="144"/>
      <c r="U30" s="144">
        <v>1</v>
      </c>
      <c r="V30" s="144"/>
      <c r="W30" s="144"/>
      <c r="X30" s="144">
        <v>1</v>
      </c>
      <c r="Y30" s="144"/>
      <c r="Z30" s="144"/>
      <c r="AA30" s="144"/>
      <c r="AB30" s="144">
        <v>3</v>
      </c>
      <c r="AC30" s="144"/>
      <c r="AD30" s="144"/>
      <c r="AE30" s="144"/>
      <c r="AF30" s="144"/>
      <c r="AG30" s="144"/>
      <c r="AH30" s="144"/>
      <c r="AI30" s="144"/>
      <c r="AJ30" s="144"/>
      <c r="AK30" s="220"/>
      <c r="AL30" s="224">
        <f t="shared" si="2"/>
        <v>5</v>
      </c>
      <c r="AM30" s="222"/>
      <c r="AN30" s="135"/>
    </row>
    <row r="31" spans="1:40" ht="18" customHeight="1" outlineLevel="2" x14ac:dyDescent="0.3">
      <c r="A31" s="50">
        <v>71</v>
      </c>
      <c r="B31" s="51" t="s">
        <v>66</v>
      </c>
      <c r="C31" s="51" t="s">
        <v>125</v>
      </c>
      <c r="D31" s="51" t="s">
        <v>135</v>
      </c>
      <c r="E31" s="52" t="s">
        <v>98</v>
      </c>
      <c r="F31" s="53">
        <v>4</v>
      </c>
      <c r="G31" s="53">
        <v>7</v>
      </c>
      <c r="H31" s="53"/>
      <c r="I31" s="53"/>
      <c r="J31" s="53">
        <v>120</v>
      </c>
      <c r="K31" s="53">
        <v>8</v>
      </c>
      <c r="L31" s="53"/>
      <c r="M31" s="53">
        <v>4</v>
      </c>
      <c r="N31" s="53"/>
      <c r="O31" s="53"/>
      <c r="P31" s="53">
        <v>1</v>
      </c>
      <c r="Q31" s="53" t="s">
        <v>153</v>
      </c>
      <c r="R31" s="53"/>
      <c r="S31" s="144"/>
      <c r="T31" s="144"/>
      <c r="U31" s="144"/>
      <c r="V31" s="144"/>
      <c r="W31" s="144"/>
      <c r="X31" s="144">
        <v>1</v>
      </c>
      <c r="Y31" s="144"/>
      <c r="Z31" s="144"/>
      <c r="AA31" s="144">
        <v>1</v>
      </c>
      <c r="AB31" s="144"/>
      <c r="AC31" s="144"/>
      <c r="AD31" s="144"/>
      <c r="AE31" s="144"/>
      <c r="AF31" s="144"/>
      <c r="AG31" s="144"/>
      <c r="AH31" s="144"/>
      <c r="AI31" s="144"/>
      <c r="AJ31" s="144"/>
      <c r="AK31" s="220"/>
      <c r="AL31" s="224">
        <f t="shared" si="2"/>
        <v>2</v>
      </c>
      <c r="AM31" s="222"/>
      <c r="AN31" s="135"/>
    </row>
    <row r="32" spans="1:40" ht="18" customHeight="1" outlineLevel="2" x14ac:dyDescent="0.3">
      <c r="A32" s="50">
        <v>72</v>
      </c>
      <c r="B32" s="51" t="s">
        <v>66</v>
      </c>
      <c r="C32" s="51" t="s">
        <v>125</v>
      </c>
      <c r="D32" s="51" t="s">
        <v>156</v>
      </c>
      <c r="E32" s="52" t="s">
        <v>131</v>
      </c>
      <c r="F32" s="53" t="s">
        <v>104</v>
      </c>
      <c r="G32" s="53">
        <v>2</v>
      </c>
      <c r="H32" s="53"/>
      <c r="I32" s="53"/>
      <c r="J32" s="53">
        <v>105</v>
      </c>
      <c r="K32" s="53">
        <v>8</v>
      </c>
      <c r="L32" s="53"/>
      <c r="M32" s="53">
        <v>6</v>
      </c>
      <c r="N32" s="53"/>
      <c r="O32" s="53"/>
      <c r="P32" s="53">
        <v>1</v>
      </c>
      <c r="Q32" s="53" t="s">
        <v>105</v>
      </c>
      <c r="R32" s="53"/>
      <c r="S32" s="144"/>
      <c r="T32" s="144"/>
      <c r="U32" s="144"/>
      <c r="V32" s="144"/>
      <c r="W32" s="144"/>
      <c r="X32" s="144">
        <v>2</v>
      </c>
      <c r="Y32" s="144"/>
      <c r="Z32" s="144"/>
      <c r="AA32" s="144">
        <v>1</v>
      </c>
      <c r="AB32" s="144"/>
      <c r="AC32" s="144"/>
      <c r="AD32" s="144"/>
      <c r="AE32" s="144"/>
      <c r="AF32" s="144"/>
      <c r="AG32" s="144"/>
      <c r="AH32" s="144"/>
      <c r="AI32" s="144"/>
      <c r="AJ32" s="144"/>
      <c r="AK32" s="220"/>
      <c r="AL32" s="224">
        <f t="shared" si="2"/>
        <v>3</v>
      </c>
      <c r="AM32" s="222"/>
      <c r="AN32" s="135"/>
    </row>
    <row r="33" spans="1:40" ht="18" customHeight="1" outlineLevel="2" x14ac:dyDescent="0.35">
      <c r="A33" s="50">
        <v>73</v>
      </c>
      <c r="B33" s="51" t="s">
        <v>66</v>
      </c>
      <c r="C33" s="51" t="s">
        <v>125</v>
      </c>
      <c r="D33" s="51" t="s">
        <v>157</v>
      </c>
      <c r="E33" s="52" t="s">
        <v>158</v>
      </c>
      <c r="F33" s="53">
        <v>4</v>
      </c>
      <c r="G33" s="53">
        <v>13</v>
      </c>
      <c r="H33" s="53"/>
      <c r="I33" s="53"/>
      <c r="J33" s="53">
        <v>90</v>
      </c>
      <c r="K33" s="53">
        <v>5</v>
      </c>
      <c r="L33" s="53"/>
      <c r="M33" s="53">
        <v>5</v>
      </c>
      <c r="N33" s="53"/>
      <c r="O33" s="53"/>
      <c r="P33" s="53"/>
      <c r="Q33" s="53">
        <v>8</v>
      </c>
      <c r="R33" s="53"/>
      <c r="S33" s="82">
        <v>5</v>
      </c>
      <c r="T33" s="58"/>
      <c r="U33" s="58"/>
      <c r="V33" s="58"/>
      <c r="W33" s="58">
        <v>5</v>
      </c>
      <c r="X33" s="58"/>
      <c r="Y33" s="58"/>
      <c r="Z33" s="58"/>
      <c r="AA33" s="58">
        <v>1</v>
      </c>
      <c r="AB33" s="58"/>
      <c r="AC33" s="58"/>
      <c r="AD33" s="58"/>
      <c r="AE33" s="58"/>
      <c r="AF33" s="58"/>
      <c r="AG33" s="58"/>
      <c r="AH33" s="58"/>
      <c r="AI33" s="138"/>
      <c r="AJ33" s="138"/>
      <c r="AK33" s="59"/>
      <c r="AL33" s="224">
        <f t="shared" si="2"/>
        <v>11</v>
      </c>
      <c r="AM33" s="222"/>
      <c r="AN33" s="135"/>
    </row>
    <row r="34" spans="1:40" ht="18" customHeight="1" outlineLevel="2" x14ac:dyDescent="0.25">
      <c r="A34" s="50">
        <v>74</v>
      </c>
      <c r="B34" s="51" t="s">
        <v>66</v>
      </c>
      <c r="C34" s="51" t="s">
        <v>125</v>
      </c>
      <c r="D34" s="51" t="s">
        <v>154</v>
      </c>
      <c r="E34" s="52" t="s">
        <v>98</v>
      </c>
      <c r="F34" s="41">
        <v>4</v>
      </c>
      <c r="G34" s="67">
        <v>7</v>
      </c>
      <c r="H34" s="53"/>
      <c r="I34" s="54"/>
      <c r="J34" s="68">
        <v>90</v>
      </c>
      <c r="K34" s="67">
        <v>5</v>
      </c>
      <c r="L34" s="67"/>
      <c r="M34" s="67">
        <v>5</v>
      </c>
      <c r="N34" s="93"/>
      <c r="O34" s="93"/>
      <c r="P34" s="93">
        <v>1</v>
      </c>
      <c r="Q34" s="93"/>
      <c r="R34" s="94">
        <v>8</v>
      </c>
      <c r="S34" s="95"/>
      <c r="T34" s="70">
        <v>1</v>
      </c>
      <c r="U34" s="70"/>
      <c r="V34" s="70"/>
      <c r="W34" s="70"/>
      <c r="X34" s="70">
        <v>2</v>
      </c>
      <c r="Y34" s="70"/>
      <c r="Z34" s="70"/>
      <c r="AA34" s="70"/>
      <c r="AB34" s="70">
        <v>3</v>
      </c>
      <c r="AC34" s="70"/>
      <c r="AD34" s="70"/>
      <c r="AE34" s="70"/>
      <c r="AF34" s="70"/>
      <c r="AG34" s="70"/>
      <c r="AH34" s="70"/>
      <c r="AI34" s="70"/>
      <c r="AJ34" s="70"/>
      <c r="AK34" s="71"/>
      <c r="AL34" s="226">
        <v>5</v>
      </c>
      <c r="AM34" s="222"/>
      <c r="AN34" s="135"/>
    </row>
    <row r="35" spans="1:40" ht="18" customHeight="1" outlineLevel="2" x14ac:dyDescent="0.3">
      <c r="A35" s="50">
        <v>75</v>
      </c>
      <c r="B35" s="51" t="s">
        <v>66</v>
      </c>
      <c r="C35" s="51" t="s">
        <v>125</v>
      </c>
      <c r="D35" s="127" t="s">
        <v>137</v>
      </c>
      <c r="E35" s="52" t="s">
        <v>98</v>
      </c>
      <c r="F35" s="41">
        <v>4</v>
      </c>
      <c r="G35" s="67">
        <v>7</v>
      </c>
      <c r="H35" s="53"/>
      <c r="I35" s="54"/>
      <c r="J35" s="68">
        <v>120</v>
      </c>
      <c r="K35" s="67">
        <v>10</v>
      </c>
      <c r="L35" s="67"/>
      <c r="M35" s="67">
        <v>8</v>
      </c>
      <c r="N35" s="93"/>
      <c r="O35" s="93"/>
      <c r="P35" s="93">
        <v>1</v>
      </c>
      <c r="Q35" s="93" t="s">
        <v>153</v>
      </c>
      <c r="R35" s="94"/>
      <c r="S35" s="95"/>
      <c r="T35" s="70"/>
      <c r="U35" s="70"/>
      <c r="V35" s="70"/>
      <c r="W35" s="70"/>
      <c r="X35" s="70">
        <v>2</v>
      </c>
      <c r="Y35" s="70"/>
      <c r="Z35" s="70"/>
      <c r="AA35" s="70">
        <v>1</v>
      </c>
      <c r="AB35" s="70"/>
      <c r="AC35" s="70"/>
      <c r="AD35" s="70"/>
      <c r="AE35" s="70"/>
      <c r="AF35" s="70"/>
      <c r="AG35" s="70"/>
      <c r="AH35" s="70"/>
      <c r="AI35" s="70"/>
      <c r="AJ35" s="70"/>
      <c r="AK35" s="71"/>
      <c r="AL35" s="226">
        <f>SUM(S35:AK35)</f>
        <v>3</v>
      </c>
      <c r="AM35" s="222"/>
      <c r="AN35" s="135"/>
    </row>
    <row r="36" spans="1:40" ht="18" customHeight="1" outlineLevel="2" x14ac:dyDescent="0.25">
      <c r="A36" s="50">
        <v>76</v>
      </c>
      <c r="B36" s="51" t="s">
        <v>66</v>
      </c>
      <c r="C36" s="51" t="s">
        <v>125</v>
      </c>
      <c r="D36" s="51" t="s">
        <v>160</v>
      </c>
      <c r="E36" s="52" t="s">
        <v>98</v>
      </c>
      <c r="F36" s="53">
        <v>4</v>
      </c>
      <c r="G36" s="53">
        <v>7</v>
      </c>
      <c r="H36" s="53"/>
      <c r="I36" s="53"/>
      <c r="J36" s="142"/>
      <c r="K36" s="142"/>
      <c r="L36" s="142"/>
      <c r="M36" s="142"/>
      <c r="N36" s="142"/>
      <c r="O36" s="142"/>
      <c r="P36" s="142"/>
      <c r="Q36" s="142"/>
      <c r="R36" s="142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>
        <v>70</v>
      </c>
      <c r="AD36" s="143"/>
      <c r="AE36" s="143"/>
      <c r="AF36" s="143">
        <v>11</v>
      </c>
      <c r="AG36" s="143"/>
      <c r="AH36" s="143"/>
      <c r="AI36" s="143"/>
      <c r="AJ36" s="143"/>
      <c r="AK36" s="145"/>
      <c r="AL36" s="224">
        <f>SUM(S36:AK36)</f>
        <v>81</v>
      </c>
      <c r="AM36" s="222"/>
      <c r="AN36" s="135"/>
    </row>
    <row r="37" spans="1:40" ht="18" customHeight="1" outlineLevel="2" x14ac:dyDescent="0.25">
      <c r="A37" s="50">
        <v>77</v>
      </c>
      <c r="B37" s="51" t="s">
        <v>66</v>
      </c>
      <c r="C37" s="51" t="s">
        <v>125</v>
      </c>
      <c r="D37" s="51" t="s">
        <v>164</v>
      </c>
      <c r="E37" s="52" t="s">
        <v>163</v>
      </c>
      <c r="F37" s="53">
        <v>4</v>
      </c>
      <c r="G37" s="53">
        <v>7</v>
      </c>
      <c r="H37" s="53"/>
      <c r="I37" s="53"/>
      <c r="J37" s="142"/>
      <c r="K37" s="142"/>
      <c r="L37" s="142"/>
      <c r="M37" s="142"/>
      <c r="N37" s="142"/>
      <c r="O37" s="142"/>
      <c r="P37" s="142"/>
      <c r="Q37" s="142"/>
      <c r="R37" s="142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>
        <v>14</v>
      </c>
      <c r="AJ37" s="143"/>
      <c r="AK37" s="145"/>
      <c r="AL37" s="224">
        <f>SUM(S37:AK37)</f>
        <v>14</v>
      </c>
      <c r="AM37" s="222"/>
      <c r="AN37" s="135"/>
    </row>
    <row r="38" spans="1:40" ht="18" customHeight="1" outlineLevel="2" x14ac:dyDescent="0.25">
      <c r="A38" s="50">
        <v>78</v>
      </c>
      <c r="B38" s="51" t="s">
        <v>66</v>
      </c>
      <c r="C38" s="51" t="s">
        <v>125</v>
      </c>
      <c r="D38" s="51" t="s">
        <v>165</v>
      </c>
      <c r="E38" s="52" t="s">
        <v>126</v>
      </c>
      <c r="F38" s="53">
        <v>2</v>
      </c>
      <c r="G38" s="53">
        <v>5</v>
      </c>
      <c r="H38" s="53" t="s">
        <v>64</v>
      </c>
      <c r="I38" s="53">
        <v>1</v>
      </c>
      <c r="J38" s="130"/>
      <c r="K38" s="130"/>
      <c r="L38" s="130"/>
      <c r="M38" s="130"/>
      <c r="N38" s="130"/>
      <c r="O38" s="130"/>
      <c r="P38" s="130"/>
      <c r="Q38" s="130"/>
      <c r="R38" s="130"/>
      <c r="S38" s="146"/>
      <c r="T38" s="147"/>
      <c r="U38" s="147">
        <v>1</v>
      </c>
      <c r="V38" s="147"/>
      <c r="W38" s="147"/>
      <c r="X38" s="147"/>
      <c r="Y38" s="147"/>
      <c r="Z38" s="147"/>
      <c r="AA38" s="147"/>
      <c r="AB38" s="147"/>
      <c r="AC38" s="147"/>
      <c r="AD38" s="147">
        <v>5</v>
      </c>
      <c r="AE38" s="147"/>
      <c r="AF38" s="147"/>
      <c r="AG38" s="147"/>
      <c r="AH38" s="147"/>
      <c r="AI38" s="147"/>
      <c r="AJ38" s="147"/>
      <c r="AK38" s="221"/>
      <c r="AL38" s="224">
        <v>6</v>
      </c>
      <c r="AM38" s="148"/>
      <c r="AN38" s="135"/>
    </row>
    <row r="39" spans="1:40" ht="18" customHeight="1" outlineLevel="2" x14ac:dyDescent="0.35">
      <c r="A39" s="50">
        <v>79</v>
      </c>
      <c r="B39" s="51" t="s">
        <v>66</v>
      </c>
      <c r="C39" s="51" t="s">
        <v>125</v>
      </c>
      <c r="D39" s="51" t="s">
        <v>166</v>
      </c>
      <c r="E39" s="52" t="s">
        <v>126</v>
      </c>
      <c r="F39" s="53">
        <v>2</v>
      </c>
      <c r="G39" s="53">
        <v>5</v>
      </c>
      <c r="H39" s="53" t="s">
        <v>64</v>
      </c>
      <c r="I39" s="53">
        <v>1</v>
      </c>
      <c r="J39" s="53"/>
      <c r="K39" s="53"/>
      <c r="L39" s="53"/>
      <c r="M39" s="53"/>
      <c r="N39" s="53"/>
      <c r="O39" s="53"/>
      <c r="P39" s="53"/>
      <c r="Q39" s="53"/>
      <c r="R39" s="53"/>
      <c r="S39" s="82"/>
      <c r="T39" s="58"/>
      <c r="U39" s="58"/>
      <c r="V39" s="58"/>
      <c r="W39" s="58"/>
      <c r="X39" s="58"/>
      <c r="Y39" s="58"/>
      <c r="Z39" s="58"/>
      <c r="AA39" s="58"/>
      <c r="AB39" s="58"/>
      <c r="AC39" s="58">
        <v>125</v>
      </c>
      <c r="AD39" s="58">
        <v>5</v>
      </c>
      <c r="AE39" s="58"/>
      <c r="AF39" s="58">
        <v>12</v>
      </c>
      <c r="AG39" s="58"/>
      <c r="AH39" s="58"/>
      <c r="AI39" s="138"/>
      <c r="AJ39" s="138"/>
      <c r="AK39" s="59"/>
      <c r="AL39" s="224">
        <f>SUM(S39:AK39)</f>
        <v>142</v>
      </c>
      <c r="AM39" s="148"/>
      <c r="AN39" s="135"/>
    </row>
    <row r="40" spans="1:40" ht="18" customHeight="1" outlineLevel="2" x14ac:dyDescent="0.35">
      <c r="A40" s="50">
        <v>80</v>
      </c>
      <c r="B40" s="51" t="s">
        <v>66</v>
      </c>
      <c r="C40" s="51" t="s">
        <v>167</v>
      </c>
      <c r="D40" s="51" t="s">
        <v>168</v>
      </c>
      <c r="E40" s="52" t="s">
        <v>126</v>
      </c>
      <c r="F40" s="53">
        <v>2</v>
      </c>
      <c r="G40" s="53">
        <v>5</v>
      </c>
      <c r="H40" s="53" t="s">
        <v>64</v>
      </c>
      <c r="I40" s="53">
        <v>1</v>
      </c>
      <c r="J40" s="53"/>
      <c r="K40" s="53"/>
      <c r="L40" s="53"/>
      <c r="M40" s="53"/>
      <c r="N40" s="53"/>
      <c r="O40" s="53"/>
      <c r="P40" s="53"/>
      <c r="Q40" s="53"/>
      <c r="R40" s="53"/>
      <c r="S40" s="82"/>
      <c r="T40" s="58"/>
      <c r="U40" s="58"/>
      <c r="V40" s="58"/>
      <c r="W40" s="58"/>
      <c r="X40" s="58"/>
      <c r="Y40" s="58"/>
      <c r="Z40" s="58"/>
      <c r="AA40" s="58"/>
      <c r="AB40" s="58"/>
      <c r="AC40" s="58">
        <v>13</v>
      </c>
      <c r="AD40" s="58">
        <v>3</v>
      </c>
      <c r="AE40" s="58"/>
      <c r="AF40" s="58">
        <v>3</v>
      </c>
      <c r="AG40" s="58"/>
      <c r="AH40" s="58"/>
      <c r="AI40" s="138"/>
      <c r="AJ40" s="138"/>
      <c r="AK40" s="59"/>
      <c r="AL40" s="224">
        <f>SUM(S40:AK40)</f>
        <v>19</v>
      </c>
      <c r="AM40" s="148"/>
      <c r="AN40" s="135"/>
    </row>
    <row r="41" spans="1:40" ht="18" customHeight="1" outlineLevel="2" x14ac:dyDescent="0.25">
      <c r="A41" s="50">
        <v>81</v>
      </c>
      <c r="B41" s="51" t="s">
        <v>66</v>
      </c>
      <c r="C41" s="51" t="s">
        <v>167</v>
      </c>
      <c r="D41" s="51" t="s">
        <v>119</v>
      </c>
      <c r="E41" s="52" t="s">
        <v>120</v>
      </c>
      <c r="F41" s="53">
        <v>2</v>
      </c>
      <c r="G41" s="53">
        <v>2</v>
      </c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82"/>
      <c r="T41" s="58"/>
      <c r="U41" s="58"/>
      <c r="V41" s="58"/>
      <c r="W41" s="58"/>
      <c r="X41" s="58"/>
      <c r="Y41" s="58"/>
      <c r="Z41" s="58"/>
      <c r="AA41" s="58"/>
      <c r="AB41" s="149"/>
      <c r="AC41" s="58"/>
      <c r="AD41" s="58"/>
      <c r="AE41" s="58"/>
      <c r="AF41" s="58"/>
      <c r="AG41" s="58"/>
      <c r="AH41" s="58"/>
      <c r="AI41" s="58"/>
      <c r="AJ41" s="58">
        <v>8</v>
      </c>
      <c r="AK41" s="59"/>
      <c r="AL41" s="224">
        <f>SUM(S41:AK41)</f>
        <v>8</v>
      </c>
      <c r="AM41" s="148"/>
      <c r="AN41" s="135"/>
    </row>
    <row r="42" spans="1:40" ht="18" customHeight="1" outlineLevel="2" x14ac:dyDescent="0.25">
      <c r="A42" s="50">
        <v>82</v>
      </c>
      <c r="B42" s="51" t="s">
        <v>44</v>
      </c>
      <c r="C42" s="51" t="s">
        <v>167</v>
      </c>
      <c r="D42" s="51" t="s">
        <v>122</v>
      </c>
      <c r="E42" s="52" t="s">
        <v>123</v>
      </c>
      <c r="F42" s="53" t="s">
        <v>121</v>
      </c>
      <c r="G42" s="53">
        <v>1</v>
      </c>
      <c r="H42" s="53"/>
      <c r="I42" s="53"/>
      <c r="J42" s="72"/>
      <c r="K42" s="53"/>
      <c r="L42" s="53"/>
      <c r="M42" s="53"/>
      <c r="N42" s="53"/>
      <c r="O42" s="53"/>
      <c r="P42" s="53"/>
      <c r="Q42" s="53"/>
      <c r="R42" s="53"/>
      <c r="S42" s="82"/>
      <c r="T42" s="58"/>
      <c r="U42" s="58"/>
      <c r="V42" s="58"/>
      <c r="W42" s="58"/>
      <c r="X42" s="58"/>
      <c r="Y42" s="58"/>
      <c r="Z42" s="58"/>
      <c r="AA42" s="58"/>
      <c r="AB42" s="58"/>
      <c r="AC42" s="58">
        <v>3</v>
      </c>
      <c r="AD42" s="58">
        <v>1</v>
      </c>
      <c r="AE42" s="58"/>
      <c r="AF42" s="58">
        <v>1</v>
      </c>
      <c r="AG42" s="58"/>
      <c r="AH42" s="58"/>
      <c r="AI42" s="58"/>
      <c r="AJ42" s="58"/>
      <c r="AK42" s="59"/>
      <c r="AL42" s="226">
        <f>SUM(S42:AK42)</f>
        <v>5</v>
      </c>
      <c r="AM42" s="148"/>
      <c r="AN42" s="135"/>
    </row>
    <row r="43" spans="1:40" ht="18" customHeight="1" outlineLevel="2" x14ac:dyDescent="0.25">
      <c r="A43" s="228"/>
      <c r="B43" s="229"/>
      <c r="C43" s="150" t="s">
        <v>167</v>
      </c>
      <c r="D43" s="230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3">
        <f t="shared" ref="S43:AL43" si="3">SUM(S25:S42)</f>
        <v>40</v>
      </c>
      <c r="T43" s="153">
        <f t="shared" si="3"/>
        <v>1</v>
      </c>
      <c r="U43" s="153">
        <f t="shared" si="3"/>
        <v>4</v>
      </c>
      <c r="V43" s="153">
        <f t="shared" si="3"/>
        <v>0</v>
      </c>
      <c r="W43" s="153">
        <f t="shared" si="3"/>
        <v>33</v>
      </c>
      <c r="X43" s="153">
        <f t="shared" si="3"/>
        <v>18</v>
      </c>
      <c r="Y43" s="153">
        <f t="shared" si="3"/>
        <v>0</v>
      </c>
      <c r="Z43" s="153">
        <f t="shared" si="3"/>
        <v>38</v>
      </c>
      <c r="AA43" s="153">
        <f t="shared" si="3"/>
        <v>7</v>
      </c>
      <c r="AB43" s="153">
        <f t="shared" si="3"/>
        <v>16</v>
      </c>
      <c r="AC43" s="153">
        <f t="shared" si="3"/>
        <v>211</v>
      </c>
      <c r="AD43" s="153">
        <f t="shared" si="3"/>
        <v>14</v>
      </c>
      <c r="AE43" s="153">
        <f t="shared" si="3"/>
        <v>0</v>
      </c>
      <c r="AF43" s="153">
        <f t="shared" si="3"/>
        <v>44</v>
      </c>
      <c r="AG43" s="153">
        <f t="shared" si="3"/>
        <v>0</v>
      </c>
      <c r="AH43" s="153">
        <f t="shared" si="3"/>
        <v>0</v>
      </c>
      <c r="AI43" s="153">
        <f t="shared" si="3"/>
        <v>14</v>
      </c>
      <c r="AJ43" s="153">
        <f t="shared" si="3"/>
        <v>8</v>
      </c>
      <c r="AK43" s="231">
        <f t="shared" si="3"/>
        <v>0</v>
      </c>
      <c r="AL43" s="232">
        <f t="shared" si="3"/>
        <v>447</v>
      </c>
      <c r="AM43" s="134"/>
      <c r="AN43" s="135"/>
    </row>
    <row r="44" spans="1:40" ht="18" customHeight="1" outlineLevel="1" x14ac:dyDescent="0.3">
      <c r="A44" s="235"/>
      <c r="B44" s="236"/>
      <c r="C44" s="236"/>
      <c r="D44" s="237"/>
      <c r="E44" s="238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40"/>
      <c r="S44" s="225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154"/>
    </row>
    <row r="45" spans="1:40" ht="21.9" customHeight="1" thickBot="1" x14ac:dyDescent="0.3">
      <c r="A45" s="155"/>
      <c r="B45" s="156"/>
      <c r="C45" s="157"/>
      <c r="D45" s="156"/>
      <c r="E45" s="158"/>
      <c r="F45" s="155"/>
      <c r="G45" s="155"/>
      <c r="H45" s="155"/>
      <c r="I45" s="155"/>
      <c r="J45" s="155"/>
      <c r="K45" s="155"/>
      <c r="L45" s="233" t="s">
        <v>169</v>
      </c>
      <c r="M45" s="234"/>
      <c r="N45" s="234"/>
      <c r="O45" s="234"/>
      <c r="P45" s="234"/>
      <c r="Q45" s="234"/>
      <c r="R45" s="234"/>
      <c r="S45" s="225">
        <f t="shared" ref="S45:AL45" si="4">SUM(S24,S43)</f>
        <v>493</v>
      </c>
      <c r="T45" s="225">
        <f t="shared" si="4"/>
        <v>5</v>
      </c>
      <c r="U45" s="225">
        <f t="shared" si="4"/>
        <v>20</v>
      </c>
      <c r="V45" s="225">
        <f t="shared" si="4"/>
        <v>0</v>
      </c>
      <c r="W45" s="225">
        <f t="shared" si="4"/>
        <v>600</v>
      </c>
      <c r="X45" s="225">
        <f t="shared" si="4"/>
        <v>18</v>
      </c>
      <c r="Y45" s="225">
        <f t="shared" si="4"/>
        <v>0</v>
      </c>
      <c r="Z45" s="225">
        <f t="shared" si="4"/>
        <v>134</v>
      </c>
      <c r="AA45" s="225">
        <f t="shared" si="4"/>
        <v>41</v>
      </c>
      <c r="AB45" s="225">
        <f t="shared" si="4"/>
        <v>41</v>
      </c>
      <c r="AC45" s="225">
        <f t="shared" si="4"/>
        <v>351</v>
      </c>
      <c r="AD45" s="225">
        <f t="shared" si="4"/>
        <v>28</v>
      </c>
      <c r="AE45" s="225">
        <f t="shared" si="4"/>
        <v>0</v>
      </c>
      <c r="AF45" s="225">
        <f t="shared" si="4"/>
        <v>176</v>
      </c>
      <c r="AG45" s="225">
        <f t="shared" si="4"/>
        <v>0</v>
      </c>
      <c r="AH45" s="225">
        <f t="shared" si="4"/>
        <v>0</v>
      </c>
      <c r="AI45" s="225">
        <f t="shared" si="4"/>
        <v>44</v>
      </c>
      <c r="AJ45" s="225">
        <f t="shared" si="4"/>
        <v>8</v>
      </c>
      <c r="AK45" s="225">
        <f t="shared" si="4"/>
        <v>0</v>
      </c>
      <c r="AL45" s="225">
        <f t="shared" si="4"/>
        <v>1958</v>
      </c>
      <c r="AM45" s="159"/>
    </row>
    <row r="46" spans="1:40" ht="16.2" thickTop="1" thickBot="1" x14ac:dyDescent="0.3">
      <c r="S46" s="62"/>
    </row>
    <row r="47" spans="1:40" ht="22.2" thickTop="1" thickBot="1" x14ac:dyDescent="0.45">
      <c r="L47" s="160" t="s">
        <v>170</v>
      </c>
      <c r="M47" s="161"/>
      <c r="N47" s="161"/>
      <c r="O47" s="161"/>
      <c r="P47" s="161"/>
      <c r="Q47" s="161"/>
      <c r="R47" s="161"/>
      <c r="S47" s="162">
        <f>SUM(S24,Осінь!S35)</f>
        <v>1110</v>
      </c>
      <c r="T47" s="162">
        <f>SUM(T24,Осінь!T35)</f>
        <v>23</v>
      </c>
      <c r="U47" s="162">
        <v>29</v>
      </c>
      <c r="V47" s="162">
        <f>SUM(V24,Осінь!V35)</f>
        <v>36</v>
      </c>
      <c r="W47" s="162">
        <f>SUM(W24,Осінь!W35)</f>
        <v>1170</v>
      </c>
      <c r="X47" s="162">
        <f>SUM(X24,Осінь!X35)</f>
        <v>0</v>
      </c>
      <c r="Y47" s="162">
        <f>SUM(Y24,Осінь!Y35)</f>
        <v>0</v>
      </c>
      <c r="Z47" s="162">
        <f>SUM(Z24,Осінь!Z35)</f>
        <v>260</v>
      </c>
      <c r="AA47" s="162">
        <f>SUM(AA24,Осінь!AA35)</f>
        <v>58</v>
      </c>
      <c r="AB47" s="162">
        <f>SUM(AB24,Осінь!AB35)</f>
        <v>59</v>
      </c>
      <c r="AC47" s="162">
        <f>SUM(AC24,Осінь!AC35)</f>
        <v>173</v>
      </c>
      <c r="AD47" s="162">
        <f>SUM(AD24,Осінь!AD35)</f>
        <v>21</v>
      </c>
      <c r="AE47" s="162">
        <f>SUM(AE24,Осінь!AE35)</f>
        <v>0</v>
      </c>
      <c r="AF47" s="162">
        <f>SUM(AF24,Осінь!AF35)</f>
        <v>229</v>
      </c>
      <c r="AG47" s="162">
        <f>SUM(AG24,Осінь!AG35)</f>
        <v>0</v>
      </c>
      <c r="AH47" s="162">
        <f>SUM(AH24,Осінь!AH35)</f>
        <v>0</v>
      </c>
      <c r="AI47" s="162">
        <f>SUM(AI24,Осінь!AI35)</f>
        <v>30</v>
      </c>
      <c r="AJ47" s="162">
        <f>SUM(AJ24,Осінь!AJ35)</f>
        <v>28</v>
      </c>
      <c r="AK47" s="162">
        <f>SUM(AK24,Осінь!AK35)</f>
        <v>0</v>
      </c>
      <c r="AL47" s="244">
        <f>SUM(AL24,Осінь!AL35)</f>
        <v>3213</v>
      </c>
      <c r="AM47" s="242"/>
    </row>
    <row r="48" spans="1:40" ht="22.2" thickTop="1" thickBot="1" x14ac:dyDescent="0.45">
      <c r="L48" s="160" t="s">
        <v>171</v>
      </c>
      <c r="M48" s="161"/>
      <c r="N48" s="161"/>
      <c r="O48" s="161"/>
      <c r="P48" s="161"/>
      <c r="Q48" s="161"/>
      <c r="R48" s="161"/>
      <c r="S48" s="164">
        <f>SUM(S43,Осінь!S53)</f>
        <v>84</v>
      </c>
      <c r="T48" s="164">
        <f>SUM(T43,Осінь!T53)</f>
        <v>7</v>
      </c>
      <c r="U48" s="164">
        <v>13</v>
      </c>
      <c r="V48" s="164">
        <f>SUM(V43,Осінь!V53)</f>
        <v>0</v>
      </c>
      <c r="W48" s="164">
        <f>SUM(W43,Осінь!W53)</f>
        <v>60</v>
      </c>
      <c r="X48" s="164">
        <f>SUM(X43,Осінь!X53)</f>
        <v>54</v>
      </c>
      <c r="Y48" s="164">
        <f>SUM(Y43,Осінь!Y53)</f>
        <v>0</v>
      </c>
      <c r="Z48" s="164">
        <f>SUM(Z43,Осінь!Z53)</f>
        <v>108</v>
      </c>
      <c r="AA48" s="164">
        <f>SUM(AA43,Осінь!AA53)</f>
        <v>17</v>
      </c>
      <c r="AB48" s="164">
        <f>SUM(AB43,Осінь!AB53)</f>
        <v>40</v>
      </c>
      <c r="AC48" s="164">
        <f>SUM(AC43,Осінь!AC53)</f>
        <v>211</v>
      </c>
      <c r="AD48" s="164">
        <f>SUM(AD43,Осінь!AD53)</f>
        <v>14</v>
      </c>
      <c r="AE48" s="164">
        <f>SUM(AE43,Осінь!AE53)</f>
        <v>0</v>
      </c>
      <c r="AF48" s="164">
        <f>SUM(AF43,Осінь!AF53)</f>
        <v>61</v>
      </c>
      <c r="AG48" s="164">
        <f>SUM(AG43,Осінь!AG53)</f>
        <v>0</v>
      </c>
      <c r="AH48" s="164">
        <f>SUM(AH43,Осінь!AH53)</f>
        <v>0</v>
      </c>
      <c r="AI48" s="164">
        <f>SUM(AI43,Осінь!AI53)</f>
        <v>14</v>
      </c>
      <c r="AJ48" s="164">
        <f>SUM(AJ43,Осінь!AJ53)</f>
        <v>8</v>
      </c>
      <c r="AK48" s="241">
        <f>SUM(AK43,Осінь!AK53)</f>
        <v>0</v>
      </c>
      <c r="AL48" s="244">
        <f>SUM(AL43,Осінь!AL53)</f>
        <v>681</v>
      </c>
      <c r="AM48" s="243"/>
    </row>
    <row r="49" spans="4:39" ht="22.2" thickTop="1" thickBot="1" x14ac:dyDescent="0.45">
      <c r="L49" s="166" t="s">
        <v>172</v>
      </c>
      <c r="M49" s="161"/>
      <c r="N49" s="161"/>
      <c r="O49" s="161"/>
      <c r="P49" s="161"/>
      <c r="Q49" s="161"/>
      <c r="R49" s="161"/>
      <c r="S49" s="162">
        <f>SUM(Осінь!S54,S45)</f>
        <v>1194</v>
      </c>
      <c r="T49" s="162">
        <f>SUM(Осінь!T54,T45)</f>
        <v>30</v>
      </c>
      <c r="U49" s="162">
        <v>42</v>
      </c>
      <c r="V49" s="162">
        <f>SUM(Осінь!V54,V45)</f>
        <v>36</v>
      </c>
      <c r="W49" s="162">
        <f>SUM(Осінь!W54,W45)</f>
        <v>1230</v>
      </c>
      <c r="X49" s="162">
        <f>SUM(Осінь!X54,X45)</f>
        <v>54</v>
      </c>
      <c r="Y49" s="162">
        <f>SUM(Осінь!Y54,Y45)</f>
        <v>0</v>
      </c>
      <c r="Z49" s="162">
        <f>SUM(Осінь!Z54,Z45)</f>
        <v>368</v>
      </c>
      <c r="AA49" s="162">
        <f>SUM(Осінь!AA54,AA45)</f>
        <v>75</v>
      </c>
      <c r="AB49" s="162">
        <f>SUM(Осінь!AB54,AB45)</f>
        <v>99</v>
      </c>
      <c r="AC49" s="162">
        <f>SUM(Осінь!AC54,AC45)</f>
        <v>384</v>
      </c>
      <c r="AD49" s="162">
        <f>SUM(Осінь!AD54,AD45)</f>
        <v>35</v>
      </c>
      <c r="AE49" s="162">
        <f>SUM(Осінь!AE54,AE45)</f>
        <v>0</v>
      </c>
      <c r="AF49" s="162">
        <f>SUM(Осінь!AF54,AF45)</f>
        <v>290</v>
      </c>
      <c r="AG49" s="162">
        <f>SUM(Осінь!AG54,AG45)</f>
        <v>0</v>
      </c>
      <c r="AH49" s="162">
        <f>SUM(Осінь!AH54,AH45)</f>
        <v>0</v>
      </c>
      <c r="AI49" s="162">
        <f>SUM(Осінь!AI54,AI45)</f>
        <v>44</v>
      </c>
      <c r="AJ49" s="162">
        <f>SUM(Осінь!AJ54,AJ45)</f>
        <v>36</v>
      </c>
      <c r="AK49" s="162">
        <f>SUM(Осінь!AK54,AK45)</f>
        <v>0</v>
      </c>
      <c r="AL49" s="244">
        <f>SUM(Осінь!AL54,AL45)</f>
        <v>3894</v>
      </c>
      <c r="AM49" s="242"/>
    </row>
    <row r="50" spans="4:39" ht="21" thickTop="1" x14ac:dyDescent="0.35">
      <c r="AG50" s="167"/>
      <c r="AM50"/>
    </row>
    <row r="51" spans="4:39" ht="22.8" x14ac:dyDescent="0.4">
      <c r="M51" s="168" t="s">
        <v>173</v>
      </c>
      <c r="N51" s="168"/>
      <c r="O51" s="168"/>
      <c r="P51" s="168"/>
      <c r="Q51" s="168"/>
      <c r="R51" s="168"/>
      <c r="S51" s="169" t="s">
        <v>174</v>
      </c>
      <c r="T51" s="168"/>
      <c r="U51" s="168"/>
      <c r="V51" s="168"/>
      <c r="W51" s="168"/>
      <c r="X51" s="168"/>
      <c r="Y51" s="168"/>
      <c r="Z51" s="170"/>
      <c r="AA51" s="170"/>
      <c r="AB51" s="170"/>
      <c r="AC51" s="170"/>
      <c r="AD51" s="170"/>
      <c r="AE51" s="167" t="s">
        <v>175</v>
      </c>
      <c r="AF51" s="167"/>
      <c r="AG51" s="167"/>
      <c r="AM51"/>
    </row>
    <row r="52" spans="4:39" ht="22.8" x14ac:dyDescent="0.4">
      <c r="D52" s="172" t="s">
        <v>176</v>
      </c>
      <c r="S52" s="62"/>
      <c r="AM52"/>
    </row>
    <row r="53" spans="4:39" ht="22.8" x14ac:dyDescent="0.4">
      <c r="D53" s="172" t="s">
        <v>177</v>
      </c>
      <c r="E53" s="173"/>
      <c r="F53" s="170"/>
      <c r="G53" s="170"/>
      <c r="H53" s="170"/>
      <c r="I53" s="170"/>
      <c r="J53" s="170"/>
      <c r="K53" s="170"/>
      <c r="S53" s="62"/>
      <c r="AM53"/>
    </row>
    <row r="54" spans="4:39" ht="13.2" x14ac:dyDescent="0.25">
      <c r="S54" s="62"/>
      <c r="AM54"/>
    </row>
    <row r="55" spans="4:39" ht="13.2" x14ac:dyDescent="0.25">
      <c r="S55" s="62"/>
      <c r="AM55"/>
    </row>
    <row r="56" spans="4:39" ht="13.2" x14ac:dyDescent="0.25">
      <c r="S56" s="62"/>
      <c r="AM56"/>
    </row>
    <row r="57" spans="4:39" x14ac:dyDescent="0.25">
      <c r="S57" s="62"/>
    </row>
    <row r="58" spans="4:39" x14ac:dyDescent="0.25">
      <c r="S58" s="62"/>
    </row>
    <row r="59" spans="4:39" x14ac:dyDescent="0.25">
      <c r="S59" s="62"/>
    </row>
    <row r="60" spans="4:39" x14ac:dyDescent="0.25">
      <c r="S60" s="62"/>
    </row>
    <row r="61" spans="4:39" x14ac:dyDescent="0.25">
      <c r="S61" s="62"/>
    </row>
    <row r="62" spans="4:39" x14ac:dyDescent="0.25">
      <c r="S62" s="62"/>
    </row>
    <row r="63" spans="4:39" x14ac:dyDescent="0.25">
      <c r="S63" s="62"/>
    </row>
    <row r="64" spans="4:3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  <row r="147" spans="19:19" x14ac:dyDescent="0.25">
      <c r="S147" s="62"/>
    </row>
    <row r="148" spans="19:19" x14ac:dyDescent="0.25">
      <c r="S148" s="62"/>
    </row>
    <row r="149" spans="19:19" x14ac:dyDescent="0.25">
      <c r="S149" s="62"/>
    </row>
    <row r="150" spans="19:19" x14ac:dyDescent="0.25">
      <c r="S150" s="62"/>
    </row>
    <row r="151" spans="19:19" x14ac:dyDescent="0.25">
      <c r="S151" s="62"/>
    </row>
    <row r="152" spans="19:19" x14ac:dyDescent="0.25">
      <c r="S152" s="62"/>
    </row>
    <row r="153" spans="19:19" x14ac:dyDescent="0.25">
      <c r="S153" s="62"/>
    </row>
    <row r="154" spans="19:19" x14ac:dyDescent="0.25">
      <c r="S154" s="62"/>
    </row>
    <row r="155" spans="19:19" x14ac:dyDescent="0.25">
      <c r="S155" s="62"/>
    </row>
    <row r="156" spans="19:19" x14ac:dyDescent="0.25">
      <c r="S156" s="62"/>
    </row>
    <row r="157" spans="19:19" x14ac:dyDescent="0.25">
      <c r="S157" s="62"/>
    </row>
    <row r="158" spans="19:19" x14ac:dyDescent="0.25">
      <c r="S158" s="62"/>
    </row>
    <row r="159" spans="19:19" x14ac:dyDescent="0.25">
      <c r="S159" s="62"/>
    </row>
    <row r="160" spans="19:19" x14ac:dyDescent="0.25">
      <c r="S160" s="62"/>
    </row>
    <row r="161" spans="19:19" x14ac:dyDescent="0.25">
      <c r="S161" s="62"/>
    </row>
    <row r="162" spans="19:19" x14ac:dyDescent="0.25">
      <c r="S162" s="62"/>
    </row>
    <row r="163" spans="19:19" x14ac:dyDescent="0.25">
      <c r="S163" s="62"/>
    </row>
    <row r="164" spans="19:19" x14ac:dyDescent="0.25">
      <c r="S164" s="62"/>
    </row>
    <row r="165" spans="19:19" x14ac:dyDescent="0.25">
      <c r="S165" s="62"/>
    </row>
    <row r="166" spans="19:19" x14ac:dyDescent="0.25">
      <c r="S166" s="62"/>
    </row>
    <row r="167" spans="19:19" x14ac:dyDescent="0.25">
      <c r="S167" s="62"/>
    </row>
    <row r="168" spans="19:19" x14ac:dyDescent="0.25">
      <c r="S168" s="62"/>
    </row>
    <row r="169" spans="19:19" x14ac:dyDescent="0.25">
      <c r="S169" s="62"/>
    </row>
    <row r="170" spans="19:19" x14ac:dyDescent="0.25">
      <c r="S170" s="62"/>
    </row>
    <row r="171" spans="19:19" x14ac:dyDescent="0.25">
      <c r="S171" s="62"/>
    </row>
    <row r="172" spans="19:19" x14ac:dyDescent="0.25">
      <c r="S172" s="62"/>
    </row>
    <row r="173" spans="19:19" x14ac:dyDescent="0.25">
      <c r="S173" s="62"/>
    </row>
    <row r="174" spans="19:19" x14ac:dyDescent="0.25">
      <c r="S174" s="62"/>
    </row>
    <row r="175" spans="19:19" x14ac:dyDescent="0.25">
      <c r="S175" s="62"/>
    </row>
    <row r="176" spans="19:19" x14ac:dyDescent="0.25">
      <c r="S176" s="62"/>
    </row>
    <row r="177" spans="19:19" x14ac:dyDescent="0.25">
      <c r="S177" s="62"/>
    </row>
    <row r="178" spans="19:19" x14ac:dyDescent="0.25">
      <c r="S178" s="62"/>
    </row>
    <row r="179" spans="19:19" x14ac:dyDescent="0.25">
      <c r="S179" s="62"/>
    </row>
    <row r="180" spans="19:19" x14ac:dyDescent="0.25">
      <c r="S180" s="62"/>
    </row>
    <row r="181" spans="19:19" x14ac:dyDescent="0.25">
      <c r="S181" s="62"/>
    </row>
  </sheetData>
  <sheetProtection selectLockedCells="1" selectUnlockedCells="1"/>
  <conditionalFormatting sqref="AI5:AK20 AI41:AJ45 S5:T45 U3:U45 V5:AA45 AB3:AB45 AC5:AH45 AI24:AJ38 AK21:AK45 AM3:AM43 AL3:AL45">
    <cfRule type="cellIs" dxfId="4" priority="1" stopIfTrue="1" operator="equal">
      <formula>0</formula>
    </cfRule>
  </conditionalFormatting>
  <conditionalFormatting sqref="J5:R45">
    <cfRule type="cellIs" dxfId="3" priority="2" stopIfTrue="1" operator="equal">
      <formula>0</formula>
    </cfRule>
  </conditionalFormatting>
  <printOptions horizontalCentered="1" verticalCentered="1"/>
  <pageMargins left="0.19685039370078741" right="0.19685039370078741" top="0.23622047244094491" bottom="0.23622047244094491" header="0.51181102362204722" footer="0.51181102362204722"/>
  <pageSetup paperSize="9" scale="50" firstPageNumber="0" fitToHeight="2" orientation="landscape" horizontalDpi="300" verticalDpi="300" r:id="rId1"/>
  <headerFooter alignWithMargins="0"/>
  <rowBreaks count="1" manualBreakCount="1">
    <brk id="24" max="3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1114">
    <pageSetUpPr fitToPage="1"/>
  </sheetPr>
  <dimension ref="A1:IV157"/>
  <sheetViews>
    <sheetView zoomScale="50" zoomScaleNormal="50" zoomScaleSheetLayoutView="46" workbookViewId="0">
      <selection activeCell="E19" sqref="E19"/>
    </sheetView>
  </sheetViews>
  <sheetFormatPr defaultRowHeight="15" outlineLevelRow="2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8" width="5.6640625" customWidth="1"/>
    <col min="9" max="9" width="2.88671875" customWidth="1"/>
    <col min="10" max="10" width="5.8867187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10" customWidth="1"/>
    <col min="20" max="20" width="9.5546875" customWidth="1"/>
    <col min="21" max="21" width="0" hidden="1" customWidth="1"/>
    <col min="22" max="22" width="8" customWidth="1"/>
    <col min="23" max="23" width="8.6640625" customWidth="1"/>
    <col min="24" max="24" width="10.33203125" customWidth="1"/>
    <col min="25" max="25" width="0" hidden="1" customWidth="1"/>
    <col min="26" max="26" width="7.88671875" customWidth="1"/>
    <col min="27" max="27" width="8" customWidth="1"/>
    <col min="28" max="28" width="9.88671875" customWidth="1"/>
    <col min="30" max="30" width="7.6640625" customWidth="1"/>
    <col min="31" max="31" width="7.109375" customWidth="1"/>
    <col min="32" max="32" width="7.88671875" customWidth="1"/>
    <col min="33" max="34" width="0" hidden="1" customWidth="1"/>
    <col min="35" max="35" width="7.109375" customWidth="1"/>
    <col min="36" max="39" width="4.6640625" customWidth="1"/>
    <col min="40" max="40" width="12.6640625" customWidth="1"/>
    <col min="41" max="41" width="14.44140625" style="3" customWidth="1"/>
    <col min="42" max="42" width="4.88671875" customWidth="1"/>
    <col min="43" max="43" width="7.33203125" customWidth="1"/>
  </cols>
  <sheetData>
    <row r="1" spans="1:256" ht="44.1" customHeight="1" x14ac:dyDescent="0.25"/>
    <row r="2" spans="1:256" ht="140.1" customHeight="1" x14ac:dyDescent="0.25">
      <c r="A2" s="22" t="s">
        <v>4</v>
      </c>
      <c r="B2" s="23" t="s">
        <v>5</v>
      </c>
      <c r="C2" s="24" t="s">
        <v>6</v>
      </c>
      <c r="D2" s="25" t="s">
        <v>7</v>
      </c>
      <c r="E2" s="26" t="s">
        <v>8</v>
      </c>
      <c r="F2" s="27" t="s">
        <v>9</v>
      </c>
      <c r="G2" s="24" t="s">
        <v>10</v>
      </c>
      <c r="H2" s="24" t="s">
        <v>11</v>
      </c>
      <c r="I2" s="28" t="s">
        <v>12</v>
      </c>
      <c r="J2" s="29" t="s">
        <v>13</v>
      </c>
      <c r="K2" s="27" t="s">
        <v>14</v>
      </c>
      <c r="L2" s="29" t="s">
        <v>15</v>
      </c>
      <c r="M2" s="29" t="s">
        <v>16</v>
      </c>
      <c r="N2" s="24" t="s">
        <v>17</v>
      </c>
      <c r="O2" s="24" t="s">
        <v>18</v>
      </c>
      <c r="P2" s="30" t="s">
        <v>19</v>
      </c>
      <c r="Q2" s="31" t="s">
        <v>20</v>
      </c>
      <c r="R2" s="32" t="s">
        <v>21</v>
      </c>
      <c r="S2" s="33" t="s">
        <v>22</v>
      </c>
      <c r="T2" s="27" t="s">
        <v>23</v>
      </c>
      <c r="U2" s="29" t="s">
        <v>24</v>
      </c>
      <c r="V2" s="29" t="s">
        <v>24</v>
      </c>
      <c r="W2" s="29" t="s">
        <v>25</v>
      </c>
      <c r="X2" s="34" t="s">
        <v>26</v>
      </c>
      <c r="Y2" s="34" t="s">
        <v>27</v>
      </c>
      <c r="Z2" s="29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9" t="s">
        <v>33</v>
      </c>
      <c r="AF2" s="29" t="s">
        <v>34</v>
      </c>
      <c r="AG2" s="27" t="s">
        <v>35</v>
      </c>
      <c r="AH2" s="27" t="s">
        <v>36</v>
      </c>
      <c r="AI2" s="29" t="s">
        <v>37</v>
      </c>
      <c r="AJ2" s="29" t="s">
        <v>38</v>
      </c>
      <c r="AK2" s="29" t="s">
        <v>39</v>
      </c>
      <c r="AL2" s="27" t="s">
        <v>40</v>
      </c>
      <c r="AM2" s="35" t="s">
        <v>41</v>
      </c>
      <c r="AN2" s="36" t="s">
        <v>42</v>
      </c>
      <c r="AO2" s="37" t="s">
        <v>43</v>
      </c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18" customHeight="1" outlineLevel="2" x14ac:dyDescent="0.3">
      <c r="A3" s="50"/>
      <c r="B3" s="51"/>
      <c r="C3" s="51"/>
      <c r="D3" s="51"/>
      <c r="E3" s="52"/>
      <c r="F3" s="53"/>
      <c r="G3" s="53"/>
      <c r="H3" s="53"/>
      <c r="I3" s="54"/>
      <c r="J3" s="55"/>
      <c r="K3" s="53"/>
      <c r="L3" s="53"/>
      <c r="M3" s="53"/>
      <c r="N3" s="53"/>
      <c r="O3" s="53"/>
      <c r="P3" s="53"/>
      <c r="Q3" s="53"/>
      <c r="R3" s="56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9"/>
      <c r="AM3" s="60"/>
      <c r="AN3" s="137"/>
      <c r="AO3" s="61"/>
    </row>
    <row r="4" spans="1:256" ht="18" customHeight="1" outlineLevel="2" x14ac:dyDescent="0.25">
      <c r="AO4" s="135"/>
    </row>
    <row r="5" spans="1:256" ht="18" customHeight="1" outlineLevel="1" x14ac:dyDescent="0.25">
      <c r="AO5" s="135"/>
    </row>
    <row r="6" spans="1:256" ht="18" customHeight="1" outlineLevel="1" x14ac:dyDescent="0.25">
      <c r="A6" s="174"/>
      <c r="B6" s="174"/>
      <c r="C6" s="175" t="s">
        <v>124</v>
      </c>
      <c r="D6" s="176"/>
      <c r="E6" s="177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99">
        <v>6</v>
      </c>
      <c r="T6" s="135">
        <v>2</v>
      </c>
      <c r="U6" s="135" t="e">
        <f>SUBTOTAL(9,Весна!#REF!)</f>
        <v>#REF!</v>
      </c>
      <c r="V6" s="135"/>
      <c r="W6" s="135">
        <v>12</v>
      </c>
      <c r="X6" s="135"/>
      <c r="Y6" s="135" t="e">
        <f>SUBTOTAL(9,Весна!#REF!)</f>
        <v>#REF!</v>
      </c>
      <c r="Z6" s="135" t="e">
        <f>SUBTOTAL(9,Весна!#REF!)</f>
        <v>#REF!</v>
      </c>
      <c r="AA6" s="135">
        <v>3</v>
      </c>
      <c r="AB6" s="135" t="e">
        <f>SUBTOTAL(9,Весна!#REF!)</f>
        <v>#REF!</v>
      </c>
      <c r="AC6" s="178">
        <v>45</v>
      </c>
      <c r="AD6" s="178">
        <v>9</v>
      </c>
      <c r="AE6" s="178" t="e">
        <f>SUBTOTAL(9,Весна!#REF!)</f>
        <v>#REF!</v>
      </c>
      <c r="AF6" s="178">
        <v>9</v>
      </c>
      <c r="AG6" s="178" t="e">
        <f>SUBTOTAL(9,Весна!#REF!)</f>
        <v>#REF!</v>
      </c>
      <c r="AH6" s="178" t="e">
        <f>SUBTOTAL(9,Весна!#REF!)</f>
        <v>#REF!</v>
      </c>
      <c r="AI6" s="178" t="e">
        <f>SUBTOTAL(9,Весна!#REF!)</f>
        <v>#REF!</v>
      </c>
      <c r="AJ6" s="178" t="e">
        <f>SUBTOTAL(9,Весна!#REF!)</f>
        <v>#REF!</v>
      </c>
      <c r="AK6" s="178" t="e">
        <f>SUBTOTAL(9,Весна!#REF!)</f>
        <v>#REF!</v>
      </c>
      <c r="AL6" s="178" t="e">
        <f>SUBTOTAL(9,Весна!#REF!)</f>
        <v>#REF!</v>
      </c>
      <c r="AM6" s="178" t="e">
        <f>SUBTOTAL(9,Весна!#REF!)</f>
        <v>#REF!</v>
      </c>
      <c r="AN6" s="178">
        <v>86</v>
      </c>
    </row>
    <row r="7" spans="1:256" ht="18" customHeight="1" outlineLevel="1" x14ac:dyDescent="0.25">
      <c r="A7" s="174"/>
      <c r="B7" s="176"/>
      <c r="C7" s="175" t="s">
        <v>167</v>
      </c>
      <c r="D7" s="176"/>
      <c r="E7" s="177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99" t="e">
        <f>SUBTOTAL(9,Весна!#REF!)</f>
        <v>#REF!</v>
      </c>
      <c r="T7" s="135" t="e">
        <f>SUBTOTAL(9,Весна!#REF!)</f>
        <v>#REF!</v>
      </c>
      <c r="U7" s="135" t="e">
        <f>SUBTOTAL(9,Весна!#REF!)</f>
        <v>#REF!</v>
      </c>
      <c r="V7" s="135"/>
      <c r="W7" s="135" t="e">
        <f>SUBTOTAL(9,Весна!#REF!)</f>
        <v>#REF!</v>
      </c>
      <c r="X7" s="135" t="e">
        <f>SUBTOTAL(9,Весна!#REF!)</f>
        <v>#REF!</v>
      </c>
      <c r="Y7" s="135" t="e">
        <f>SUBTOTAL(9,Весна!#REF!)</f>
        <v>#REF!</v>
      </c>
      <c r="Z7" s="135" t="e">
        <f>SUBTOTAL(9,Весна!#REF!)</f>
        <v>#REF!</v>
      </c>
      <c r="AA7" s="135" t="e">
        <f>SUBTOTAL(9,Весна!#REF!)</f>
        <v>#REF!</v>
      </c>
      <c r="AB7" s="135" t="e">
        <f>SUBTOTAL(9,Весна!#REF!)</f>
        <v>#REF!</v>
      </c>
      <c r="AC7" s="178" t="e">
        <f>SUBTOTAL(9,Весна!#REF!)</f>
        <v>#REF!</v>
      </c>
      <c r="AD7" s="178" t="e">
        <f>SUBTOTAL(9,Весна!#REF!)</f>
        <v>#REF!</v>
      </c>
      <c r="AE7" s="178" t="e">
        <f>SUBTOTAL(9,Весна!#REF!)</f>
        <v>#REF!</v>
      </c>
      <c r="AF7" s="178" t="e">
        <f>SUBTOTAL(9,Весна!#REF!)</f>
        <v>#REF!</v>
      </c>
      <c r="AG7" s="178" t="e">
        <f>SUBTOTAL(9,Весна!#REF!)</f>
        <v>#REF!</v>
      </c>
      <c r="AH7" s="178" t="e">
        <f>SUBTOTAL(9,Весна!#REF!)</f>
        <v>#REF!</v>
      </c>
      <c r="AI7" s="178" t="e">
        <f>SUBTOTAL(9,Весна!#REF!)</f>
        <v>#REF!</v>
      </c>
      <c r="AJ7" s="178" t="e">
        <f>SUBTOTAL(9,Весна!#REF!)</f>
        <v>#REF!</v>
      </c>
      <c r="AK7" s="178" t="e">
        <f>SUBTOTAL(9,Весна!#REF!)</f>
        <v>#REF!</v>
      </c>
      <c r="AL7" s="178" t="e">
        <f>SUBTOTAL(9,Весна!#REF!)</f>
        <v>#REF!</v>
      </c>
      <c r="AM7" s="178" t="e">
        <f>SUBTOTAL(9,Весна!#REF!)</f>
        <v>#REF!</v>
      </c>
      <c r="AN7" s="178" t="e">
        <f>SUBTOTAL(9,Весна!#REF!)</f>
        <v>#REF!</v>
      </c>
      <c r="AO7" s="135"/>
    </row>
    <row r="8" spans="1:256" ht="21.9" customHeight="1" x14ac:dyDescent="0.25">
      <c r="A8" s="99"/>
      <c r="B8" s="100"/>
      <c r="C8" s="101"/>
      <c r="D8" s="100"/>
      <c r="E8" s="102"/>
      <c r="F8" s="99"/>
      <c r="G8" s="99"/>
      <c r="H8" s="99"/>
      <c r="I8" s="99"/>
      <c r="J8" s="99"/>
      <c r="K8" s="99"/>
      <c r="L8" s="179" t="s">
        <v>178</v>
      </c>
      <c r="M8" s="180"/>
      <c r="N8" s="180"/>
      <c r="O8" s="180"/>
      <c r="P8" s="180"/>
      <c r="Q8" s="180"/>
      <c r="R8" s="180"/>
      <c r="S8" s="181">
        <v>6</v>
      </c>
      <c r="T8" s="181">
        <v>2</v>
      </c>
      <c r="U8" s="181"/>
      <c r="V8" s="181"/>
      <c r="W8" s="181">
        <v>12</v>
      </c>
      <c r="X8" s="181"/>
      <c r="Y8" s="181"/>
      <c r="Z8" s="181"/>
      <c r="AA8" s="181">
        <v>3</v>
      </c>
      <c r="AB8" s="181"/>
      <c r="AC8" s="181">
        <v>55</v>
      </c>
      <c r="AD8" s="181">
        <v>11</v>
      </c>
      <c r="AE8" s="181"/>
      <c r="AF8" s="181">
        <v>11</v>
      </c>
      <c r="AG8" s="181"/>
      <c r="AH8" s="181"/>
      <c r="AI8" s="181"/>
      <c r="AJ8" s="181"/>
      <c r="AK8" s="181"/>
      <c r="AL8" s="181"/>
      <c r="AM8" s="181"/>
      <c r="AN8" s="182">
        <v>100</v>
      </c>
      <c r="AO8" s="135"/>
    </row>
    <row r="9" spans="1:256" ht="21.9" customHeight="1" x14ac:dyDescent="0.25">
      <c r="A9" s="99"/>
      <c r="B9" s="100"/>
      <c r="C9" s="101"/>
      <c r="D9" s="100"/>
      <c r="E9" s="102"/>
      <c r="F9" s="99"/>
      <c r="G9" s="99"/>
      <c r="H9" s="99"/>
      <c r="I9" s="99"/>
      <c r="J9" s="99"/>
      <c r="K9" s="99"/>
      <c r="L9" s="179"/>
      <c r="M9" s="180"/>
      <c r="N9" s="180"/>
      <c r="O9" s="180"/>
      <c r="P9" s="180"/>
      <c r="Q9" s="180"/>
      <c r="R9" s="180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2"/>
      <c r="AO9" s="135"/>
    </row>
    <row r="10" spans="1:256" ht="21" x14ac:dyDescent="0.4">
      <c r="L10" s="166" t="s">
        <v>179</v>
      </c>
      <c r="M10" s="161"/>
      <c r="N10" s="161"/>
      <c r="O10" s="161"/>
      <c r="P10" s="161"/>
      <c r="Q10" s="161"/>
      <c r="R10" s="161"/>
      <c r="S10" s="162">
        <v>117</v>
      </c>
      <c r="T10" s="162">
        <v>57</v>
      </c>
      <c r="U10" s="162"/>
      <c r="V10" s="162"/>
      <c r="W10" s="162">
        <v>140</v>
      </c>
      <c r="X10" s="162">
        <v>25</v>
      </c>
      <c r="Y10" s="162"/>
      <c r="Z10" s="162">
        <v>50</v>
      </c>
      <c r="AA10" s="162">
        <v>34</v>
      </c>
      <c r="AB10" s="162">
        <v>4</v>
      </c>
      <c r="AC10" s="162">
        <v>70</v>
      </c>
      <c r="AD10" s="162">
        <v>14</v>
      </c>
      <c r="AE10" s="162">
        <v>10</v>
      </c>
      <c r="AF10" s="183">
        <v>14</v>
      </c>
      <c r="AG10" s="162"/>
      <c r="AH10" s="162"/>
      <c r="AI10" s="162"/>
      <c r="AJ10" s="162"/>
      <c r="AK10" s="162"/>
      <c r="AL10" s="162"/>
      <c r="AM10" s="162"/>
      <c r="AN10" s="163">
        <v>535</v>
      </c>
      <c r="AO10" s="184"/>
    </row>
    <row r="11" spans="1:256" ht="21" x14ac:dyDescent="0.4">
      <c r="L11" s="166" t="s">
        <v>180</v>
      </c>
      <c r="M11" s="161"/>
      <c r="N11" s="161"/>
      <c r="O11" s="161"/>
      <c r="P11" s="161"/>
      <c r="Q11" s="161"/>
      <c r="R11" s="161"/>
      <c r="S11" s="162">
        <v>99</v>
      </c>
      <c r="T11" s="162">
        <v>41</v>
      </c>
      <c r="U11" s="162"/>
      <c r="V11" s="162"/>
      <c r="W11" s="162">
        <v>132</v>
      </c>
      <c r="X11" s="162">
        <v>8</v>
      </c>
      <c r="Y11" s="162"/>
      <c r="Z11" s="162">
        <v>42</v>
      </c>
      <c r="AA11" s="162">
        <v>29</v>
      </c>
      <c r="AB11" s="162">
        <v>4</v>
      </c>
      <c r="AC11" s="162">
        <v>60</v>
      </c>
      <c r="AD11" s="162">
        <v>12</v>
      </c>
      <c r="AE11" s="162">
        <v>10</v>
      </c>
      <c r="AF11" s="183">
        <v>12</v>
      </c>
      <c r="AG11" s="162"/>
      <c r="AH11" s="162"/>
      <c r="AI11" s="162"/>
      <c r="AJ11" s="162"/>
      <c r="AK11" s="162"/>
      <c r="AL11" s="162"/>
      <c r="AM11" s="162"/>
      <c r="AN11" s="163">
        <v>449</v>
      </c>
      <c r="AO11" s="184"/>
    </row>
    <row r="12" spans="1:256" ht="21" x14ac:dyDescent="0.4">
      <c r="L12" s="166" t="s">
        <v>181</v>
      </c>
      <c r="M12" s="161"/>
      <c r="N12" s="161"/>
      <c r="O12" s="161"/>
      <c r="P12" s="161"/>
      <c r="Q12" s="161"/>
      <c r="R12" s="161"/>
      <c r="S12" s="162">
        <v>18</v>
      </c>
      <c r="T12" s="162">
        <v>16</v>
      </c>
      <c r="U12" s="162"/>
      <c r="V12" s="162"/>
      <c r="W12" s="162">
        <v>8</v>
      </c>
      <c r="X12" s="162">
        <v>17</v>
      </c>
      <c r="Y12" s="162"/>
      <c r="Z12" s="162">
        <v>8</v>
      </c>
      <c r="AA12" s="162">
        <v>5</v>
      </c>
      <c r="AB12" s="162"/>
      <c r="AC12" s="162">
        <v>10</v>
      </c>
      <c r="AD12" s="162">
        <v>2</v>
      </c>
      <c r="AE12" s="162"/>
      <c r="AF12" s="183">
        <v>2</v>
      </c>
      <c r="AG12" s="162"/>
      <c r="AH12" s="162"/>
      <c r="AI12" s="162"/>
      <c r="AJ12" s="162"/>
      <c r="AK12" s="162"/>
      <c r="AL12" s="162"/>
      <c r="AM12" s="162"/>
      <c r="AN12" s="163">
        <v>86</v>
      </c>
      <c r="AO12" s="184"/>
    </row>
    <row r="13" spans="1:256" ht="21" x14ac:dyDescent="0.4">
      <c r="L13" s="166"/>
      <c r="M13" s="161"/>
      <c r="N13" s="161"/>
      <c r="O13" s="161"/>
      <c r="P13" s="161"/>
      <c r="Q13" s="161"/>
      <c r="R13" s="161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83"/>
      <c r="AG13" s="162"/>
      <c r="AH13" s="162"/>
      <c r="AI13" s="162"/>
      <c r="AJ13" s="162"/>
      <c r="AK13" s="162"/>
      <c r="AL13" s="162"/>
      <c r="AM13" s="162"/>
      <c r="AN13" s="163"/>
      <c r="AO13" s="184"/>
    </row>
    <row r="14" spans="1:256" ht="21" x14ac:dyDescent="0.4">
      <c r="L14" s="166" t="s">
        <v>182</v>
      </c>
      <c r="M14" s="161"/>
      <c r="N14" s="161"/>
      <c r="O14" s="161"/>
      <c r="P14" s="161"/>
      <c r="Q14" s="161"/>
      <c r="R14" s="161"/>
      <c r="S14" s="162">
        <v>302</v>
      </c>
      <c r="T14" s="162">
        <v>628</v>
      </c>
      <c r="U14" s="162"/>
      <c r="V14" s="162">
        <v>108</v>
      </c>
      <c r="W14" s="162">
        <v>410</v>
      </c>
      <c r="X14" s="162">
        <v>613</v>
      </c>
      <c r="Y14" s="162"/>
      <c r="Z14" s="162">
        <v>464</v>
      </c>
      <c r="AA14" s="162">
        <v>140</v>
      </c>
      <c r="AB14" s="162">
        <v>247</v>
      </c>
      <c r="AC14" s="162">
        <v>1305</v>
      </c>
      <c r="AD14" s="162">
        <v>174</v>
      </c>
      <c r="AE14" s="162"/>
      <c r="AF14" s="162">
        <v>145</v>
      </c>
      <c r="AG14" s="162"/>
      <c r="AH14" s="162"/>
      <c r="AI14" s="162">
        <v>174</v>
      </c>
      <c r="AJ14" s="162"/>
      <c r="AK14" s="162"/>
      <c r="AL14" s="162"/>
      <c r="AM14" s="162"/>
      <c r="AN14" s="163">
        <v>4710</v>
      </c>
      <c r="AO14" s="184"/>
    </row>
    <row r="15" spans="1:256" ht="21" x14ac:dyDescent="0.4">
      <c r="L15" s="166"/>
      <c r="M15" s="161"/>
      <c r="N15" s="161"/>
      <c r="O15" s="161"/>
      <c r="P15" s="161"/>
      <c r="Q15" s="161"/>
      <c r="R15" s="161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6"/>
      <c r="AO15" s="184"/>
    </row>
    <row r="16" spans="1:256" ht="21" x14ac:dyDescent="0.4">
      <c r="L16" s="160" t="s">
        <v>170</v>
      </c>
      <c r="M16" s="161"/>
      <c r="N16" s="161"/>
      <c r="O16" s="161"/>
      <c r="P16" s="161"/>
      <c r="Q16" s="161"/>
      <c r="R16" s="161"/>
      <c r="S16" s="162">
        <v>99</v>
      </c>
      <c r="T16" s="162">
        <v>41</v>
      </c>
      <c r="U16" s="162"/>
      <c r="V16" s="162"/>
      <c r="W16" s="162">
        <v>132</v>
      </c>
      <c r="X16" s="162">
        <v>8</v>
      </c>
      <c r="Y16" s="162"/>
      <c r="Z16" s="162">
        <v>42</v>
      </c>
      <c r="AA16" s="162">
        <v>29</v>
      </c>
      <c r="AB16" s="162">
        <v>4</v>
      </c>
      <c r="AC16" s="162">
        <v>60</v>
      </c>
      <c r="AD16" s="162">
        <v>12</v>
      </c>
      <c r="AE16" s="162">
        <v>10</v>
      </c>
      <c r="AF16" s="183">
        <v>12</v>
      </c>
      <c r="AG16" s="162"/>
      <c r="AH16" s="162"/>
      <c r="AI16" s="162"/>
      <c r="AJ16" s="162"/>
      <c r="AK16" s="162"/>
      <c r="AL16" s="162"/>
      <c r="AM16" s="162"/>
      <c r="AN16" s="163">
        <v>449</v>
      </c>
    </row>
    <row r="17" spans="4:40" ht="21" x14ac:dyDescent="0.4">
      <c r="L17" s="160" t="s">
        <v>171</v>
      </c>
      <c r="M17" s="161"/>
      <c r="N17" s="161"/>
      <c r="O17" s="161"/>
      <c r="P17" s="161"/>
      <c r="Q17" s="161"/>
      <c r="R17" s="161"/>
      <c r="S17" s="165">
        <v>320</v>
      </c>
      <c r="T17" s="165">
        <v>644</v>
      </c>
      <c r="U17" s="165"/>
      <c r="V17" s="165">
        <v>108</v>
      </c>
      <c r="W17" s="165">
        <v>418</v>
      </c>
      <c r="X17" s="165">
        <v>630</v>
      </c>
      <c r="Y17" s="165"/>
      <c r="Z17" s="165">
        <v>472</v>
      </c>
      <c r="AA17" s="165">
        <v>145</v>
      </c>
      <c r="AB17" s="165">
        <v>247</v>
      </c>
      <c r="AC17" s="165">
        <v>1315</v>
      </c>
      <c r="AD17" s="165">
        <v>176</v>
      </c>
      <c r="AE17" s="165"/>
      <c r="AF17" s="165">
        <v>147</v>
      </c>
      <c r="AG17" s="165"/>
      <c r="AH17" s="165"/>
      <c r="AI17" s="165">
        <v>174</v>
      </c>
      <c r="AJ17" s="165"/>
      <c r="AK17" s="165"/>
      <c r="AL17" s="165"/>
      <c r="AM17" s="165"/>
      <c r="AN17" s="165">
        <v>4796</v>
      </c>
    </row>
    <row r="18" spans="4:40" x14ac:dyDescent="0.25"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</row>
    <row r="19" spans="4:40" ht="20.399999999999999" x14ac:dyDescent="0.35">
      <c r="L19" s="160" t="s">
        <v>134</v>
      </c>
      <c r="M19" s="161"/>
      <c r="N19" s="161"/>
      <c r="O19" s="161"/>
      <c r="P19" s="161"/>
      <c r="Q19" s="161"/>
      <c r="R19" s="161"/>
      <c r="S19" s="188">
        <v>254</v>
      </c>
      <c r="T19" s="189">
        <v>437</v>
      </c>
      <c r="U19" s="189"/>
      <c r="V19" s="189"/>
      <c r="W19" s="189">
        <v>352</v>
      </c>
      <c r="X19" s="189">
        <v>396</v>
      </c>
      <c r="Y19" s="189"/>
      <c r="Z19" s="189">
        <v>390</v>
      </c>
      <c r="AA19" s="189">
        <v>104</v>
      </c>
      <c r="AB19" s="189">
        <v>175</v>
      </c>
      <c r="AC19" s="189">
        <v>15</v>
      </c>
      <c r="AD19" s="189">
        <v>32</v>
      </c>
      <c r="AE19" s="189">
        <v>10</v>
      </c>
      <c r="AF19" s="189">
        <v>3</v>
      </c>
      <c r="AG19" s="189"/>
      <c r="AH19" s="189"/>
      <c r="AI19" s="189"/>
      <c r="AJ19" s="189"/>
      <c r="AK19" s="189"/>
      <c r="AL19" s="189"/>
      <c r="AM19" s="190"/>
      <c r="AN19" s="191">
        <v>2168</v>
      </c>
    </row>
    <row r="20" spans="4:40" ht="20.399999999999999" x14ac:dyDescent="0.35">
      <c r="L20" s="160" t="s">
        <v>169</v>
      </c>
      <c r="M20" s="161"/>
      <c r="N20" s="161"/>
      <c r="O20" s="161"/>
      <c r="P20" s="161"/>
      <c r="Q20" s="161"/>
      <c r="R20" s="161"/>
      <c r="S20" s="192">
        <v>159</v>
      </c>
      <c r="T20" s="192">
        <v>246</v>
      </c>
      <c r="U20" s="192"/>
      <c r="V20" s="192">
        <v>108</v>
      </c>
      <c r="W20" s="192">
        <v>186</v>
      </c>
      <c r="X20" s="192">
        <v>242</v>
      </c>
      <c r="Y20" s="192"/>
      <c r="Z20" s="192">
        <v>124</v>
      </c>
      <c r="AA20" s="192">
        <v>67</v>
      </c>
      <c r="AB20" s="192">
        <v>76</v>
      </c>
      <c r="AC20" s="192">
        <v>1305</v>
      </c>
      <c r="AD20" s="192">
        <v>145</v>
      </c>
      <c r="AE20" s="192"/>
      <c r="AF20" s="192">
        <v>145</v>
      </c>
      <c r="AG20" s="192"/>
      <c r="AH20" s="192"/>
      <c r="AI20" s="192">
        <v>174</v>
      </c>
      <c r="AJ20" s="192"/>
      <c r="AK20" s="192"/>
      <c r="AL20" s="192"/>
      <c r="AM20" s="192"/>
      <c r="AN20" s="193">
        <v>2977</v>
      </c>
    </row>
    <row r="21" spans="4:40" ht="21" x14ac:dyDescent="0.25">
      <c r="L21" s="179" t="s">
        <v>178</v>
      </c>
      <c r="M21" s="180"/>
      <c r="N21" s="180"/>
      <c r="O21" s="180"/>
      <c r="P21" s="180"/>
      <c r="Q21" s="180"/>
      <c r="R21" s="180"/>
      <c r="S21" s="181">
        <v>6</v>
      </c>
      <c r="T21" s="181">
        <v>2</v>
      </c>
      <c r="U21" s="181"/>
      <c r="V21" s="181"/>
      <c r="W21" s="181">
        <v>12</v>
      </c>
      <c r="X21" s="181"/>
      <c r="Y21" s="181"/>
      <c r="Z21" s="181"/>
      <c r="AA21" s="181">
        <v>3</v>
      </c>
      <c r="AB21" s="181"/>
      <c r="AC21" s="181">
        <v>55</v>
      </c>
      <c r="AD21" s="181">
        <v>11</v>
      </c>
      <c r="AE21" s="181"/>
      <c r="AF21" s="181">
        <v>11</v>
      </c>
      <c r="AG21" s="181"/>
      <c r="AH21" s="181"/>
      <c r="AI21" s="181"/>
      <c r="AJ21" s="181"/>
      <c r="AK21" s="181"/>
      <c r="AL21" s="181"/>
      <c r="AM21" s="181"/>
      <c r="AN21" s="182">
        <v>100</v>
      </c>
    </row>
    <row r="22" spans="4:40" ht="18" x14ac:dyDescent="0.35">
      <c r="L22" s="194"/>
      <c r="M22" s="195"/>
      <c r="N22" s="195"/>
      <c r="O22" s="195"/>
      <c r="P22" s="195"/>
      <c r="Q22" s="195"/>
      <c r="R22" s="195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7"/>
    </row>
    <row r="23" spans="4:40" ht="21" x14ac:dyDescent="0.4">
      <c r="L23" s="166" t="s">
        <v>172</v>
      </c>
      <c r="M23" s="161"/>
      <c r="N23" s="161"/>
      <c r="O23" s="161"/>
      <c r="P23" s="161"/>
      <c r="Q23" s="161"/>
      <c r="R23" s="161"/>
      <c r="S23" s="162">
        <v>419</v>
      </c>
      <c r="T23" s="162">
        <v>685</v>
      </c>
      <c r="U23" s="162"/>
      <c r="V23" s="162">
        <v>108</v>
      </c>
      <c r="W23" s="162">
        <v>550</v>
      </c>
      <c r="X23" s="162">
        <v>638</v>
      </c>
      <c r="Y23" s="162"/>
      <c r="Z23" s="162">
        <v>514</v>
      </c>
      <c r="AA23" s="162">
        <v>174</v>
      </c>
      <c r="AB23" s="162">
        <v>251</v>
      </c>
      <c r="AC23" s="162">
        <v>1375</v>
      </c>
      <c r="AD23" s="162">
        <v>188</v>
      </c>
      <c r="AE23" s="162">
        <v>10</v>
      </c>
      <c r="AF23" s="162">
        <v>159</v>
      </c>
      <c r="AG23" s="162"/>
      <c r="AH23" s="162"/>
      <c r="AI23" s="162">
        <v>174</v>
      </c>
      <c r="AJ23" s="162"/>
      <c r="AK23" s="162"/>
      <c r="AL23" s="162"/>
      <c r="AM23" s="162"/>
      <c r="AN23" s="163">
        <v>5245</v>
      </c>
    </row>
    <row r="24" spans="4:40" ht="20.399999999999999" x14ac:dyDescent="0.35">
      <c r="AF24" s="167"/>
    </row>
    <row r="25" spans="4:40" ht="22.8" x14ac:dyDescent="0.4">
      <c r="M25" s="168" t="s">
        <v>183</v>
      </c>
      <c r="N25" s="168"/>
      <c r="O25" s="168"/>
      <c r="P25" s="168"/>
      <c r="Q25" s="168"/>
      <c r="R25" s="168"/>
      <c r="S25" s="169" t="s">
        <v>174</v>
      </c>
      <c r="T25" s="168"/>
      <c r="U25" s="168"/>
      <c r="V25" s="168"/>
      <c r="W25" s="168"/>
      <c r="X25" s="168"/>
      <c r="Y25" s="170"/>
      <c r="Z25" s="170"/>
      <c r="AA25" s="170"/>
      <c r="AB25" s="170"/>
      <c r="AC25" s="170"/>
      <c r="AD25" s="167" t="s">
        <v>175</v>
      </c>
      <c r="AE25" s="167"/>
      <c r="AF25" s="167"/>
    </row>
    <row r="26" spans="4:40" ht="20.399999999999999" x14ac:dyDescent="0.35">
      <c r="L26" s="167"/>
      <c r="S26" s="62"/>
    </row>
    <row r="27" spans="4:40" ht="17.399999999999999" x14ac:dyDescent="0.3">
      <c r="D27" s="171" t="s">
        <v>176</v>
      </c>
      <c r="S27" s="62"/>
    </row>
    <row r="28" spans="4:40" x14ac:dyDescent="0.25">
      <c r="S28" s="62"/>
    </row>
    <row r="29" spans="4:40" ht="22.8" x14ac:dyDescent="0.4">
      <c r="D29" s="172" t="s">
        <v>177</v>
      </c>
      <c r="E29" s="173"/>
      <c r="F29" s="170"/>
      <c r="G29" s="170"/>
      <c r="H29" s="170"/>
      <c r="I29" s="170"/>
      <c r="J29" s="170"/>
      <c r="K29" s="170"/>
      <c r="S29" s="62"/>
    </row>
    <row r="30" spans="4:40" x14ac:dyDescent="0.25">
      <c r="S30" s="62"/>
    </row>
    <row r="31" spans="4:40" x14ac:dyDescent="0.25">
      <c r="S31" s="62"/>
    </row>
    <row r="32" spans="4:40" x14ac:dyDescent="0.25">
      <c r="S32" s="62"/>
    </row>
    <row r="33" spans="19:19" x14ac:dyDescent="0.25">
      <c r="S33" s="62"/>
    </row>
    <row r="34" spans="19:19" x14ac:dyDescent="0.25">
      <c r="S34" s="62"/>
    </row>
    <row r="35" spans="19:19" x14ac:dyDescent="0.25">
      <c r="S35" s="62"/>
    </row>
    <row r="36" spans="19:19" x14ac:dyDescent="0.25">
      <c r="S36" s="62"/>
    </row>
    <row r="37" spans="19:19" x14ac:dyDescent="0.25">
      <c r="S37" s="62"/>
    </row>
    <row r="38" spans="19:19" x14ac:dyDescent="0.25">
      <c r="S38" s="62"/>
    </row>
    <row r="39" spans="19:19" x14ac:dyDescent="0.25">
      <c r="S39" s="62"/>
    </row>
    <row r="40" spans="19:19" x14ac:dyDescent="0.25">
      <c r="S40" s="62"/>
    </row>
    <row r="41" spans="19:19" x14ac:dyDescent="0.25">
      <c r="S41" s="62"/>
    </row>
    <row r="42" spans="19:19" x14ac:dyDescent="0.25">
      <c r="S42" s="62"/>
    </row>
    <row r="43" spans="19:19" x14ac:dyDescent="0.25">
      <c r="S43" s="62"/>
    </row>
    <row r="44" spans="19:19" x14ac:dyDescent="0.25">
      <c r="S44" s="62"/>
    </row>
    <row r="45" spans="19:19" x14ac:dyDescent="0.25">
      <c r="S45" s="62"/>
    </row>
    <row r="46" spans="19:19" x14ac:dyDescent="0.25">
      <c r="S46" s="62"/>
    </row>
    <row r="47" spans="19:19" x14ac:dyDescent="0.25">
      <c r="S47" s="62"/>
    </row>
    <row r="48" spans="19:19" x14ac:dyDescent="0.25">
      <c r="S48" s="62"/>
    </row>
    <row r="49" spans="19:19" x14ac:dyDescent="0.25">
      <c r="S49" s="62"/>
    </row>
    <row r="50" spans="19:19" x14ac:dyDescent="0.25">
      <c r="S50" s="62"/>
    </row>
    <row r="51" spans="19:19" x14ac:dyDescent="0.25">
      <c r="S51" s="62"/>
    </row>
    <row r="52" spans="19:19" x14ac:dyDescent="0.25">
      <c r="S52" s="62"/>
    </row>
    <row r="53" spans="19:19" x14ac:dyDescent="0.25">
      <c r="S53" s="62"/>
    </row>
    <row r="54" spans="19:19" x14ac:dyDescent="0.25">
      <c r="S54" s="62"/>
    </row>
    <row r="55" spans="19:19" x14ac:dyDescent="0.25">
      <c r="S55" s="62"/>
    </row>
    <row r="56" spans="19:19" x14ac:dyDescent="0.25">
      <c r="S56" s="62"/>
    </row>
    <row r="57" spans="19:19" x14ac:dyDescent="0.25">
      <c r="S57" s="62"/>
    </row>
    <row r="58" spans="19:19" x14ac:dyDescent="0.25">
      <c r="S58" s="62"/>
    </row>
    <row r="59" spans="19:19" x14ac:dyDescent="0.25">
      <c r="S59" s="62"/>
    </row>
    <row r="60" spans="19:19" x14ac:dyDescent="0.25">
      <c r="S60" s="62"/>
    </row>
    <row r="61" spans="19:19" x14ac:dyDescent="0.25">
      <c r="S61" s="62"/>
    </row>
    <row r="62" spans="19:19" x14ac:dyDescent="0.25">
      <c r="S62" s="62"/>
    </row>
    <row r="63" spans="19:19" x14ac:dyDescent="0.25">
      <c r="S63" s="62"/>
    </row>
    <row r="64" spans="19:1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  <row r="147" spans="19:19" x14ac:dyDescent="0.25">
      <c r="S147" s="62"/>
    </row>
    <row r="148" spans="19:19" x14ac:dyDescent="0.25">
      <c r="S148" s="62"/>
    </row>
    <row r="149" spans="19:19" x14ac:dyDescent="0.25">
      <c r="S149" s="62"/>
    </row>
    <row r="150" spans="19:19" x14ac:dyDescent="0.25">
      <c r="S150" s="62"/>
    </row>
    <row r="151" spans="19:19" x14ac:dyDescent="0.25">
      <c r="S151" s="62"/>
    </row>
    <row r="152" spans="19:19" x14ac:dyDescent="0.25">
      <c r="S152" s="62"/>
    </row>
    <row r="153" spans="19:19" x14ac:dyDescent="0.25">
      <c r="S153" s="62"/>
    </row>
    <row r="154" spans="19:19" x14ac:dyDescent="0.25">
      <c r="S154" s="62"/>
    </row>
    <row r="155" spans="19:19" x14ac:dyDescent="0.25">
      <c r="S155" s="62"/>
    </row>
    <row r="156" spans="19:19" x14ac:dyDescent="0.25">
      <c r="S156" s="62"/>
    </row>
    <row r="157" spans="19:19" x14ac:dyDescent="0.25">
      <c r="S157" s="62"/>
    </row>
  </sheetData>
  <sheetProtection selectLockedCells="1" selectUnlockedCells="1"/>
  <conditionalFormatting sqref="J3:R3 J6:R9 L21:R21">
    <cfRule type="cellIs" dxfId="2" priority="1" stopIfTrue="1" operator="equal">
      <formula>0</formula>
    </cfRule>
  </conditionalFormatting>
  <conditionalFormatting sqref="S3:AM3 S6:AN9 S19:AN21">
    <cfRule type="cellIs" dxfId="1" priority="2" stopIfTrue="1" operator="equal">
      <formula>0</formula>
    </cfRule>
  </conditionalFormatting>
  <printOptions horizontalCentered="1" verticalCentered="1"/>
  <pageMargins left="0.19652777777777777" right="0.19652777777777777" top="0.2361111111111111" bottom="0.2361111111111111" header="0.51180555555555551" footer="0.51180555555555551"/>
  <pageSetup paperSize="9" firstPageNumber="0" fitToHeight="3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65"/>
  <sheetViews>
    <sheetView zoomScale="75" zoomScaleNormal="75" workbookViewId="0">
      <selection activeCell="C2" sqref="C2"/>
    </sheetView>
  </sheetViews>
  <sheetFormatPr defaultRowHeight="13.2" x14ac:dyDescent="0.25"/>
  <cols>
    <col min="1" max="1" width="27.88671875" customWidth="1"/>
    <col min="2" max="2" width="64" customWidth="1"/>
    <col min="3" max="3" width="42.6640625" customWidth="1"/>
    <col min="4" max="4" width="18.6640625" style="198" customWidth="1"/>
  </cols>
  <sheetData>
    <row r="1" spans="1:8" ht="80.099999999999994" customHeight="1" x14ac:dyDescent="0.25">
      <c r="A1" s="199" t="s">
        <v>184</v>
      </c>
      <c r="B1" s="199" t="s">
        <v>185</v>
      </c>
      <c r="C1" s="200" t="s">
        <v>186</v>
      </c>
      <c r="D1" s="198" t="s">
        <v>8</v>
      </c>
      <c r="F1">
        <v>7053.9499816894531</v>
      </c>
      <c r="G1">
        <v>1203.1099889278412</v>
      </c>
      <c r="H1">
        <f>SUM(F1:G1)</f>
        <v>8257.0599706172943</v>
      </c>
    </row>
    <row r="2" spans="1:8" ht="17.399999999999999" x14ac:dyDescent="0.25">
      <c r="A2" s="201" t="s">
        <v>187</v>
      </c>
      <c r="B2" s="201" t="s">
        <v>187</v>
      </c>
      <c r="C2" s="201" t="s">
        <v>188</v>
      </c>
      <c r="D2" s="198" t="s">
        <v>47</v>
      </c>
      <c r="F2">
        <f>H2-G2</f>
        <v>425</v>
      </c>
      <c r="G2">
        <v>53</v>
      </c>
      <c r="H2">
        <v>478</v>
      </c>
    </row>
    <row r="3" spans="1:8" ht="17.399999999999999" x14ac:dyDescent="0.25">
      <c r="A3" s="202" t="s">
        <v>189</v>
      </c>
      <c r="B3" s="202" t="s">
        <v>189</v>
      </c>
      <c r="C3" s="203" t="s">
        <v>190</v>
      </c>
      <c r="D3" s="198" t="s">
        <v>191</v>
      </c>
      <c r="F3">
        <f>SUM(F1:F2)</f>
        <v>7478.9499816894531</v>
      </c>
      <c r="G3">
        <f>SUM(G1:G2)</f>
        <v>1256.1099889278412</v>
      </c>
      <c r="H3">
        <f>SUM(H1:H2)</f>
        <v>8735.0599706172943</v>
      </c>
    </row>
    <row r="4" spans="1:8" ht="17.399999999999999" x14ac:dyDescent="0.25">
      <c r="A4" s="204" t="s">
        <v>192</v>
      </c>
      <c r="B4" s="203" t="s">
        <v>193</v>
      </c>
      <c r="C4" s="203" t="s">
        <v>194</v>
      </c>
      <c r="D4" s="198" t="s">
        <v>195</v>
      </c>
    </row>
    <row r="5" spans="1:8" ht="17.399999999999999" x14ac:dyDescent="0.25">
      <c r="A5" s="205" t="s">
        <v>196</v>
      </c>
      <c r="B5" s="206" t="s">
        <v>197</v>
      </c>
      <c r="C5" s="203" t="s">
        <v>198</v>
      </c>
      <c r="D5" s="198" t="s">
        <v>199</v>
      </c>
    </row>
    <row r="6" spans="1:8" ht="17.399999999999999" x14ac:dyDescent="0.25">
      <c r="A6" s="206" t="s">
        <v>190</v>
      </c>
      <c r="B6" s="206" t="s">
        <v>200</v>
      </c>
      <c r="C6" s="203" t="s">
        <v>201</v>
      </c>
      <c r="D6" s="198" t="s">
        <v>202</v>
      </c>
    </row>
    <row r="7" spans="1:8" ht="17.399999999999999" x14ac:dyDescent="0.25">
      <c r="A7" s="206" t="s">
        <v>194</v>
      </c>
      <c r="B7" s="206" t="s">
        <v>203</v>
      </c>
      <c r="C7" s="203" t="s">
        <v>204</v>
      </c>
      <c r="D7" s="198" t="s">
        <v>205</v>
      </c>
    </row>
    <row r="8" spans="1:8" ht="17.399999999999999" x14ac:dyDescent="0.25">
      <c r="A8" s="207" t="s">
        <v>198</v>
      </c>
      <c r="B8" s="207" t="s">
        <v>206</v>
      </c>
      <c r="C8" s="203" t="s">
        <v>70</v>
      </c>
      <c r="D8" s="198" t="s">
        <v>207</v>
      </c>
    </row>
    <row r="9" spans="1:8" ht="17.399999999999999" x14ac:dyDescent="0.25">
      <c r="A9" s="207" t="s">
        <v>201</v>
      </c>
      <c r="B9" s="207" t="s">
        <v>208</v>
      </c>
      <c r="C9" s="203" t="s">
        <v>209</v>
      </c>
      <c r="D9" s="198" t="s">
        <v>210</v>
      </c>
    </row>
    <row r="10" spans="1:8" ht="17.399999999999999" x14ac:dyDescent="0.25">
      <c r="A10" s="206" t="s">
        <v>204</v>
      </c>
      <c r="B10" s="206" t="s">
        <v>211</v>
      </c>
      <c r="C10" s="203" t="s">
        <v>212</v>
      </c>
      <c r="D10" s="198" t="s">
        <v>213</v>
      </c>
    </row>
    <row r="11" spans="1:8" ht="17.399999999999999" x14ac:dyDescent="0.25">
      <c r="A11" t="s">
        <v>70</v>
      </c>
      <c r="B11" t="s">
        <v>214</v>
      </c>
      <c r="C11" s="203" t="s">
        <v>33</v>
      </c>
      <c r="D11" s="198" t="s">
        <v>215</v>
      </c>
    </row>
    <row r="12" spans="1:8" ht="17.399999999999999" x14ac:dyDescent="0.25">
      <c r="A12" t="s">
        <v>56</v>
      </c>
      <c r="B12" t="s">
        <v>56</v>
      </c>
      <c r="C12" s="203" t="s">
        <v>216</v>
      </c>
      <c r="D12" s="198" t="s">
        <v>217</v>
      </c>
    </row>
    <row r="13" spans="1:8" ht="17.399999999999999" x14ac:dyDescent="0.25">
      <c r="A13" t="s">
        <v>61</v>
      </c>
      <c r="B13" t="s">
        <v>61</v>
      </c>
      <c r="C13" s="203" t="s">
        <v>218</v>
      </c>
      <c r="D13" s="198" t="s">
        <v>219</v>
      </c>
    </row>
    <row r="14" spans="1:8" ht="17.399999999999999" x14ac:dyDescent="0.25">
      <c r="A14" t="s">
        <v>220</v>
      </c>
      <c r="B14" t="s">
        <v>221</v>
      </c>
      <c r="C14" s="203" t="s">
        <v>222</v>
      </c>
      <c r="D14" s="198" t="s">
        <v>223</v>
      </c>
    </row>
    <row r="15" spans="1:8" ht="17.399999999999999" x14ac:dyDescent="0.25">
      <c r="A15" t="s">
        <v>224</v>
      </c>
      <c r="B15" t="s">
        <v>224</v>
      </c>
      <c r="C15" s="203" t="s">
        <v>225</v>
      </c>
      <c r="D15" s="198" t="s">
        <v>226</v>
      </c>
    </row>
    <row r="16" spans="1:8" ht="17.399999999999999" x14ac:dyDescent="0.25">
      <c r="A16" t="s">
        <v>209</v>
      </c>
      <c r="B16" t="s">
        <v>227</v>
      </c>
      <c r="C16" s="203" t="s">
        <v>228</v>
      </c>
      <c r="D16" s="198" t="s">
        <v>229</v>
      </c>
    </row>
    <row r="17" spans="1:4" ht="17.399999999999999" x14ac:dyDescent="0.25">
      <c r="A17" s="207" t="s">
        <v>188</v>
      </c>
      <c r="B17" s="207" t="s">
        <v>230</v>
      </c>
      <c r="C17" s="203" t="s">
        <v>38</v>
      </c>
      <c r="D17" s="198" t="s">
        <v>231</v>
      </c>
    </row>
    <row r="18" spans="1:4" ht="17.399999999999999" x14ac:dyDescent="0.3">
      <c r="A18" s="208" t="s">
        <v>212</v>
      </c>
      <c r="B18" s="208" t="s">
        <v>232</v>
      </c>
      <c r="C18" s="203" t="s">
        <v>233</v>
      </c>
      <c r="D18" s="198" t="s">
        <v>234</v>
      </c>
    </row>
    <row r="19" spans="1:4" ht="17.399999999999999" x14ac:dyDescent="0.25">
      <c r="A19" t="s">
        <v>33</v>
      </c>
      <c r="B19" s="209" t="s">
        <v>33</v>
      </c>
      <c r="C19" s="203" t="s">
        <v>235</v>
      </c>
      <c r="D19" s="198" t="s">
        <v>236</v>
      </c>
    </row>
    <row r="20" spans="1:4" ht="17.399999999999999" x14ac:dyDescent="0.25">
      <c r="A20" t="s">
        <v>216</v>
      </c>
      <c r="B20" t="s">
        <v>216</v>
      </c>
      <c r="C20" s="203" t="s">
        <v>220</v>
      </c>
      <c r="D20" s="198" t="s">
        <v>237</v>
      </c>
    </row>
    <row r="21" spans="1:4" ht="17.399999999999999" x14ac:dyDescent="0.25">
      <c r="A21" s="209" t="s">
        <v>238</v>
      </c>
      <c r="B21" s="206" t="s">
        <v>239</v>
      </c>
      <c r="C21" s="203" t="s">
        <v>37</v>
      </c>
      <c r="D21" s="198" t="s">
        <v>240</v>
      </c>
    </row>
    <row r="22" spans="1:4" ht="17.399999999999999" x14ac:dyDescent="0.25">
      <c r="A22" t="s">
        <v>218</v>
      </c>
      <c r="B22" t="s">
        <v>241</v>
      </c>
      <c r="C22" s="203" t="s">
        <v>242</v>
      </c>
      <c r="D22" s="198" t="s">
        <v>243</v>
      </c>
    </row>
    <row r="23" spans="1:4" ht="17.399999999999999" x14ac:dyDescent="0.25">
      <c r="A23" s="209" t="s">
        <v>222</v>
      </c>
      <c r="B23" s="209" t="s">
        <v>244</v>
      </c>
      <c r="C23" s="203" t="s">
        <v>245</v>
      </c>
      <c r="D23" s="198" t="s">
        <v>246</v>
      </c>
    </row>
    <row r="24" spans="1:4" ht="17.399999999999999" x14ac:dyDescent="0.25">
      <c r="A24" t="s">
        <v>225</v>
      </c>
      <c r="B24" t="s">
        <v>247</v>
      </c>
      <c r="C24" s="203" t="s">
        <v>238</v>
      </c>
      <c r="D24" s="198" t="s">
        <v>248</v>
      </c>
    </row>
    <row r="25" spans="1:4" ht="17.399999999999999" x14ac:dyDescent="0.25">
      <c r="A25" s="205" t="s">
        <v>249</v>
      </c>
      <c r="B25" s="206" t="s">
        <v>250</v>
      </c>
      <c r="C25" s="206" t="s">
        <v>249</v>
      </c>
      <c r="D25" s="198" t="s">
        <v>251</v>
      </c>
    </row>
    <row r="26" spans="1:4" ht="15" x14ac:dyDescent="0.25">
      <c r="A26" s="209" t="s">
        <v>228</v>
      </c>
      <c r="B26" s="209" t="s">
        <v>252</v>
      </c>
      <c r="C26" s="210" t="s">
        <v>253</v>
      </c>
      <c r="D26" s="198" t="s">
        <v>254</v>
      </c>
    </row>
    <row r="27" spans="1:4" ht="17.399999999999999" x14ac:dyDescent="0.25">
      <c r="A27" s="205" t="s">
        <v>253</v>
      </c>
      <c r="B27" s="210" t="s">
        <v>255</v>
      </c>
      <c r="C27" s="206" t="s">
        <v>256</v>
      </c>
      <c r="D27" s="198" t="s">
        <v>257</v>
      </c>
    </row>
    <row r="28" spans="1:4" ht="17.399999999999999" x14ac:dyDescent="0.3">
      <c r="A28" s="207" t="s">
        <v>258</v>
      </c>
      <c r="B28" s="207" t="s">
        <v>258</v>
      </c>
      <c r="C28" s="208" t="s">
        <v>192</v>
      </c>
      <c r="D28" s="198" t="s">
        <v>259</v>
      </c>
    </row>
    <row r="29" spans="1:4" x14ac:dyDescent="0.25">
      <c r="A29" t="s">
        <v>260</v>
      </c>
      <c r="B29" t="s">
        <v>261</v>
      </c>
      <c r="C29" s="205" t="s">
        <v>262</v>
      </c>
      <c r="D29" s="198" t="s">
        <v>263</v>
      </c>
    </row>
    <row r="30" spans="1:4" x14ac:dyDescent="0.25">
      <c r="A30" s="209" t="s">
        <v>38</v>
      </c>
      <c r="B30" s="209" t="s">
        <v>38</v>
      </c>
      <c r="C30" s="205" t="s">
        <v>196</v>
      </c>
      <c r="D30" s="198" t="s">
        <v>264</v>
      </c>
    </row>
    <row r="31" spans="1:4" ht="17.399999999999999" x14ac:dyDescent="0.3">
      <c r="A31" s="206" t="s">
        <v>233</v>
      </c>
      <c r="B31" s="206" t="s">
        <v>265</v>
      </c>
      <c r="C31" s="208" t="s">
        <v>189</v>
      </c>
      <c r="D31" s="198" t="s">
        <v>266</v>
      </c>
    </row>
    <row r="32" spans="1:4" ht="17.399999999999999" x14ac:dyDescent="0.3">
      <c r="A32" s="205" t="s">
        <v>256</v>
      </c>
      <c r="B32" s="206" t="s">
        <v>267</v>
      </c>
      <c r="C32" s="208" t="s">
        <v>268</v>
      </c>
      <c r="D32" s="198" t="s">
        <v>269</v>
      </c>
    </row>
    <row r="33" spans="1:4" ht="17.399999999999999" x14ac:dyDescent="0.3">
      <c r="A33" s="205" t="s">
        <v>235</v>
      </c>
      <c r="B33" s="210" t="s">
        <v>270</v>
      </c>
      <c r="C33" s="208" t="s">
        <v>271</v>
      </c>
      <c r="D33" s="198" t="s">
        <v>272</v>
      </c>
    </row>
    <row r="34" spans="1:4" ht="17.399999999999999" x14ac:dyDescent="0.3">
      <c r="A34" s="209" t="s">
        <v>268</v>
      </c>
      <c r="B34" s="209" t="s">
        <v>273</v>
      </c>
      <c r="C34" s="208"/>
      <c r="D34" s="198" t="s">
        <v>274</v>
      </c>
    </row>
    <row r="35" spans="1:4" ht="17.399999999999999" x14ac:dyDescent="0.3">
      <c r="A35" s="206" t="s">
        <v>37</v>
      </c>
      <c r="B35" s="206" t="s">
        <v>275</v>
      </c>
      <c r="C35" s="208"/>
      <c r="D35" s="198" t="s">
        <v>276</v>
      </c>
    </row>
    <row r="36" spans="1:4" ht="17.399999999999999" x14ac:dyDescent="0.25">
      <c r="A36" s="205" t="s">
        <v>262</v>
      </c>
      <c r="B36" s="206" t="s">
        <v>277</v>
      </c>
      <c r="D36" s="198" t="s">
        <v>278</v>
      </c>
    </row>
    <row r="37" spans="1:4" x14ac:dyDescent="0.25">
      <c r="A37" s="209" t="s">
        <v>271</v>
      </c>
      <c r="B37" s="209" t="s">
        <v>279</v>
      </c>
      <c r="D37" s="198" t="s">
        <v>280</v>
      </c>
    </row>
    <row r="38" spans="1:4" x14ac:dyDescent="0.25">
      <c r="A38" t="s">
        <v>242</v>
      </c>
      <c r="B38" t="s">
        <v>281</v>
      </c>
      <c r="D38" s="198" t="s">
        <v>282</v>
      </c>
    </row>
    <row r="39" spans="1:4" x14ac:dyDescent="0.25">
      <c r="A39" t="s">
        <v>245</v>
      </c>
      <c r="B39" t="s">
        <v>283</v>
      </c>
      <c r="D39" s="198" t="s">
        <v>284</v>
      </c>
    </row>
    <row r="40" spans="1:4" ht="17.399999999999999" x14ac:dyDescent="0.25">
      <c r="A40" s="207" t="s">
        <v>285</v>
      </c>
      <c r="B40" s="207" t="s">
        <v>285</v>
      </c>
      <c r="D40" s="198" t="s">
        <v>286</v>
      </c>
    </row>
    <row r="41" spans="1:4" x14ac:dyDescent="0.25">
      <c r="A41" t="s">
        <v>52</v>
      </c>
      <c r="B41" t="s">
        <v>52</v>
      </c>
      <c r="D41" s="198" t="s">
        <v>287</v>
      </c>
    </row>
    <row r="42" spans="1:4" x14ac:dyDescent="0.25">
      <c r="A42" t="s">
        <v>51</v>
      </c>
      <c r="B42" t="s">
        <v>288</v>
      </c>
      <c r="D42" s="198" t="s">
        <v>289</v>
      </c>
    </row>
    <row r="43" spans="1:4" x14ac:dyDescent="0.25">
      <c r="A43" t="s">
        <v>46</v>
      </c>
      <c r="B43" t="s">
        <v>46</v>
      </c>
      <c r="D43" s="198" t="s">
        <v>290</v>
      </c>
    </row>
    <row r="44" spans="1:4" ht="17.399999999999999" x14ac:dyDescent="0.25">
      <c r="A44" s="207" t="s">
        <v>291</v>
      </c>
      <c r="B44" s="207" t="s">
        <v>291</v>
      </c>
      <c r="D44" s="198" t="s">
        <v>292</v>
      </c>
    </row>
    <row r="45" spans="1:4" x14ac:dyDescent="0.25">
      <c r="D45" s="198" t="s">
        <v>293</v>
      </c>
    </row>
    <row r="46" spans="1:4" x14ac:dyDescent="0.25">
      <c r="D46" s="198" t="s">
        <v>294</v>
      </c>
    </row>
    <row r="47" spans="1:4" x14ac:dyDescent="0.25">
      <c r="D47" s="198" t="s">
        <v>295</v>
      </c>
    </row>
    <row r="48" spans="1:4" x14ac:dyDescent="0.25">
      <c r="D48" s="198" t="s">
        <v>296</v>
      </c>
    </row>
    <row r="49" spans="4:4" x14ac:dyDescent="0.25">
      <c r="D49" s="198" t="s">
        <v>297</v>
      </c>
    </row>
    <row r="50" spans="4:4" x14ac:dyDescent="0.25">
      <c r="D50" s="198" t="s">
        <v>298</v>
      </c>
    </row>
    <row r="51" spans="4:4" x14ac:dyDescent="0.25">
      <c r="D51" s="198" t="s">
        <v>299</v>
      </c>
    </row>
    <row r="52" spans="4:4" x14ac:dyDescent="0.25">
      <c r="D52" s="198" t="s">
        <v>300</v>
      </c>
    </row>
    <row r="53" spans="4:4" x14ac:dyDescent="0.25">
      <c r="D53" s="198" t="s">
        <v>301</v>
      </c>
    </row>
    <row r="54" spans="4:4" x14ac:dyDescent="0.25">
      <c r="D54" s="198" t="s">
        <v>302</v>
      </c>
    </row>
    <row r="55" spans="4:4" x14ac:dyDescent="0.25">
      <c r="D55" s="198" t="s">
        <v>303</v>
      </c>
    </row>
    <row r="56" spans="4:4" x14ac:dyDescent="0.25">
      <c r="D56" s="198" t="s">
        <v>304</v>
      </c>
    </row>
    <row r="57" spans="4:4" x14ac:dyDescent="0.25">
      <c r="D57" s="198" t="s">
        <v>305</v>
      </c>
    </row>
    <row r="58" spans="4:4" x14ac:dyDescent="0.25">
      <c r="D58" s="198" t="s">
        <v>306</v>
      </c>
    </row>
    <row r="59" spans="4:4" x14ac:dyDescent="0.25">
      <c r="D59" s="198" t="s">
        <v>307</v>
      </c>
    </row>
    <row r="60" spans="4:4" x14ac:dyDescent="0.25">
      <c r="D60" s="198" t="s">
        <v>308</v>
      </c>
    </row>
    <row r="61" spans="4:4" x14ac:dyDescent="0.25">
      <c r="D61" s="198" t="s">
        <v>309</v>
      </c>
    </row>
    <row r="62" spans="4:4" x14ac:dyDescent="0.25">
      <c r="D62" s="198" t="s">
        <v>310</v>
      </c>
    </row>
    <row r="63" spans="4:4" x14ac:dyDescent="0.25">
      <c r="D63" s="198" t="s">
        <v>311</v>
      </c>
    </row>
    <row r="64" spans="4:4" x14ac:dyDescent="0.25">
      <c r="D64" s="198" t="s">
        <v>312</v>
      </c>
    </row>
    <row r="65" spans="4:4" x14ac:dyDescent="0.25">
      <c r="D65" s="198" t="s">
        <v>313</v>
      </c>
    </row>
  </sheetData>
  <sheetProtection selectLockedCells="1" selectUnlockedCells="1"/>
  <conditionalFormatting sqref="A3:B4 C3:C24">
    <cfRule type="cellIs" dxfId="0" priority="1" stopIfTrue="1" operator="equal">
      <formula>0</formula>
    </cfRule>
  </conditionalFormatting>
  <dataValidations count="1">
    <dataValidation type="textLength" errorStyle="warning" allowBlank="1" showInputMessage="1" errorTitle="Попередження" prompt="Введіть назву дисципліни" sqref="A2:B4">
      <formula1>1</formula1>
      <formula2>40</formula2>
    </dataValidation>
  </dataValidations>
  <pageMargins left="0.75" right="0.75" top="1" bottom="1" header="0.51180555555555551" footer="0.51180555555555551"/>
  <pageSetup paperSize="9" scale="7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2:Q4"/>
  <sheetViews>
    <sheetView zoomScale="75" zoomScaleNormal="75" workbookViewId="0">
      <selection activeCell="I22" sqref="I22"/>
    </sheetView>
  </sheetViews>
  <sheetFormatPr defaultRowHeight="13.2" x14ac:dyDescent="0.25"/>
  <cols>
    <col min="1" max="1" width="18.6640625" customWidth="1"/>
    <col min="2" max="6" width="5.6640625" customWidth="1"/>
  </cols>
  <sheetData>
    <row r="2" spans="1:17" ht="140.1" customHeight="1" x14ac:dyDescent="0.25">
      <c r="A2" s="211"/>
      <c r="B2" s="211" t="s">
        <v>10</v>
      </c>
      <c r="C2" s="211" t="s">
        <v>314</v>
      </c>
      <c r="D2" s="211" t="s">
        <v>12</v>
      </c>
      <c r="E2" s="211" t="s">
        <v>13</v>
      </c>
      <c r="F2" s="211" t="s">
        <v>14</v>
      </c>
      <c r="G2" s="211" t="s">
        <v>315</v>
      </c>
      <c r="H2" s="211" t="s">
        <v>16</v>
      </c>
      <c r="I2" s="211" t="s">
        <v>316</v>
      </c>
      <c r="J2" s="211" t="s">
        <v>18</v>
      </c>
      <c r="K2" s="212" t="s">
        <v>19</v>
      </c>
      <c r="L2" s="212" t="s">
        <v>317</v>
      </c>
      <c r="M2" s="212" t="s">
        <v>318</v>
      </c>
      <c r="N2" s="212" t="s">
        <v>319</v>
      </c>
      <c r="O2" s="212" t="s">
        <v>320</v>
      </c>
    </row>
    <row r="3" spans="1:17" ht="18" customHeight="1" x14ac:dyDescent="0.3">
      <c r="A3" s="213" t="s">
        <v>321</v>
      </c>
      <c r="B3" s="214">
        <v>160</v>
      </c>
      <c r="C3" s="214">
        <v>10</v>
      </c>
      <c r="D3" s="214">
        <v>3</v>
      </c>
      <c r="E3" s="214">
        <v>600</v>
      </c>
      <c r="F3" s="214">
        <v>56</v>
      </c>
      <c r="G3" s="214">
        <v>56</v>
      </c>
      <c r="H3" s="214">
        <v>300</v>
      </c>
      <c r="I3" s="214">
        <v>72</v>
      </c>
      <c r="J3" s="214">
        <v>6</v>
      </c>
      <c r="K3" s="214">
        <v>4</v>
      </c>
      <c r="L3" s="214">
        <v>4</v>
      </c>
      <c r="M3" s="214">
        <v>22</v>
      </c>
      <c r="N3" s="215">
        <v>18</v>
      </c>
      <c r="O3" s="215">
        <v>13</v>
      </c>
      <c r="P3" s="208"/>
      <c r="Q3" s="208"/>
    </row>
    <row r="4" spans="1:17" ht="18" customHeight="1" x14ac:dyDescent="0.3">
      <c r="A4" s="213" t="s">
        <v>322</v>
      </c>
      <c r="B4" s="214">
        <v>1</v>
      </c>
      <c r="C4" s="214">
        <v>0</v>
      </c>
      <c r="D4" s="214">
        <v>0</v>
      </c>
      <c r="E4" s="214">
        <v>0</v>
      </c>
      <c r="F4" s="214">
        <v>0</v>
      </c>
      <c r="G4" s="214">
        <v>0</v>
      </c>
      <c r="H4" s="214">
        <v>0</v>
      </c>
      <c r="I4" s="214">
        <v>0</v>
      </c>
      <c r="J4" s="214">
        <v>0</v>
      </c>
      <c r="K4" s="214">
        <v>0</v>
      </c>
      <c r="L4" s="214"/>
      <c r="M4" s="214"/>
      <c r="N4" s="215">
        <v>0</v>
      </c>
      <c r="O4" s="215">
        <v>0</v>
      </c>
      <c r="P4" s="208"/>
      <c r="Q4" s="208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55"/>
  <sheetViews>
    <sheetView topLeftCell="A28" workbookViewId="0">
      <selection activeCell="B35" sqref="B35"/>
    </sheetView>
  </sheetViews>
  <sheetFormatPr defaultRowHeight="13.2" x14ac:dyDescent="0.25"/>
  <cols>
    <col min="1" max="1" width="9.109375" style="216" customWidth="1"/>
  </cols>
  <sheetData>
    <row r="1" spans="1:8" ht="28.2" x14ac:dyDescent="0.5">
      <c r="A1" s="217" t="s">
        <v>323</v>
      </c>
      <c r="H1" s="62"/>
    </row>
    <row r="2" spans="1:8" x14ac:dyDescent="0.25">
      <c r="A2" s="216" t="s">
        <v>324</v>
      </c>
      <c r="H2" s="62"/>
    </row>
    <row r="3" spans="1:8" x14ac:dyDescent="0.25">
      <c r="A3" s="216" t="s">
        <v>325</v>
      </c>
      <c r="H3" s="62" t="s">
        <v>326</v>
      </c>
    </row>
    <row r="4" spans="1:8" x14ac:dyDescent="0.25">
      <c r="A4" s="216" t="s">
        <v>327</v>
      </c>
      <c r="H4" s="62" t="s">
        <v>328</v>
      </c>
    </row>
    <row r="5" spans="1:8" x14ac:dyDescent="0.25">
      <c r="A5" s="216" t="s">
        <v>329</v>
      </c>
      <c r="H5" s="218"/>
    </row>
    <row r="6" spans="1:8" x14ac:dyDescent="0.25">
      <c r="A6" s="216" t="s">
        <v>330</v>
      </c>
      <c r="H6" s="62" t="s">
        <v>331</v>
      </c>
    </row>
    <row r="7" spans="1:8" x14ac:dyDescent="0.25">
      <c r="A7" s="216" t="s">
        <v>332</v>
      </c>
      <c r="H7" s="62" t="s">
        <v>333</v>
      </c>
    </row>
    <row r="8" spans="1:8" x14ac:dyDescent="0.25">
      <c r="A8" s="216" t="s">
        <v>334</v>
      </c>
      <c r="H8" s="62" t="s">
        <v>335</v>
      </c>
    </row>
    <row r="9" spans="1:8" x14ac:dyDescent="0.25">
      <c r="A9" s="216" t="s">
        <v>336</v>
      </c>
      <c r="H9" s="62" t="s">
        <v>337</v>
      </c>
    </row>
    <row r="10" spans="1:8" x14ac:dyDescent="0.25">
      <c r="A10" s="216" t="s">
        <v>338</v>
      </c>
      <c r="H10" s="62" t="s">
        <v>339</v>
      </c>
    </row>
    <row r="11" spans="1:8" x14ac:dyDescent="0.25">
      <c r="A11" s="216" t="s">
        <v>340</v>
      </c>
      <c r="H11" s="62" t="s">
        <v>341</v>
      </c>
    </row>
    <row r="12" spans="1:8" x14ac:dyDescent="0.25">
      <c r="A12" s="216" t="s">
        <v>342</v>
      </c>
      <c r="H12" s="62" t="s">
        <v>343</v>
      </c>
    </row>
    <row r="13" spans="1:8" x14ac:dyDescent="0.25">
      <c r="A13" s="216" t="s">
        <v>344</v>
      </c>
      <c r="H13" s="62" t="s">
        <v>345</v>
      </c>
    </row>
    <row r="14" spans="1:8" x14ac:dyDescent="0.25">
      <c r="A14" s="216" t="s">
        <v>346</v>
      </c>
      <c r="H14" s="62" t="s">
        <v>347</v>
      </c>
    </row>
    <row r="15" spans="1:8" x14ac:dyDescent="0.25">
      <c r="A15" s="216" t="s">
        <v>348</v>
      </c>
      <c r="H15" s="62" t="s">
        <v>349</v>
      </c>
    </row>
    <row r="16" spans="1:8" x14ac:dyDescent="0.25">
      <c r="A16" s="216" t="s">
        <v>350</v>
      </c>
      <c r="H16" s="218"/>
    </row>
    <row r="17" spans="1:8" x14ac:dyDescent="0.25">
      <c r="A17" s="216" t="s">
        <v>351</v>
      </c>
      <c r="H17" s="62" t="s">
        <v>352</v>
      </c>
    </row>
    <row r="18" spans="1:8" x14ac:dyDescent="0.25">
      <c r="A18" s="216" t="s">
        <v>353</v>
      </c>
      <c r="H18" s="62" t="s">
        <v>354</v>
      </c>
    </row>
    <row r="19" spans="1:8" x14ac:dyDescent="0.25">
      <c r="A19" s="216" t="s">
        <v>355</v>
      </c>
      <c r="H19" s="62" t="s">
        <v>356</v>
      </c>
    </row>
    <row r="20" spans="1:8" x14ac:dyDescent="0.25">
      <c r="A20" s="216" t="s">
        <v>357</v>
      </c>
      <c r="H20" s="62" t="s">
        <v>358</v>
      </c>
    </row>
    <row r="21" spans="1:8" x14ac:dyDescent="0.25">
      <c r="A21" s="216" t="s">
        <v>359</v>
      </c>
      <c r="H21" s="62" t="s">
        <v>360</v>
      </c>
    </row>
    <row r="22" spans="1:8" x14ac:dyDescent="0.25">
      <c r="A22" s="216" t="s">
        <v>361</v>
      </c>
      <c r="H22" s="62" t="s">
        <v>163</v>
      </c>
    </row>
    <row r="23" spans="1:8" x14ac:dyDescent="0.25">
      <c r="A23" s="216" t="s">
        <v>362</v>
      </c>
      <c r="H23" s="218"/>
    </row>
    <row r="24" spans="1:8" x14ac:dyDescent="0.25">
      <c r="A24" s="216" t="s">
        <v>363</v>
      </c>
      <c r="H24" s="218" t="s">
        <v>364</v>
      </c>
    </row>
    <row r="25" spans="1:8" x14ac:dyDescent="0.25">
      <c r="A25" s="216" t="s">
        <v>365</v>
      </c>
      <c r="H25" s="62" t="s">
        <v>366</v>
      </c>
    </row>
    <row r="26" spans="1:8" x14ac:dyDescent="0.25">
      <c r="A26" s="216" t="s">
        <v>367</v>
      </c>
      <c r="H26" s="218" t="s">
        <v>368</v>
      </c>
    </row>
    <row r="27" spans="1:8" x14ac:dyDescent="0.25">
      <c r="A27" s="216" t="s">
        <v>369</v>
      </c>
      <c r="H27" s="62" t="s">
        <v>370</v>
      </c>
    </row>
    <row r="28" spans="1:8" x14ac:dyDescent="0.25">
      <c r="A28" s="216" t="s">
        <v>371</v>
      </c>
      <c r="H28" s="62" t="s">
        <v>372</v>
      </c>
    </row>
    <row r="29" spans="1:8" x14ac:dyDescent="0.25">
      <c r="A29" s="216" t="s">
        <v>373</v>
      </c>
      <c r="H29" s="218"/>
    </row>
    <row r="30" spans="1:8" x14ac:dyDescent="0.25">
      <c r="A30" s="216" t="s">
        <v>374</v>
      </c>
      <c r="H30" s="218"/>
    </row>
    <row r="31" spans="1:8" x14ac:dyDescent="0.25">
      <c r="A31" s="216" t="s">
        <v>375</v>
      </c>
      <c r="H31" s="62" t="s">
        <v>376</v>
      </c>
    </row>
    <row r="32" spans="1:8" x14ac:dyDescent="0.25">
      <c r="A32" s="216" t="s">
        <v>377</v>
      </c>
      <c r="H32" s="62" t="s">
        <v>378</v>
      </c>
    </row>
    <row r="33" spans="1:8" x14ac:dyDescent="0.25">
      <c r="A33" s="216" t="s">
        <v>379</v>
      </c>
      <c r="H33" s="62"/>
    </row>
    <row r="34" spans="1:8" x14ac:dyDescent="0.25">
      <c r="A34" s="216" t="s">
        <v>380</v>
      </c>
      <c r="H34" s="62" t="s">
        <v>381</v>
      </c>
    </row>
    <row r="35" spans="1:8" x14ac:dyDescent="0.25">
      <c r="A35" s="216" t="s">
        <v>382</v>
      </c>
      <c r="H35" s="62" t="s">
        <v>383</v>
      </c>
    </row>
    <row r="36" spans="1:8" x14ac:dyDescent="0.25">
      <c r="A36" s="216" t="s">
        <v>384</v>
      </c>
      <c r="H36" s="62" t="s">
        <v>385</v>
      </c>
    </row>
    <row r="37" spans="1:8" x14ac:dyDescent="0.25">
      <c r="A37" s="216" t="s">
        <v>386</v>
      </c>
      <c r="H37" s="62" t="s">
        <v>387</v>
      </c>
    </row>
    <row r="38" spans="1:8" x14ac:dyDescent="0.25">
      <c r="A38" s="216" t="s">
        <v>388</v>
      </c>
      <c r="H38" s="62" t="s">
        <v>389</v>
      </c>
    </row>
    <row r="39" spans="1:8" x14ac:dyDescent="0.25">
      <c r="A39" s="216" t="s">
        <v>390</v>
      </c>
      <c r="H39" s="218" t="s">
        <v>391</v>
      </c>
    </row>
    <row r="40" spans="1:8" x14ac:dyDescent="0.25">
      <c r="A40" s="216" t="s">
        <v>392</v>
      </c>
      <c r="H40" s="62" t="s">
        <v>393</v>
      </c>
    </row>
    <row r="41" spans="1:8" x14ac:dyDescent="0.25">
      <c r="A41" s="216" t="s">
        <v>394</v>
      </c>
      <c r="H41" s="218"/>
    </row>
    <row r="42" spans="1:8" x14ac:dyDescent="0.25">
      <c r="A42" s="216" t="s">
        <v>395</v>
      </c>
      <c r="H42" s="218"/>
    </row>
    <row r="43" spans="1:8" x14ac:dyDescent="0.25">
      <c r="A43" s="216" t="s">
        <v>396</v>
      </c>
      <c r="H43" s="62" t="s">
        <v>397</v>
      </c>
    </row>
    <row r="44" spans="1:8" x14ac:dyDescent="0.25">
      <c r="A44" s="216" t="s">
        <v>398</v>
      </c>
      <c r="H44" s="218"/>
    </row>
    <row r="45" spans="1:8" x14ac:dyDescent="0.25">
      <c r="A45" s="216" t="s">
        <v>399</v>
      </c>
      <c r="H45" s="62" t="s">
        <v>400</v>
      </c>
    </row>
    <row r="46" spans="1:8" x14ac:dyDescent="0.25">
      <c r="A46" s="216" t="s">
        <v>401</v>
      </c>
      <c r="H46" s="62" t="s">
        <v>402</v>
      </c>
    </row>
    <row r="47" spans="1:8" x14ac:dyDescent="0.25">
      <c r="A47" s="216" t="s">
        <v>403</v>
      </c>
      <c r="H47" s="218"/>
    </row>
    <row r="48" spans="1:8" x14ac:dyDescent="0.25">
      <c r="A48" s="216" t="s">
        <v>404</v>
      </c>
      <c r="H48" s="62" t="s">
        <v>405</v>
      </c>
    </row>
    <row r="49" spans="1:8" x14ac:dyDescent="0.25">
      <c r="A49" s="216" t="s">
        <v>406</v>
      </c>
      <c r="H49" s="62" t="s">
        <v>407</v>
      </c>
    </row>
    <row r="50" spans="1:8" x14ac:dyDescent="0.25">
      <c r="A50" s="216" t="s">
        <v>408</v>
      </c>
      <c r="H50" s="62" t="s">
        <v>409</v>
      </c>
    </row>
    <row r="51" spans="1:8" x14ac:dyDescent="0.25">
      <c r="A51" s="216" t="s">
        <v>410</v>
      </c>
      <c r="H51" s="62" t="s">
        <v>411</v>
      </c>
    </row>
    <row r="52" spans="1:8" x14ac:dyDescent="0.25">
      <c r="A52" s="216" t="s">
        <v>412</v>
      </c>
      <c r="H52" s="62"/>
    </row>
    <row r="53" spans="1:8" x14ac:dyDescent="0.25">
      <c r="A53" s="216" t="s">
        <v>413</v>
      </c>
      <c r="H53" s="62" t="s">
        <v>414</v>
      </c>
    </row>
    <row r="54" spans="1:8" x14ac:dyDescent="0.25">
      <c r="A54" s="216" t="s">
        <v>415</v>
      </c>
      <c r="H54" s="62" t="s">
        <v>416</v>
      </c>
    </row>
    <row r="55" spans="1:8" x14ac:dyDescent="0.25">
      <c r="A55" s="216" t="s">
        <v>417</v>
      </c>
      <c r="H55" s="62" t="s">
        <v>418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Години</vt:lpstr>
      <vt:lpstr>Осінь</vt:lpstr>
      <vt:lpstr>Весна</vt:lpstr>
      <vt:lpstr>Літо</vt:lpstr>
      <vt:lpstr>Дисципліни</vt:lpstr>
      <vt:lpstr>Перевірка</vt:lpstr>
      <vt:lpstr>НазвиКафедр</vt:lpstr>
      <vt:lpstr>Лист1</vt:lpstr>
      <vt:lpstr>Excel_BuiltIn__FilterDatabase_1</vt:lpstr>
      <vt:lpstr>Excel_BuiltIn__FilterDatabase_2</vt:lpstr>
      <vt:lpstr>Excel_BuiltIn__FilterDatabase_3</vt:lpstr>
      <vt:lpstr>Excel_BuiltIn__FilterDatabase_4</vt:lpstr>
      <vt:lpstr>Весна!Print_Area</vt:lpstr>
      <vt:lpstr>Години!Print_Area</vt:lpstr>
      <vt:lpstr>Літо!Print_Area</vt:lpstr>
      <vt:lpstr>Осінь!Print_Area</vt:lpstr>
      <vt:lpstr>Назва_кафедри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Віктор Шевченко</cp:lastModifiedBy>
  <cp:lastPrinted>2022-04-07T06:36:44Z</cp:lastPrinted>
  <dcterms:created xsi:type="dcterms:W3CDTF">2021-09-22T07:37:41Z</dcterms:created>
  <dcterms:modified xsi:type="dcterms:W3CDTF">2022-09-20T13:12:53Z</dcterms:modified>
</cp:coreProperties>
</file>