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ommunications/Dropbox/Admin/Angelica/Documents/LMACS/KPI template/"/>
    </mc:Choice>
  </mc:AlternateContent>
  <xr:revisionPtr revIDLastSave="0" documentId="13_ncr:1_{5A73F8D8-2581-674F-A408-889238F63144}" xr6:coauthVersionLast="47" xr6:coauthVersionMax="47" xr10:uidLastSave="{00000000-0000-0000-0000-000000000000}"/>
  <bookViews>
    <workbookView xWindow="0" yWindow="500" windowWidth="44800" windowHeight="23000" activeTab="1" xr2:uid="{00000000-000D-0000-FFFF-FFFF00000000}"/>
  </bookViews>
  <sheets>
    <sheet name="Fields" sheetId="3" state="hidden" r:id="rId1"/>
    <sheet name="Report" sheetId="1" r:id="rId2"/>
    <sheet name="Request" sheetId="2" r:id="rId3"/>
    <sheet name="Facility use" sheetId="5" r:id="rId4"/>
    <sheet name="Research Outputs" sheetId="14" r:id="rId5"/>
    <sheet name="Management FTEs" sheetId="6" r:id="rId6"/>
    <sheet name="Engagement &amp; Outreach" sheetId="15" r:id="rId7"/>
    <sheet name="Tech Dev &amp; Transfer" sheetId="13" r:id="rId8"/>
    <sheet name="Facility Specific Indicators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3" l="1"/>
  <c r="C86" i="1" s="1"/>
  <c r="B13" i="13"/>
  <c r="C88" i="1" s="1"/>
  <c r="B15" i="13"/>
  <c r="C89" i="1" s="1"/>
  <c r="B11" i="13"/>
  <c r="C87" i="1" s="1"/>
  <c r="B7" i="13"/>
  <c r="C85" i="1" s="1"/>
  <c r="B12" i="12"/>
  <c r="C97" i="1" s="1"/>
  <c r="B10" i="12"/>
  <c r="C96" i="1" s="1"/>
  <c r="B8" i="12"/>
  <c r="C95" i="1" s="1"/>
  <c r="B6" i="12"/>
  <c r="C94" i="1" s="1"/>
  <c r="C45" i="1"/>
  <c r="C46" i="1"/>
  <c r="C47" i="1"/>
  <c r="C44" i="1"/>
  <c r="C70" i="1"/>
  <c r="C69" i="1"/>
  <c r="C68" i="1"/>
  <c r="C67" i="1"/>
  <c r="B6" i="15"/>
  <c r="B12" i="15"/>
  <c r="B10" i="15"/>
  <c r="B8" i="15"/>
  <c r="B15" i="14"/>
  <c r="C62" i="1" s="1"/>
  <c r="B13" i="14"/>
  <c r="C61" i="1" s="1"/>
  <c r="B8" i="14"/>
  <c r="C60" i="1" s="1"/>
  <c r="B6" i="14"/>
  <c r="B10" i="14" s="1"/>
  <c r="C40" i="1"/>
  <c r="C5" i="5"/>
  <c r="C76" i="1"/>
  <c r="C77" i="1"/>
  <c r="C78" i="1"/>
  <c r="C79" i="1"/>
  <c r="C80" i="1"/>
  <c r="C75" i="1"/>
  <c r="C53" i="1"/>
  <c r="C52" i="1"/>
  <c r="C35" i="1"/>
  <c r="C34" i="1"/>
  <c r="C27" i="1"/>
  <c r="C28" i="1"/>
  <c r="C29" i="1"/>
  <c r="C26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9" i="1"/>
  <c r="C54" i="1"/>
  <c r="C6" i="1"/>
  <c r="C5" i="1"/>
  <c r="C4" i="1"/>
  <c r="C59" i="1" l="1"/>
  <c r="C55" i="1"/>
  <c r="C48" i="1"/>
  <c r="C30" i="1"/>
  <c r="C90" i="1" l="1"/>
  <c r="C81" i="1"/>
  <c r="C71" i="1"/>
  <c r="C63" i="1"/>
  <c r="C36" i="1"/>
  <c r="C24" i="1"/>
  <c r="C7" i="1"/>
</calcChain>
</file>

<file path=xl/sharedStrings.xml><?xml version="1.0" encoding="utf-8"?>
<sst xmlns="http://schemas.openxmlformats.org/spreadsheetml/2006/main" count="291" uniqueCount="157">
  <si>
    <t>Key Performance Indicators</t>
  </si>
  <si>
    <t>1. Users of the Facility</t>
  </si>
  <si>
    <t>Number of Onsite Users</t>
  </si>
  <si>
    <t>Numer of Remote Users</t>
  </si>
  <si>
    <t>Number of Data Users</t>
  </si>
  <si>
    <t>Total</t>
  </si>
  <si>
    <t>Total Users by Type</t>
  </si>
  <si>
    <t>Total Users Geographically</t>
  </si>
  <si>
    <t>Alberta</t>
  </si>
  <si>
    <t>British Columbia</t>
  </si>
  <si>
    <t>Manitoba</t>
  </si>
  <si>
    <t>New Brunswick</t>
  </si>
  <si>
    <t>Newfoundland</t>
  </si>
  <si>
    <t>Nova Scotia</t>
  </si>
  <si>
    <t>Ontario</t>
  </si>
  <si>
    <t>Québec</t>
  </si>
  <si>
    <t>Saskatchewan</t>
  </si>
  <si>
    <t>North West Territories</t>
  </si>
  <si>
    <t>Prince Edward Island</t>
  </si>
  <si>
    <t>Nunavut</t>
  </si>
  <si>
    <t>Yukon</t>
  </si>
  <si>
    <t>United States</t>
  </si>
  <si>
    <t>International (outside USA)</t>
  </si>
  <si>
    <t>Total Users by Sector</t>
  </si>
  <si>
    <t>University, College, Research Hospital</t>
  </si>
  <si>
    <t>Other Public</t>
  </si>
  <si>
    <t>Private</t>
  </si>
  <si>
    <t>Not-for-Profit</t>
  </si>
  <si>
    <t>2. User Demand for Facility</t>
  </si>
  <si>
    <t>Number of User Requests Received</t>
  </si>
  <si>
    <t>Number of User Requests Accomodated</t>
  </si>
  <si>
    <t>Percentage Accomodated (%)</t>
  </si>
  <si>
    <t>3. Optimal User of the Facility</t>
  </si>
  <si>
    <t>Facility Use Versus Availability (%)</t>
  </si>
  <si>
    <t>4. Management FTEs Contributing to O&amp;M</t>
  </si>
  <si>
    <t>Consultants</t>
  </si>
  <si>
    <t>Scientific</t>
  </si>
  <si>
    <t>Technical</t>
  </si>
  <si>
    <t>5. User Satisfaction</t>
  </si>
  <si>
    <t>Average User Satisfaction (Scale of 1-5)</t>
  </si>
  <si>
    <t>Number of Users Surveyed</t>
  </si>
  <si>
    <t>Number of Users Respondants</t>
  </si>
  <si>
    <t>Respondant Rate (%)</t>
  </si>
  <si>
    <t>6. Research Outputs</t>
  </si>
  <si>
    <t>Peer Reviewed Publications</t>
  </si>
  <si>
    <t>Other Publication (e.g. Trade Journal)</t>
  </si>
  <si>
    <t>Conference Presentations (Oral and Poster)</t>
  </si>
  <si>
    <t>Monographs, Books, Book Chapters</t>
  </si>
  <si>
    <t>7. Engagement and Outreach Activities</t>
  </si>
  <si>
    <t>Courses, Workshops &amp; Training Sessions</t>
  </si>
  <si>
    <t>Public Events Hosted by Facility (Symposia, Conferences, Open Houses, Tours)</t>
  </si>
  <si>
    <t>Media Interviews, Press Conferences &amp; Broadcasts</t>
  </si>
  <si>
    <t>Stakeholder Events Attended by GIS Personnel Conferences, Tradeshows &amp; Industry, Goverments, Community Events</t>
  </si>
  <si>
    <t>8. Contributions to Training (By HQP Type)</t>
  </si>
  <si>
    <t>College Students</t>
  </si>
  <si>
    <t>University Undergrad Students</t>
  </si>
  <si>
    <t>M.Sc. Students</t>
  </si>
  <si>
    <t>Ph.D. Students</t>
  </si>
  <si>
    <t>PDFs</t>
  </si>
  <si>
    <t>Scientific &amp; Technical Personnel (Outside GIS)</t>
  </si>
  <si>
    <t>9. Technology Development and Transfer</t>
  </si>
  <si>
    <t>Technical &amp; Consultancy Reports</t>
  </si>
  <si>
    <t>Provisional Patent Applications Filed</t>
  </si>
  <si>
    <t>PCT Application Filed &amp; Patents Granted</t>
  </si>
  <si>
    <t>Outlicenses</t>
  </si>
  <si>
    <t>Spin-Off Companies Created</t>
  </si>
  <si>
    <t>Total Technology Transfer Activities</t>
  </si>
  <si>
    <t>10. Facility Specific Indicators</t>
  </si>
  <si>
    <t>Collaborations with Scientific Institutions</t>
  </si>
  <si>
    <t>Collaboration with Industry Partners</t>
  </si>
  <si>
    <t>Total Value of Research Grants &amp; Awards Held by Facility Staff and Faculty</t>
  </si>
  <si>
    <t>Total Number of Research Grants and Awards Held by Facility Staff and Faculty</t>
  </si>
  <si>
    <t>Management and Administration</t>
  </si>
  <si>
    <t xml:space="preserve">Last name </t>
  </si>
  <si>
    <t>User-type</t>
  </si>
  <si>
    <t>Sector</t>
  </si>
  <si>
    <t>User type</t>
  </si>
  <si>
    <t>Onsite User</t>
  </si>
  <si>
    <t>Remote User</t>
  </si>
  <si>
    <t>Data User</t>
  </si>
  <si>
    <t>Geographic</t>
  </si>
  <si>
    <t>Yes/No</t>
  </si>
  <si>
    <t>Yes</t>
  </si>
  <si>
    <t>No</t>
  </si>
  <si>
    <t>Facility use vs. availibility (%)</t>
  </si>
  <si>
    <t>First Name</t>
  </si>
  <si>
    <t>Surveyed?</t>
  </si>
  <si>
    <t>Responded?</t>
  </si>
  <si>
    <t>Satisfaction (1-5)</t>
  </si>
  <si>
    <t>user satisfaction</t>
  </si>
  <si>
    <t>HQP Type</t>
  </si>
  <si>
    <t xml:space="preserve">Total facility availibility </t>
  </si>
  <si>
    <t>Total Use</t>
  </si>
  <si>
    <t>Management FTEs</t>
  </si>
  <si>
    <t>Last Name</t>
  </si>
  <si>
    <t>Management FTE</t>
  </si>
  <si>
    <t>Accomodated? (Y/N)</t>
  </si>
  <si>
    <t>Request Summary:</t>
  </si>
  <si>
    <t xml:space="preserve">Requests </t>
  </si>
  <si>
    <t>List of all participating users (external and internal)</t>
  </si>
  <si>
    <t>If a user is considered international (resides outside of the US), please specify the country</t>
  </si>
  <si>
    <t>Country: (outside USA)</t>
  </si>
  <si>
    <t>Facility Use (%)</t>
  </si>
  <si>
    <t>Please specify Facility use vs. Availibility (%)</t>
  </si>
  <si>
    <t>Please specify employees name, role, and FTE %</t>
  </si>
  <si>
    <t>Research Outputs</t>
  </si>
  <si>
    <t>Spin-off Companies Created</t>
  </si>
  <si>
    <t>Type of output</t>
  </si>
  <si>
    <t xml:space="preserve">Peer reviewed publications </t>
  </si>
  <si>
    <t xml:space="preserve">Other Publications (eg. Trade journal) </t>
  </si>
  <si>
    <t xml:space="preserve">Conference Presentations (oral &amp; Poster) </t>
  </si>
  <si>
    <t xml:space="preserve">Monographs, books, books chapters </t>
  </si>
  <si>
    <t>Research outputs</t>
  </si>
  <si>
    <t xml:space="preserve">Details </t>
  </si>
  <si>
    <t>Summary (auto-filled)</t>
  </si>
  <si>
    <t>Total Publications</t>
  </si>
  <si>
    <t>Details</t>
  </si>
  <si>
    <t>engagement</t>
  </si>
  <si>
    <t>Engagement and Outreach Activities</t>
  </si>
  <si>
    <t>Please provide specifications and references in the details section</t>
  </si>
  <si>
    <t>Facility Research Indicators</t>
  </si>
  <si>
    <t>Please specify details for each category</t>
  </si>
  <si>
    <t>Geography</t>
  </si>
  <si>
    <t>Management FTEs contributing to O&amp;M</t>
  </si>
  <si>
    <t>Hanna Ostapska (2022 Jan). Exopolysaccharides in co-operative biofilm formation by Aspergillus fumigatus and Pseudomonas aeruginosa. Ph.D. Thesis</t>
  </si>
  <si>
    <t>Angelica</t>
  </si>
  <si>
    <t>Abellon</t>
  </si>
  <si>
    <t>Sarah Zaytsoff  (2021 Sep). Stress predisposition to necrotic enteritis caused by Clostridium perfringens in chickens and the administration of a complex microbiota to mitigate disease. Ph.D. Thesis.</t>
  </si>
  <si>
    <t>Oral - 2022 AGM &amp; Symposium</t>
  </si>
  <si>
    <t>Junko Nio-Kobayashi, Tadasu Urashima, Sachiko Sato, Junko Nio-Kobayashi, Tadasu Urashima, Sachiko Sato, Jun Hirabayashi (2021 Oct). Why does breast milk contain a large amount of “galectin stripper”, milk oligosaccharides? What is their mysterious function? Glycoforum. 2021 Vol.24 (5), A13.</t>
  </si>
  <si>
    <t>Institution/Company Name:</t>
  </si>
  <si>
    <t>1=Full time Employee (40 Hours/week)</t>
  </si>
  <si>
    <t>FTE</t>
  </si>
  <si>
    <t>Metrics For Quarter</t>
  </si>
  <si>
    <t>Collaborations</t>
  </si>
  <si>
    <t>Awards</t>
  </si>
  <si>
    <t>Research Grants</t>
  </si>
  <si>
    <t>Research Grants/Awards</t>
  </si>
  <si>
    <t>Node Leader/Facility Staff  (First &amp; Last Name)</t>
  </si>
  <si>
    <t>Amount ($0,000.00)</t>
  </si>
  <si>
    <t>Tech Dev</t>
  </si>
  <si>
    <t xml:space="preserve">HQP type </t>
  </si>
  <si>
    <t>Not Applicable</t>
  </si>
  <si>
    <t>Technology Development and Transfer</t>
  </si>
  <si>
    <t xml:space="preserve">Provide supporting details </t>
  </si>
  <si>
    <t>Please choose [Technical &amp; Consultancy Reports/Provisional Patent applications filed/PCT applications filed and granted/Outlicenses/Spin-off Companies Created]</t>
  </si>
  <si>
    <t>Warren</t>
  </si>
  <si>
    <t>Wakarchuk</t>
  </si>
  <si>
    <t>Cecile</t>
  </si>
  <si>
    <t>McNeil</t>
  </si>
  <si>
    <t>HQP? (Yes/No)</t>
  </si>
  <si>
    <t>Please specify Sector details in the cell (Institution/Company Name"</t>
  </si>
  <si>
    <t>If geographic location is outside Canada or the US, please specify country in the cell "Country: (Outside USA)"</t>
  </si>
  <si>
    <t xml:space="preserve">Synthesis </t>
  </si>
  <si>
    <t xml:space="preserve">Analysis </t>
  </si>
  <si>
    <t>Australia</t>
  </si>
  <si>
    <t>If they are an HQP, please specify which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</si>
</sst>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6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right" vertical="center" wrapText="1"/>
    </xf>
    <xf numFmtId="1" fontId="1" fillId="2" borderId="3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5" xfId="0" applyBorder="1"/>
    <xf numFmtId="0" fontId="1" fillId="2" borderId="5" xfId="0" applyFont="1" applyFill="1" applyBorder="1" applyAlignment="1">
      <alignment horizontal="right" vertical="center" wrapText="1"/>
    </xf>
    <xf numFmtId="0" fontId="4" fillId="4" borderId="5" xfId="0" applyFont="1" applyFill="1" applyBorder="1" applyAlignment="1">
      <alignment horizontal="right" vertical="center" wrapText="1"/>
    </xf>
    <xf numFmtId="9" fontId="1" fillId="2" borderId="1" xfId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/>
    </xf>
    <xf numFmtId="9" fontId="1" fillId="2" borderId="3" xfId="1" applyFont="1" applyFill="1" applyBorder="1" applyAlignment="1">
      <alignment horizontal="center" vertical="center" wrapText="1"/>
    </xf>
    <xf numFmtId="0" fontId="5" fillId="2" borderId="0" xfId="0" applyFont="1" applyFill="1"/>
    <xf numFmtId="0" fontId="5" fillId="2" borderId="5" xfId="0" applyFont="1" applyFill="1" applyBorder="1"/>
    <xf numFmtId="0" fontId="5" fillId="2" borderId="7" xfId="0" applyFont="1" applyFill="1" applyBorder="1"/>
    <xf numFmtId="0" fontId="0" fillId="0" borderId="9" xfId="0" applyBorder="1"/>
    <xf numFmtId="0" fontId="6" fillId="0" borderId="7" xfId="0" applyFont="1" applyBorder="1"/>
    <xf numFmtId="0" fontId="6" fillId="0" borderId="3" xfId="0" applyFont="1" applyBorder="1"/>
    <xf numFmtId="0" fontId="6" fillId="0" borderId="4" xfId="0" applyFont="1" applyBorder="1"/>
    <xf numFmtId="0" fontId="5" fillId="2" borderId="1" xfId="0" applyFont="1" applyFill="1" applyBorder="1" applyAlignment="1">
      <alignment horizontal="center" vertical="center"/>
    </xf>
    <xf numFmtId="0" fontId="1" fillId="2" borderId="0" xfId="2" applyNumberFormat="1" applyFont="1" applyFill="1" applyAlignment="1">
      <alignment horizontal="center" vertical="center" wrapText="1"/>
    </xf>
    <xf numFmtId="0" fontId="4" fillId="4" borderId="0" xfId="0" applyFont="1" applyFill="1" applyAlignment="1">
      <alignment horizontal="righ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" fontId="7" fillId="4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0" xfId="2" applyNumberFormat="1" applyFont="1" applyFill="1" applyAlignment="1">
      <alignment horizontal="center" vertical="center"/>
    </xf>
    <xf numFmtId="164" fontId="1" fillId="2" borderId="0" xfId="2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7" fillId="2" borderId="0" xfId="0" applyNumberFormat="1" applyFont="1" applyFill="1"/>
    <xf numFmtId="1" fontId="8" fillId="2" borderId="0" xfId="0" applyNumberFormat="1" applyFont="1" applyFill="1"/>
    <xf numFmtId="0" fontId="8" fillId="2" borderId="0" xfId="0" applyFont="1" applyFill="1"/>
    <xf numFmtId="0" fontId="1" fillId="2" borderId="5" xfId="0" applyFont="1" applyFill="1" applyBorder="1" applyAlignment="1">
      <alignment horizontal="center" vertical="center"/>
    </xf>
    <xf numFmtId="1" fontId="8" fillId="2" borderId="0" xfId="0" applyNumberFormat="1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vertical="center"/>
    </xf>
    <xf numFmtId="0" fontId="1" fillId="6" borderId="0" xfId="0" applyFont="1" applyFill="1"/>
    <xf numFmtId="0" fontId="2" fillId="5" borderId="5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10" xfId="0" applyFont="1" applyFill="1" applyBorder="1"/>
    <xf numFmtId="0" fontId="1" fillId="2" borderId="0" xfId="0" applyFont="1" applyFill="1" applyAlignment="1">
      <alignment horizontal="left" vertical="center"/>
    </xf>
    <xf numFmtId="9" fontId="1" fillId="0" borderId="5" xfId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3">
    <cellStyle name="Currency" xfId="2" builtinId="4"/>
    <cellStyle name="Normal" xfId="0" builtinId="0"/>
    <cellStyle name="Percent" xfId="1" builtinId="5"/>
  </cellStyles>
  <dxfs count="1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64680-951C-0A4D-A855-66A728CFC9C2}">
  <sheetPr codeName="Sheet3"/>
  <dimension ref="A1:K16"/>
  <sheetViews>
    <sheetView workbookViewId="0">
      <selection activeCell="B15" sqref="B15"/>
    </sheetView>
  </sheetViews>
  <sheetFormatPr baseColWidth="10" defaultRowHeight="16" x14ac:dyDescent="0.2"/>
  <cols>
    <col min="1" max="1" width="22.1640625" customWidth="1"/>
    <col min="2" max="3" width="21.83203125" customWidth="1"/>
    <col min="5" max="5" width="17" customWidth="1"/>
    <col min="6" max="6" width="15.6640625" customWidth="1"/>
    <col min="7" max="7" width="21.83203125" customWidth="1"/>
    <col min="8" max="8" width="34.1640625" customWidth="1"/>
    <col min="9" max="9" width="97.33203125" customWidth="1"/>
    <col min="10" max="10" width="39.6640625" customWidth="1"/>
    <col min="11" max="11" width="20.33203125" customWidth="1"/>
  </cols>
  <sheetData>
    <row r="1" spans="1:11" x14ac:dyDescent="0.2">
      <c r="A1" s="14" t="s">
        <v>76</v>
      </c>
      <c r="B1" s="14" t="s">
        <v>80</v>
      </c>
      <c r="C1" s="14" t="s">
        <v>75</v>
      </c>
      <c r="D1" s="14" t="s">
        <v>81</v>
      </c>
      <c r="E1" s="14" t="s">
        <v>93</v>
      </c>
      <c r="F1" s="14" t="s">
        <v>89</v>
      </c>
      <c r="G1" s="14" t="s">
        <v>141</v>
      </c>
      <c r="H1" s="23" t="s">
        <v>112</v>
      </c>
      <c r="I1" s="23" t="s">
        <v>117</v>
      </c>
      <c r="J1" s="23" t="s">
        <v>134</v>
      </c>
      <c r="K1" s="23" t="s">
        <v>140</v>
      </c>
    </row>
    <row r="2" spans="1:11" ht="30" x14ac:dyDescent="0.2">
      <c r="A2" s="15" t="s">
        <v>77</v>
      </c>
      <c r="B2" s="15" t="s">
        <v>8</v>
      </c>
      <c r="C2" s="16" t="s">
        <v>24</v>
      </c>
      <c r="D2" s="14" t="s">
        <v>82</v>
      </c>
      <c r="E2" s="18" t="s">
        <v>72</v>
      </c>
      <c r="F2" s="14">
        <v>1</v>
      </c>
      <c r="G2" s="16" t="s">
        <v>54</v>
      </c>
      <c r="H2" s="20" t="s">
        <v>108</v>
      </c>
      <c r="I2" s="24" t="s">
        <v>49</v>
      </c>
      <c r="J2" t="s">
        <v>69</v>
      </c>
      <c r="K2" s="29" t="s">
        <v>61</v>
      </c>
    </row>
    <row r="3" spans="1:11" ht="30" x14ac:dyDescent="0.2">
      <c r="A3" s="15" t="s">
        <v>78</v>
      </c>
      <c r="B3" s="15" t="s">
        <v>9</v>
      </c>
      <c r="C3" s="16" t="s">
        <v>25</v>
      </c>
      <c r="D3" s="14" t="s">
        <v>83</v>
      </c>
      <c r="E3" s="18" t="s">
        <v>36</v>
      </c>
      <c r="F3" s="14">
        <v>2</v>
      </c>
      <c r="G3" s="16" t="s">
        <v>55</v>
      </c>
      <c r="H3" s="22" t="s">
        <v>109</v>
      </c>
      <c r="I3" s="25" t="s">
        <v>50</v>
      </c>
      <c r="J3" s="27" t="s">
        <v>68</v>
      </c>
      <c r="K3" s="29" t="s">
        <v>62</v>
      </c>
    </row>
    <row r="4" spans="1:11" ht="30" x14ac:dyDescent="0.2">
      <c r="A4" s="15" t="s">
        <v>79</v>
      </c>
      <c r="B4" s="15" t="s">
        <v>10</v>
      </c>
      <c r="C4" s="16" t="s">
        <v>26</v>
      </c>
      <c r="D4" s="14"/>
      <c r="E4" s="18" t="s">
        <v>37</v>
      </c>
      <c r="F4" s="14">
        <v>3</v>
      </c>
      <c r="G4" s="16" t="s">
        <v>56</v>
      </c>
      <c r="H4" s="21" t="s">
        <v>110</v>
      </c>
      <c r="I4" s="25" t="s">
        <v>51</v>
      </c>
      <c r="K4" s="29" t="s">
        <v>63</v>
      </c>
    </row>
    <row r="5" spans="1:11" x14ac:dyDescent="0.2">
      <c r="A5" s="14"/>
      <c r="B5" s="15" t="s">
        <v>11</v>
      </c>
      <c r="C5" s="16" t="s">
        <v>27</v>
      </c>
      <c r="D5" s="14"/>
      <c r="E5" s="18" t="s">
        <v>35</v>
      </c>
      <c r="F5" s="14">
        <v>4</v>
      </c>
      <c r="G5" s="16" t="s">
        <v>57</v>
      </c>
      <c r="H5" s="21" t="s">
        <v>111</v>
      </c>
      <c r="I5" s="26" t="s">
        <v>52</v>
      </c>
      <c r="J5" t="s">
        <v>136</v>
      </c>
      <c r="K5" s="29" t="s">
        <v>64</v>
      </c>
    </row>
    <row r="6" spans="1:11" ht="30" x14ac:dyDescent="0.2">
      <c r="A6" s="14"/>
      <c r="B6" s="15" t="s">
        <v>12</v>
      </c>
      <c r="C6" s="14"/>
      <c r="D6" s="14"/>
      <c r="E6" s="14"/>
      <c r="F6" s="14">
        <v>5</v>
      </c>
      <c r="G6" s="16" t="s">
        <v>58</v>
      </c>
      <c r="J6" t="s">
        <v>135</v>
      </c>
      <c r="K6" s="29" t="s">
        <v>65</v>
      </c>
    </row>
    <row r="7" spans="1:11" ht="30" x14ac:dyDescent="0.2">
      <c r="A7" s="14"/>
      <c r="B7" s="15" t="s">
        <v>13</v>
      </c>
      <c r="C7" s="14"/>
      <c r="D7" s="14"/>
      <c r="E7" s="14"/>
      <c r="F7" s="14"/>
      <c r="G7" s="16" t="s">
        <v>59</v>
      </c>
    </row>
    <row r="8" spans="1:11" x14ac:dyDescent="0.2">
      <c r="A8" s="14"/>
      <c r="B8" s="15" t="s">
        <v>14</v>
      </c>
      <c r="C8" s="14"/>
      <c r="D8" s="14"/>
      <c r="E8" s="14"/>
      <c r="F8" s="14"/>
      <c r="G8" s="14" t="s">
        <v>142</v>
      </c>
    </row>
    <row r="9" spans="1:11" x14ac:dyDescent="0.2">
      <c r="A9" s="14"/>
      <c r="B9" s="15" t="s">
        <v>15</v>
      </c>
      <c r="C9" s="14"/>
      <c r="D9" s="14"/>
      <c r="E9" s="14"/>
      <c r="F9" s="14"/>
      <c r="G9" s="14"/>
    </row>
    <row r="10" spans="1:11" x14ac:dyDescent="0.2">
      <c r="A10" s="14"/>
      <c r="B10" s="15" t="s">
        <v>16</v>
      </c>
      <c r="C10" s="14"/>
      <c r="D10" s="14"/>
      <c r="E10" s="14"/>
      <c r="F10" s="14"/>
      <c r="G10" s="14"/>
    </row>
    <row r="11" spans="1:11" x14ac:dyDescent="0.2">
      <c r="A11" s="14"/>
      <c r="B11" s="15" t="s">
        <v>17</v>
      </c>
      <c r="C11" s="14"/>
      <c r="D11" s="14"/>
      <c r="E11" s="14"/>
      <c r="F11" s="14"/>
      <c r="G11" s="14"/>
    </row>
    <row r="12" spans="1:11" x14ac:dyDescent="0.2">
      <c r="A12" s="14"/>
      <c r="B12" s="15" t="s">
        <v>18</v>
      </c>
      <c r="C12" s="14"/>
      <c r="D12" s="14"/>
      <c r="E12" s="14"/>
      <c r="F12" s="14"/>
      <c r="G12" s="14"/>
    </row>
    <row r="13" spans="1:11" x14ac:dyDescent="0.2">
      <c r="A13" s="14"/>
      <c r="B13" s="15" t="s">
        <v>19</v>
      </c>
      <c r="C13" s="14"/>
      <c r="D13" s="14"/>
      <c r="E13" s="14"/>
      <c r="F13" s="14"/>
      <c r="G13" s="14"/>
    </row>
    <row r="14" spans="1:11" x14ac:dyDescent="0.2">
      <c r="A14" s="14"/>
      <c r="B14" s="15" t="s">
        <v>20</v>
      </c>
      <c r="C14" s="14"/>
      <c r="D14" s="14"/>
      <c r="E14" s="14"/>
      <c r="F14" s="14"/>
      <c r="G14" s="14"/>
    </row>
    <row r="15" spans="1:11" x14ac:dyDescent="0.2">
      <c r="A15" s="14"/>
      <c r="B15" s="15" t="s">
        <v>21</v>
      </c>
      <c r="C15" s="14"/>
      <c r="D15" s="14"/>
      <c r="E15" s="14"/>
      <c r="F15" s="14"/>
      <c r="G15" s="14"/>
    </row>
    <row r="16" spans="1:11" ht="30" x14ac:dyDescent="0.2">
      <c r="A16" s="14"/>
      <c r="B16" s="15" t="s">
        <v>22</v>
      </c>
      <c r="C16" s="14"/>
      <c r="D16" s="14"/>
      <c r="E16" s="14"/>
      <c r="F16" s="14"/>
      <c r="G16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D97"/>
  <sheetViews>
    <sheetView tabSelected="1" zoomScale="160" zoomScaleNormal="160" workbookViewId="0">
      <selection activeCell="D7" sqref="D7"/>
    </sheetView>
  </sheetViews>
  <sheetFormatPr baseColWidth="10" defaultColWidth="10.83203125" defaultRowHeight="14" x14ac:dyDescent="0.2"/>
  <cols>
    <col min="1" max="1" width="10.83203125" style="1"/>
    <col min="2" max="2" width="41.1640625" style="1" customWidth="1"/>
    <col min="3" max="3" width="22.5" style="1" customWidth="1"/>
    <col min="4" max="4" width="69.5" style="1" customWidth="1"/>
    <col min="5" max="5" width="34" style="1" customWidth="1"/>
    <col min="6" max="6" width="23.6640625" style="1" customWidth="1"/>
    <col min="7" max="16384" width="10.83203125" style="1"/>
  </cols>
  <sheetData>
    <row r="1" spans="2:3" x14ac:dyDescent="0.2">
      <c r="B1" s="31" t="s">
        <v>1</v>
      </c>
      <c r="C1" s="31"/>
    </row>
    <row r="2" spans="2:3" ht="15" x14ac:dyDescent="0.2">
      <c r="B2" s="2" t="s">
        <v>0</v>
      </c>
      <c r="C2" s="2" t="s">
        <v>133</v>
      </c>
    </row>
    <row r="3" spans="2:3" ht="17" customHeight="1" x14ac:dyDescent="0.2">
      <c r="B3" s="32" t="s">
        <v>6</v>
      </c>
      <c r="C3" s="32"/>
    </row>
    <row r="4" spans="2:3" ht="15" x14ac:dyDescent="0.2">
      <c r="B4" s="3" t="s">
        <v>2</v>
      </c>
      <c r="C4" s="1">
        <f>COUNTIF(Request!G8:G1048576,"Onsite User")</f>
        <v>1</v>
      </c>
    </row>
    <row r="5" spans="2:3" ht="15" x14ac:dyDescent="0.2">
      <c r="B5" s="3" t="s">
        <v>3</v>
      </c>
      <c r="C5" s="1">
        <f>COUNTIF(Request!G8:G1048576,"Remote User")</f>
        <v>0</v>
      </c>
    </row>
    <row r="6" spans="2:3" ht="15" x14ac:dyDescent="0.2">
      <c r="B6" s="3" t="s">
        <v>4</v>
      </c>
      <c r="C6" s="1">
        <f>COUNTIF(Request!G7:G1048576,"Data User")</f>
        <v>1</v>
      </c>
    </row>
    <row r="7" spans="2:3" ht="15" x14ac:dyDescent="0.2">
      <c r="B7" s="4" t="s">
        <v>5</v>
      </c>
      <c r="C7" s="5">
        <f>SUM(C4:C6)</f>
        <v>2</v>
      </c>
    </row>
    <row r="8" spans="2:3" ht="17" customHeight="1" x14ac:dyDescent="0.2">
      <c r="B8" s="32" t="s">
        <v>7</v>
      </c>
      <c r="C8" s="32"/>
    </row>
    <row r="9" spans="2:3" ht="15" x14ac:dyDescent="0.2">
      <c r="B9" s="3" t="s">
        <v>8</v>
      </c>
      <c r="C9" s="1">
        <f>COUNTIF(Request!$E$8:$E$1048576,B9)</f>
        <v>0</v>
      </c>
    </row>
    <row r="10" spans="2:3" ht="15" x14ac:dyDescent="0.2">
      <c r="B10" s="3" t="s">
        <v>9</v>
      </c>
      <c r="C10" s="1">
        <f>COUNTIF(Request!$E$8:$E$1048576,B10)</f>
        <v>1</v>
      </c>
    </row>
    <row r="11" spans="2:3" ht="15" x14ac:dyDescent="0.2">
      <c r="B11" s="3" t="s">
        <v>10</v>
      </c>
      <c r="C11" s="1">
        <f>COUNTIF(Request!$E$8:$E$1048576,B11)</f>
        <v>0</v>
      </c>
    </row>
    <row r="12" spans="2:3" ht="15" x14ac:dyDescent="0.2">
      <c r="B12" s="3" t="s">
        <v>11</v>
      </c>
      <c r="C12" s="1">
        <f>COUNTIF(Request!$E$8:$E$1048576,B12)</f>
        <v>0</v>
      </c>
    </row>
    <row r="13" spans="2:3" ht="15" x14ac:dyDescent="0.2">
      <c r="B13" s="3" t="s">
        <v>12</v>
      </c>
      <c r="C13" s="1">
        <f>COUNTIF(Request!$E$8:$E$1048576,B13)</f>
        <v>0</v>
      </c>
    </row>
    <row r="14" spans="2:3" ht="15" x14ac:dyDescent="0.2">
      <c r="B14" s="3" t="s">
        <v>13</v>
      </c>
      <c r="C14" s="1">
        <f>COUNTIF(Request!$E$8:$E$1048576,B14)</f>
        <v>0</v>
      </c>
    </row>
    <row r="15" spans="2:3" ht="15" x14ac:dyDescent="0.2">
      <c r="B15" s="3" t="s">
        <v>14</v>
      </c>
      <c r="C15" s="1">
        <f>COUNTIF(Request!$E$8:$E$1048576,B15)</f>
        <v>0</v>
      </c>
    </row>
    <row r="16" spans="2:3" ht="15" x14ac:dyDescent="0.2">
      <c r="B16" s="3" t="s">
        <v>15</v>
      </c>
      <c r="C16" s="1">
        <f>COUNTIF(Request!$E$8:$E$1048576,B16)</f>
        <v>0</v>
      </c>
    </row>
    <row r="17" spans="2:3" ht="15" x14ac:dyDescent="0.2">
      <c r="B17" s="3" t="s">
        <v>16</v>
      </c>
      <c r="C17" s="1">
        <f>COUNTIF(Request!$E$8:$E$1048576,B17)</f>
        <v>0</v>
      </c>
    </row>
    <row r="18" spans="2:3" ht="15" x14ac:dyDescent="0.2">
      <c r="B18" s="3" t="s">
        <v>17</v>
      </c>
      <c r="C18" s="1">
        <f>COUNTIF(Request!$E$8:$E$1048576,B18)</f>
        <v>0</v>
      </c>
    </row>
    <row r="19" spans="2:3" ht="15" x14ac:dyDescent="0.2">
      <c r="B19" s="3" t="s">
        <v>18</v>
      </c>
      <c r="C19" s="1">
        <f>COUNTIF(Request!$E$8:$E$1048576,B19)</f>
        <v>0</v>
      </c>
    </row>
    <row r="20" spans="2:3" ht="15" x14ac:dyDescent="0.2">
      <c r="B20" s="3" t="s">
        <v>19</v>
      </c>
      <c r="C20" s="1">
        <f>COUNTIF(Request!$E$8:$E$1048576,B20)</f>
        <v>0</v>
      </c>
    </row>
    <row r="21" spans="2:3" ht="15" x14ac:dyDescent="0.2">
      <c r="B21" s="3" t="s">
        <v>20</v>
      </c>
      <c r="C21" s="1">
        <f>COUNTIF(Request!$E$8:$E$1048576,B21)</f>
        <v>0</v>
      </c>
    </row>
    <row r="22" spans="2:3" ht="15" x14ac:dyDescent="0.2">
      <c r="B22" s="3" t="s">
        <v>21</v>
      </c>
      <c r="C22" s="1">
        <f>COUNTIF(Request!$E$8:$E$1048576,B22)</f>
        <v>0</v>
      </c>
    </row>
    <row r="23" spans="2:3" ht="15" x14ac:dyDescent="0.2">
      <c r="B23" s="3" t="s">
        <v>22</v>
      </c>
      <c r="C23" s="1">
        <f>COUNTIF(Request!$E$8:$E$1048576,B23)</f>
        <v>1</v>
      </c>
    </row>
    <row r="24" spans="2:3" ht="15" x14ac:dyDescent="0.2">
      <c r="B24" s="4" t="s">
        <v>5</v>
      </c>
      <c r="C24" s="5">
        <f>SUM(C9:C23)</f>
        <v>2</v>
      </c>
    </row>
    <row r="25" spans="2:3" ht="17" customHeight="1" x14ac:dyDescent="0.2">
      <c r="B25" s="32" t="s">
        <v>23</v>
      </c>
      <c r="C25" s="32"/>
    </row>
    <row r="26" spans="2:3" ht="15" x14ac:dyDescent="0.2">
      <c r="B26" s="3" t="s">
        <v>24</v>
      </c>
      <c r="C26" s="1">
        <f>COUNTIF(Request!$H$8:$H$1048576,Report!B26)</f>
        <v>1</v>
      </c>
    </row>
    <row r="27" spans="2:3" ht="15" x14ac:dyDescent="0.2">
      <c r="B27" s="3" t="s">
        <v>25</v>
      </c>
      <c r="C27" s="1">
        <f>COUNTIF(Request!$H$8:$H$1048576,Report!B27)</f>
        <v>1</v>
      </c>
    </row>
    <row r="28" spans="2:3" ht="15" x14ac:dyDescent="0.2">
      <c r="B28" s="3" t="s">
        <v>26</v>
      </c>
      <c r="C28" s="1">
        <f>COUNTIF(Request!$H$8:$H$1048576,Report!B28)</f>
        <v>0</v>
      </c>
    </row>
    <row r="29" spans="2:3" ht="15" x14ac:dyDescent="0.2">
      <c r="B29" s="3" t="s">
        <v>27</v>
      </c>
      <c r="C29" s="1">
        <f>COUNTIF(Request!$H$8:$H$1048576,Report!B29)</f>
        <v>0</v>
      </c>
    </row>
    <row r="30" spans="2:3" ht="15" x14ac:dyDescent="0.2">
      <c r="B30" s="6" t="s">
        <v>5</v>
      </c>
      <c r="C30" s="7">
        <f>SUM(C26:C29)</f>
        <v>2</v>
      </c>
    </row>
    <row r="32" spans="2:3" ht="17" customHeight="1" x14ac:dyDescent="0.2">
      <c r="B32" s="31" t="s">
        <v>28</v>
      </c>
      <c r="C32" s="31"/>
    </row>
    <row r="33" spans="2:4" ht="15" x14ac:dyDescent="0.2">
      <c r="B33" s="2" t="s">
        <v>0</v>
      </c>
      <c r="C33" s="2" t="s">
        <v>133</v>
      </c>
    </row>
    <row r="34" spans="2:4" ht="15" x14ac:dyDescent="0.2">
      <c r="B34" s="8" t="s">
        <v>29</v>
      </c>
      <c r="C34" s="9">
        <f>COUNTA(Request!$G$8:$G$1048576)</f>
        <v>2</v>
      </c>
    </row>
    <row r="35" spans="2:4" ht="15" x14ac:dyDescent="0.2">
      <c r="B35" s="3" t="s">
        <v>30</v>
      </c>
      <c r="C35" s="1">
        <f>COUNTIF(Request!$D$8:$D$1048576, "Yes")</f>
        <v>2</v>
      </c>
    </row>
    <row r="36" spans="2:4" ht="15" x14ac:dyDescent="0.2">
      <c r="B36" s="10" t="s">
        <v>31</v>
      </c>
      <c r="C36" s="11">
        <f>C35/C34*100</f>
        <v>100</v>
      </c>
    </row>
    <row r="37" spans="2:4" ht="17" customHeight="1" x14ac:dyDescent="0.2"/>
    <row r="38" spans="2:4" x14ac:dyDescent="0.2">
      <c r="B38" s="30" t="s">
        <v>32</v>
      </c>
      <c r="C38" s="30"/>
    </row>
    <row r="39" spans="2:4" ht="15" x14ac:dyDescent="0.2">
      <c r="B39" s="2" t="s">
        <v>0</v>
      </c>
      <c r="C39" s="2" t="s">
        <v>133</v>
      </c>
    </row>
    <row r="40" spans="2:4" ht="17" customHeight="1" x14ac:dyDescent="0.2">
      <c r="B40" s="12" t="s">
        <v>33</v>
      </c>
      <c r="C40" s="17">
        <f>AVERAGE('Facility use'!C5:C1048576)</f>
        <v>0.5</v>
      </c>
    </row>
    <row r="42" spans="2:4" x14ac:dyDescent="0.2">
      <c r="B42" s="30" t="s">
        <v>34</v>
      </c>
      <c r="C42" s="30"/>
    </row>
    <row r="43" spans="2:4" ht="15" x14ac:dyDescent="0.2">
      <c r="B43" s="2" t="s">
        <v>0</v>
      </c>
      <c r="C43" s="2" t="s">
        <v>133</v>
      </c>
      <c r="D43" s="51"/>
    </row>
    <row r="44" spans="2:4" ht="15" x14ac:dyDescent="0.2">
      <c r="B44" s="3" t="s">
        <v>72</v>
      </c>
      <c r="C44" s="1">
        <f>SUMIF('Management FTEs'!$C$6:$C$1048576,Report!B44,'Management FTEs'!$D$6:$D$1048576)</f>
        <v>1.5</v>
      </c>
    </row>
    <row r="45" spans="2:4" ht="15" x14ac:dyDescent="0.2">
      <c r="B45" s="3" t="s">
        <v>36</v>
      </c>
      <c r="C45" s="1">
        <f>SUMIF('Management FTEs'!$C$6:$C$1048576,Report!B45,'Management FTEs'!$D$6:$D$1048576)</f>
        <v>1</v>
      </c>
    </row>
    <row r="46" spans="2:4" ht="15" x14ac:dyDescent="0.2">
      <c r="B46" s="3" t="s">
        <v>37</v>
      </c>
      <c r="C46" s="1">
        <f>SUMIF('Management FTEs'!$C$6:$C$1048576,Report!B46,'Management FTEs'!$D$6:$D$1048576)</f>
        <v>0</v>
      </c>
    </row>
    <row r="47" spans="2:4" ht="15" x14ac:dyDescent="0.2">
      <c r="B47" s="3" t="s">
        <v>35</v>
      </c>
      <c r="C47" s="1">
        <f>SUMIF('Management FTEs'!$C$6:$C$1048576,Report!B47,'Management FTEs'!$D$6:$D$1048576)</f>
        <v>0</v>
      </c>
    </row>
    <row r="48" spans="2:4" ht="17" customHeight="1" x14ac:dyDescent="0.2">
      <c r="B48" s="4" t="s">
        <v>5</v>
      </c>
      <c r="C48" s="5">
        <f>SUM(C44:C47)</f>
        <v>2.5</v>
      </c>
    </row>
    <row r="50" spans="2:3" x14ac:dyDescent="0.2">
      <c r="B50" s="30" t="s">
        <v>38</v>
      </c>
      <c r="C50" s="30"/>
    </row>
    <row r="51" spans="2:3" ht="15" x14ac:dyDescent="0.2">
      <c r="B51" s="2" t="s">
        <v>0</v>
      </c>
      <c r="C51" s="2" t="s">
        <v>133</v>
      </c>
    </row>
    <row r="52" spans="2:3" ht="15" x14ac:dyDescent="0.2">
      <c r="B52" s="3" t="s">
        <v>39</v>
      </c>
      <c r="C52" s="1">
        <f>SUM(Request!N8:N1048576)/COUNT(Request!N8:N1048576)</f>
        <v>4</v>
      </c>
    </row>
    <row r="53" spans="2:3" ht="15" x14ac:dyDescent="0.2">
      <c r="B53" s="3" t="s">
        <v>40</v>
      </c>
      <c r="C53" s="1">
        <f>COUNTIF(Request!L8:L1048576, "Yes")</f>
        <v>2</v>
      </c>
    </row>
    <row r="54" spans="2:3" ht="17" customHeight="1" x14ac:dyDescent="0.2">
      <c r="B54" s="3" t="s">
        <v>41</v>
      </c>
      <c r="C54" s="1">
        <f>COUNTIF(Request!M8:M1048576,"Yes")</f>
        <v>1</v>
      </c>
    </row>
    <row r="55" spans="2:3" ht="15" x14ac:dyDescent="0.2">
      <c r="B55" s="10" t="s">
        <v>42</v>
      </c>
      <c r="C55" s="19">
        <f>C54/C53</f>
        <v>0.5</v>
      </c>
    </row>
    <row r="57" spans="2:3" x14ac:dyDescent="0.2">
      <c r="B57" s="30" t="s">
        <v>43</v>
      </c>
      <c r="C57" s="30"/>
    </row>
    <row r="58" spans="2:3" ht="15" x14ac:dyDescent="0.2">
      <c r="B58" s="2" t="s">
        <v>0</v>
      </c>
      <c r="C58" s="2" t="s">
        <v>133</v>
      </c>
    </row>
    <row r="59" spans="2:3" ht="17" customHeight="1" x14ac:dyDescent="0.2">
      <c r="B59" s="3" t="s">
        <v>44</v>
      </c>
      <c r="C59" s="1">
        <f>'Research Outputs'!B6</f>
        <v>1</v>
      </c>
    </row>
    <row r="60" spans="2:3" ht="15" x14ac:dyDescent="0.2">
      <c r="B60" s="3" t="s">
        <v>45</v>
      </c>
      <c r="C60" s="1">
        <f>'Research Outputs'!B8</f>
        <v>1</v>
      </c>
    </row>
    <row r="61" spans="2:3" ht="17" customHeight="1" x14ac:dyDescent="0.2">
      <c r="B61" s="3" t="s">
        <v>46</v>
      </c>
      <c r="C61" s="1">
        <f>'Research Outputs'!B13</f>
        <v>1</v>
      </c>
    </row>
    <row r="62" spans="2:3" ht="15" x14ac:dyDescent="0.2">
      <c r="B62" s="3" t="s">
        <v>47</v>
      </c>
      <c r="C62" s="1">
        <f>'Research Outputs'!B15</f>
        <v>1</v>
      </c>
    </row>
    <row r="63" spans="2:3" ht="15" x14ac:dyDescent="0.2">
      <c r="B63" s="4" t="s">
        <v>5</v>
      </c>
      <c r="C63" s="5">
        <f>SUM(C59:C62)</f>
        <v>4</v>
      </c>
    </row>
    <row r="65" spans="2:3" x14ac:dyDescent="0.2">
      <c r="B65" s="30" t="s">
        <v>48</v>
      </c>
      <c r="C65" s="30"/>
    </row>
    <row r="66" spans="2:3" ht="15" x14ac:dyDescent="0.2">
      <c r="B66" s="2" t="s">
        <v>0</v>
      </c>
      <c r="C66" s="2" t="s">
        <v>133</v>
      </c>
    </row>
    <row r="67" spans="2:3" ht="15" x14ac:dyDescent="0.2">
      <c r="B67" s="3" t="s">
        <v>49</v>
      </c>
      <c r="C67" s="1">
        <f>'Engagement &amp; Outreach'!B6</f>
        <v>1</v>
      </c>
    </row>
    <row r="68" spans="2:3" ht="30" x14ac:dyDescent="0.2">
      <c r="B68" s="3" t="s">
        <v>50</v>
      </c>
      <c r="C68" s="1">
        <f>'Engagement &amp; Outreach'!B8</f>
        <v>1</v>
      </c>
    </row>
    <row r="69" spans="2:3" ht="30" x14ac:dyDescent="0.2">
      <c r="B69" s="3" t="s">
        <v>51</v>
      </c>
      <c r="C69" s="1">
        <f>'Engagement &amp; Outreach'!B10</f>
        <v>1</v>
      </c>
    </row>
    <row r="70" spans="2:3" ht="45" x14ac:dyDescent="0.2">
      <c r="B70" s="3" t="s">
        <v>52</v>
      </c>
      <c r="C70" s="1">
        <f>'Engagement &amp; Outreach'!B12</f>
        <v>1</v>
      </c>
    </row>
    <row r="71" spans="2:3" ht="15" x14ac:dyDescent="0.2">
      <c r="B71" s="4" t="s">
        <v>5</v>
      </c>
      <c r="C71" s="5">
        <f>SUM(C67:C70)</f>
        <v>4</v>
      </c>
    </row>
    <row r="73" spans="2:3" x14ac:dyDescent="0.2">
      <c r="B73" s="30" t="s">
        <v>53</v>
      </c>
      <c r="C73" s="30"/>
    </row>
    <row r="74" spans="2:3" ht="15" x14ac:dyDescent="0.2">
      <c r="B74" s="2" t="s">
        <v>0</v>
      </c>
      <c r="C74" s="2" t="s">
        <v>133</v>
      </c>
    </row>
    <row r="75" spans="2:3" ht="15" x14ac:dyDescent="0.2">
      <c r="B75" s="3" t="s">
        <v>54</v>
      </c>
      <c r="C75" s="1">
        <f>COUNTIF(Request!$K$8:$K$1048576,Report!B75)</f>
        <v>1</v>
      </c>
    </row>
    <row r="76" spans="2:3" ht="15" x14ac:dyDescent="0.2">
      <c r="B76" s="3" t="s">
        <v>55</v>
      </c>
      <c r="C76" s="1">
        <f>COUNTIF(Request!$K$8:$K$1048576,Report!B76)</f>
        <v>0</v>
      </c>
    </row>
    <row r="77" spans="2:3" ht="17" customHeight="1" x14ac:dyDescent="0.2">
      <c r="B77" s="3" t="s">
        <v>56</v>
      </c>
      <c r="C77" s="1">
        <f>COUNTIF(Request!$K$8:$K$1048576,Report!B77)</f>
        <v>0</v>
      </c>
    </row>
    <row r="78" spans="2:3" ht="15" x14ac:dyDescent="0.2">
      <c r="B78" s="3" t="s">
        <v>57</v>
      </c>
      <c r="C78" s="1">
        <f>COUNTIF(Request!$K$8:$K$1048576,Report!B78)</f>
        <v>0</v>
      </c>
    </row>
    <row r="79" spans="2:3" ht="15" x14ac:dyDescent="0.2">
      <c r="B79" s="3" t="s">
        <v>58</v>
      </c>
      <c r="C79" s="1">
        <f>COUNTIF(Request!$K$8:$K$1048576,Report!B79)</f>
        <v>0</v>
      </c>
    </row>
    <row r="80" spans="2:3" ht="15" x14ac:dyDescent="0.2">
      <c r="B80" s="3" t="s">
        <v>59</v>
      </c>
      <c r="C80" s="1">
        <f>COUNTIF(Request!$K$8:$K$1048576,Report!B80)</f>
        <v>0</v>
      </c>
    </row>
    <row r="81" spans="2:3" ht="15" x14ac:dyDescent="0.2">
      <c r="B81" s="4" t="s">
        <v>5</v>
      </c>
      <c r="C81" s="5">
        <f>SUM(C75:C80)</f>
        <v>1</v>
      </c>
    </row>
    <row r="83" spans="2:3" x14ac:dyDescent="0.2">
      <c r="B83" s="30" t="s">
        <v>60</v>
      </c>
      <c r="C83" s="30"/>
    </row>
    <row r="84" spans="2:3" ht="15" x14ac:dyDescent="0.2">
      <c r="B84" s="2" t="s">
        <v>0</v>
      </c>
      <c r="C84" s="2" t="s">
        <v>133</v>
      </c>
    </row>
    <row r="85" spans="2:3" ht="15" x14ac:dyDescent="0.2">
      <c r="B85" s="3" t="s">
        <v>61</v>
      </c>
      <c r="C85" s="1">
        <f>'Tech Dev &amp; Transfer'!B7</f>
        <v>1</v>
      </c>
    </row>
    <row r="86" spans="2:3" ht="15" x14ac:dyDescent="0.2">
      <c r="B86" s="3" t="s">
        <v>62</v>
      </c>
      <c r="C86" s="1">
        <f>'Tech Dev &amp; Transfer'!B9</f>
        <v>1</v>
      </c>
    </row>
    <row r="87" spans="2:3" ht="15" x14ac:dyDescent="0.2">
      <c r="B87" s="3" t="s">
        <v>63</v>
      </c>
      <c r="C87" s="1">
        <f>'Tech Dev &amp; Transfer'!B11</f>
        <v>1</v>
      </c>
    </row>
    <row r="88" spans="2:3" ht="15" x14ac:dyDescent="0.2">
      <c r="B88" s="3" t="s">
        <v>64</v>
      </c>
      <c r="C88" s="1">
        <f>'Tech Dev &amp; Transfer'!B13</f>
        <v>1</v>
      </c>
    </row>
    <row r="89" spans="2:3" ht="15" x14ac:dyDescent="0.2">
      <c r="B89" s="3" t="s">
        <v>65</v>
      </c>
      <c r="C89" s="1">
        <f>'Tech Dev &amp; Transfer'!B15</f>
        <v>1</v>
      </c>
    </row>
    <row r="90" spans="2:3" ht="15" x14ac:dyDescent="0.2">
      <c r="B90" s="4" t="s">
        <v>66</v>
      </c>
      <c r="C90" s="5">
        <f>SUM(C85:C89)</f>
        <v>5</v>
      </c>
    </row>
    <row r="92" spans="2:3" x14ac:dyDescent="0.2">
      <c r="B92" s="30" t="s">
        <v>67</v>
      </c>
      <c r="C92" s="30"/>
    </row>
    <row r="93" spans="2:3" ht="15" x14ac:dyDescent="0.2">
      <c r="B93" s="2" t="s">
        <v>0</v>
      </c>
      <c r="C93" s="2" t="s">
        <v>133</v>
      </c>
    </row>
    <row r="94" spans="2:3" ht="15" x14ac:dyDescent="0.2">
      <c r="B94" s="3" t="s">
        <v>69</v>
      </c>
      <c r="C94" s="1">
        <f>'Facility Specific Indicators'!B6</f>
        <v>1</v>
      </c>
    </row>
    <row r="95" spans="2:3" ht="15" x14ac:dyDescent="0.2">
      <c r="B95" s="3" t="s">
        <v>68</v>
      </c>
      <c r="C95" s="1">
        <f>'Facility Specific Indicators'!B8</f>
        <v>1</v>
      </c>
    </row>
    <row r="96" spans="2:3" ht="47" customHeight="1" x14ac:dyDescent="0.2">
      <c r="B96" s="3" t="s">
        <v>70</v>
      </c>
      <c r="C96" s="28" t="str">
        <f>'Facility Specific Indicators'!B10</f>
        <v>$1000</v>
      </c>
    </row>
    <row r="97" spans="2:3" ht="30" x14ac:dyDescent="0.2">
      <c r="B97" s="10" t="s">
        <v>71</v>
      </c>
      <c r="C97" s="13">
        <f>'Facility Specific Indicators'!B12</f>
        <v>1</v>
      </c>
    </row>
  </sheetData>
  <mergeCells count="13">
    <mergeCell ref="B1:C1"/>
    <mergeCell ref="B3:C3"/>
    <mergeCell ref="B8:C8"/>
    <mergeCell ref="B25:C25"/>
    <mergeCell ref="B32:C32"/>
    <mergeCell ref="B92:C92"/>
    <mergeCell ref="B38:C38"/>
    <mergeCell ref="B42:C42"/>
    <mergeCell ref="B50:C50"/>
    <mergeCell ref="B57:C57"/>
    <mergeCell ref="B65:C65"/>
    <mergeCell ref="B73:C73"/>
    <mergeCell ref="B83:C8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1D0CC-F34B-AA43-B494-ACB7111B4F6A}">
  <sheetPr codeName="Sheet2"/>
  <dimension ref="A1:N9"/>
  <sheetViews>
    <sheetView zoomScale="140" zoomScaleNormal="140" workbookViewId="0">
      <selection activeCell="B5" sqref="B5"/>
    </sheetView>
  </sheetViews>
  <sheetFormatPr baseColWidth="10" defaultRowHeight="17" customHeight="1" x14ac:dyDescent="0.15"/>
  <cols>
    <col min="1" max="1" width="22" style="48" customWidth="1"/>
    <col min="2" max="2" width="21.6640625" style="48" customWidth="1"/>
    <col min="3" max="3" width="31.33203125" style="62" customWidth="1"/>
    <col min="4" max="4" width="21.5" style="62" customWidth="1"/>
    <col min="5" max="5" width="21.6640625" style="62" customWidth="1"/>
    <col min="6" max="6" width="21.6640625" style="48" customWidth="1"/>
    <col min="7" max="7" width="21.5" style="62" customWidth="1"/>
    <col min="8" max="8" width="34" style="62" customWidth="1"/>
    <col min="9" max="9" width="29.1640625" style="48" customWidth="1"/>
    <col min="10" max="10" width="17.33203125" style="62" customWidth="1"/>
    <col min="11" max="11" width="35.6640625" style="62" customWidth="1"/>
    <col min="12" max="12" width="21.6640625" style="62" customWidth="1"/>
    <col min="13" max="13" width="21.6640625" style="63" customWidth="1"/>
    <col min="14" max="14" width="21.33203125" style="48" customWidth="1"/>
    <col min="15" max="15" width="10.83203125" style="34"/>
    <col min="16" max="16" width="26.33203125" style="34" customWidth="1"/>
    <col min="17" max="16384" width="10.83203125" style="34"/>
  </cols>
  <sheetData>
    <row r="1" spans="1:14" ht="14" x14ac:dyDescent="0.15">
      <c r="A1" s="35" t="s">
        <v>98</v>
      </c>
      <c r="B1" s="34"/>
      <c r="C1" s="34"/>
      <c r="D1" s="34"/>
      <c r="E1" s="34" t="s">
        <v>156</v>
      </c>
      <c r="F1" s="34"/>
      <c r="G1" s="34"/>
      <c r="H1" s="34"/>
      <c r="I1" s="34"/>
      <c r="J1" s="34"/>
      <c r="K1" s="34"/>
      <c r="L1" s="34"/>
      <c r="M1" s="34"/>
      <c r="N1" s="34"/>
    </row>
    <row r="2" spans="1:14" ht="14" x14ac:dyDescent="0.15">
      <c r="A2" s="34" t="s">
        <v>99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</row>
    <row r="3" spans="1:14" ht="14" x14ac:dyDescent="0.15">
      <c r="A3" s="34" t="s">
        <v>100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</row>
    <row r="4" spans="1:14" ht="14" x14ac:dyDescent="0.15">
      <c r="A4" s="34" t="s">
        <v>151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</row>
    <row r="5" spans="1:14" ht="14" x14ac:dyDescent="0.15">
      <c r="A5" s="34" t="s">
        <v>152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</row>
    <row r="6" spans="1:14" ht="14" x14ac:dyDescent="0.1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</row>
    <row r="7" spans="1:14" ht="17" customHeight="1" x14ac:dyDescent="0.15">
      <c r="A7" s="55" t="s">
        <v>85</v>
      </c>
      <c r="B7" s="55" t="s">
        <v>73</v>
      </c>
      <c r="C7" s="55" t="s">
        <v>97</v>
      </c>
      <c r="D7" s="55" t="s">
        <v>96</v>
      </c>
      <c r="E7" s="55" t="s">
        <v>122</v>
      </c>
      <c r="F7" s="55" t="s">
        <v>101</v>
      </c>
      <c r="G7" s="55" t="s">
        <v>74</v>
      </c>
      <c r="H7" s="55" t="s">
        <v>75</v>
      </c>
      <c r="I7" s="55" t="s">
        <v>130</v>
      </c>
      <c r="J7" s="55" t="s">
        <v>150</v>
      </c>
      <c r="K7" s="55" t="s">
        <v>90</v>
      </c>
      <c r="L7" s="55" t="s">
        <v>86</v>
      </c>
      <c r="M7" s="55" t="s">
        <v>87</v>
      </c>
      <c r="N7" s="55" t="s">
        <v>88</v>
      </c>
    </row>
    <row r="8" spans="1:14" ht="17" customHeight="1" x14ac:dyDescent="0.15">
      <c r="A8" s="62" t="s">
        <v>125</v>
      </c>
      <c r="B8" s="62" t="s">
        <v>126</v>
      </c>
      <c r="C8" s="62" t="s">
        <v>153</v>
      </c>
      <c r="D8" s="62" t="s">
        <v>82</v>
      </c>
      <c r="E8" s="62" t="s">
        <v>9</v>
      </c>
      <c r="G8" s="62" t="s">
        <v>77</v>
      </c>
      <c r="H8" s="62" t="s">
        <v>25</v>
      </c>
      <c r="I8" s="62"/>
      <c r="J8" s="62" t="s">
        <v>82</v>
      </c>
      <c r="K8" s="62" t="s">
        <v>54</v>
      </c>
      <c r="L8" s="62" t="s">
        <v>82</v>
      </c>
      <c r="M8" s="63" t="s">
        <v>82</v>
      </c>
      <c r="N8" s="48">
        <v>4</v>
      </c>
    </row>
    <row r="9" spans="1:14" ht="17" customHeight="1" x14ac:dyDescent="0.15">
      <c r="A9" s="48" t="s">
        <v>148</v>
      </c>
      <c r="B9" s="48" t="s">
        <v>149</v>
      </c>
      <c r="C9" s="62" t="s">
        <v>154</v>
      </c>
      <c r="D9" s="62" t="s">
        <v>82</v>
      </c>
      <c r="E9" s="62" t="s">
        <v>22</v>
      </c>
      <c r="F9" s="48" t="s">
        <v>155</v>
      </c>
      <c r="G9" s="62" t="s">
        <v>79</v>
      </c>
      <c r="H9" s="62" t="s">
        <v>24</v>
      </c>
      <c r="J9" s="62" t="s">
        <v>83</v>
      </c>
      <c r="L9" s="62" t="s">
        <v>82</v>
      </c>
      <c r="M9" s="63" t="s">
        <v>83</v>
      </c>
    </row>
  </sheetData>
  <conditionalFormatting sqref="K8:K1048576">
    <cfRule type="expression" dxfId="14" priority="14" stopIfTrue="1">
      <formula>IF(J8="No", TRUE, FALSE)</formula>
    </cfRule>
  </conditionalFormatting>
  <conditionalFormatting sqref="F8:F1048576">
    <cfRule type="expression" dxfId="13" priority="1" stopIfTrue="1">
      <formula>IF(E8="United States", TRUE, FALSE)</formula>
    </cfRule>
    <cfRule type="expression" dxfId="12" priority="2" stopIfTrue="1">
      <formula>IF(E8="Yukon", TRUE, FALSE)</formula>
    </cfRule>
    <cfRule type="expression" dxfId="11" priority="3" stopIfTrue="1">
      <formula>IF(E8="Nunavut", TRUE, FALSE)</formula>
    </cfRule>
    <cfRule type="expression" dxfId="10" priority="4" stopIfTrue="1">
      <formula>IF(E8="Prince Edward Island", TRUE, FALSE)</formula>
    </cfRule>
    <cfRule type="expression" dxfId="9" priority="5" stopIfTrue="1">
      <formula>IF(E8="North West Territories", TRUE, FALSE)</formula>
    </cfRule>
    <cfRule type="expression" dxfId="8" priority="6" stopIfTrue="1">
      <formula>IF(E8="Saskatchewan", TRUE, FALSE)</formula>
    </cfRule>
    <cfRule type="expression" dxfId="7" priority="7" stopIfTrue="1">
      <formula>IF(E8="Québec", TRUE, FALSE)</formula>
    </cfRule>
    <cfRule type="expression" dxfId="6" priority="8" stopIfTrue="1">
      <formula>IF(E8="Ontario", TRUE, FALSE)</formula>
    </cfRule>
    <cfRule type="expression" dxfId="5" priority="9" stopIfTrue="1">
      <formula>IF(E8="Nova Scotia", TRUE, FALSE)</formula>
    </cfRule>
    <cfRule type="expression" dxfId="4" priority="10" stopIfTrue="1">
      <formula>IF(E8="Newfoundland", TRUE, FALSE)</formula>
    </cfRule>
    <cfRule type="expression" dxfId="3" priority="11" stopIfTrue="1">
      <formula>IF(E8="New Brunswick", TRUE, FALSE)</formula>
    </cfRule>
    <cfRule type="expression" dxfId="2" priority="12" stopIfTrue="1">
      <formula>IF(E8="Manitoba", TRUE, FALSE)</formula>
    </cfRule>
    <cfRule type="expression" dxfId="1" priority="13" stopIfTrue="1">
      <formula>IF(E8="British Columbia", TRUE, FALSE)</formula>
    </cfRule>
    <cfRule type="expression" dxfId="0" priority="15" stopIfTrue="1">
      <formula>IF(E8="Alberta", TRUE, FALSE)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874C76CA-F2A7-0347-BA25-D975683E5968}">
          <x14:formula1>
            <xm:f>Fields!$B$2:$B$16</xm:f>
          </x14:formula1>
          <xm:sqref>E8:E1048576</xm:sqref>
        </x14:dataValidation>
        <x14:dataValidation type="list" allowBlank="1" showInputMessage="1" showErrorMessage="1" xr:uid="{75363BE4-BEF6-F646-8192-9DA77083BCCE}">
          <x14:formula1>
            <xm:f>Fields!$C$2:$C$5</xm:f>
          </x14:formula1>
          <xm:sqref>H7:H1048576</xm:sqref>
        </x14:dataValidation>
        <x14:dataValidation type="list" allowBlank="1" showInputMessage="1" showErrorMessage="1" xr:uid="{3017BE5B-9443-6742-85BA-176293932FAE}">
          <x14:formula1>
            <xm:f>Fields!$D$2:$D$3</xm:f>
          </x14:formula1>
          <xm:sqref>L8:M1048576 J8:J1048576 D8:D9 D11:D1048576</xm:sqref>
        </x14:dataValidation>
        <x14:dataValidation type="list" allowBlank="1" showInputMessage="1" showErrorMessage="1" xr:uid="{EB55CB7A-2E94-EB48-86CC-BC739E6BFDCC}">
          <x14:formula1>
            <xm:f>Fields!$A$2:$A$4</xm:f>
          </x14:formula1>
          <xm:sqref>G7:H1048576</xm:sqref>
        </x14:dataValidation>
        <x14:dataValidation type="list" allowBlank="1" showInputMessage="1" showErrorMessage="1" xr:uid="{85AD63BF-54AC-1747-8940-7F116736B1E3}">
          <x14:formula1>
            <xm:f>Fields!$G$2:$G$7</xm:f>
          </x14:formula1>
          <xm:sqref>K9:K1048576</xm:sqref>
        </x14:dataValidation>
        <x14:dataValidation type="list" allowBlank="1" showInputMessage="1" showErrorMessage="1" xr:uid="{FD89D478-35E7-2441-B194-19CA09DEC57E}">
          <x14:formula1>
            <xm:f>Fields!$F$2:$F$6</xm:f>
          </x14:formula1>
          <xm:sqref>N8:N1048576</xm:sqref>
        </x14:dataValidation>
        <x14:dataValidation type="list" allowBlank="1" showInputMessage="1" showErrorMessage="1" xr:uid="{0BC8AC81-B0E6-6F41-854E-E241C35D55FF}">
          <x14:formula1>
            <xm:f>Fields!$G$2:$G$8</xm:f>
          </x14:formula1>
          <xm:sqref>K8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C564-5EFE-0A40-B4B4-14EEEB69EB87}">
  <sheetPr codeName="Sheet5"/>
  <dimension ref="A1:C5"/>
  <sheetViews>
    <sheetView zoomScale="125" zoomScaleNormal="160" workbookViewId="0">
      <selection activeCell="G25" sqref="G25"/>
    </sheetView>
  </sheetViews>
  <sheetFormatPr baseColWidth="10" defaultRowHeight="14" x14ac:dyDescent="0.15"/>
  <cols>
    <col min="1" max="1" width="32.5" style="57" customWidth="1"/>
    <col min="2" max="2" width="27.83203125" style="57" customWidth="1"/>
    <col min="3" max="3" width="27.1640625" style="61" customWidth="1"/>
    <col min="4" max="16384" width="10.83203125" style="34"/>
  </cols>
  <sheetData>
    <row r="1" spans="1:3" x14ac:dyDescent="0.15">
      <c r="A1" s="35" t="s">
        <v>102</v>
      </c>
      <c r="B1" s="34"/>
      <c r="C1" s="34"/>
    </row>
    <row r="2" spans="1:3" x14ac:dyDescent="0.15">
      <c r="A2" s="34" t="s">
        <v>103</v>
      </c>
      <c r="B2" s="34"/>
      <c r="C2" s="34"/>
    </row>
    <row r="3" spans="1:3" x14ac:dyDescent="0.15">
      <c r="A3" s="34"/>
      <c r="B3" s="34"/>
      <c r="C3" s="34"/>
    </row>
    <row r="4" spans="1:3" x14ac:dyDescent="0.15">
      <c r="A4" s="55" t="s">
        <v>91</v>
      </c>
      <c r="B4" s="55" t="s">
        <v>92</v>
      </c>
      <c r="C4" s="55" t="s">
        <v>84</v>
      </c>
    </row>
    <row r="5" spans="1:3" x14ac:dyDescent="0.15">
      <c r="A5" s="57">
        <v>10</v>
      </c>
      <c r="B5" s="57">
        <v>5</v>
      </c>
      <c r="C5" s="61">
        <f>B5/A5</f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5115C-6B33-714A-A288-0A45944C2CAB}">
  <sheetPr codeName="Sheet7"/>
  <dimension ref="A1:C25"/>
  <sheetViews>
    <sheetView zoomScale="140" zoomScaleNormal="140" workbookViewId="0">
      <selection activeCell="C14" sqref="C14"/>
    </sheetView>
  </sheetViews>
  <sheetFormatPr baseColWidth="10" defaultRowHeight="14" x14ac:dyDescent="0.15"/>
  <cols>
    <col min="1" max="1" width="54.5" style="40" customWidth="1"/>
    <col min="2" max="2" width="16.83203125" style="60" customWidth="1"/>
    <col min="3" max="3" width="242.5" style="34" customWidth="1"/>
    <col min="4" max="16384" width="10.83203125" style="34"/>
  </cols>
  <sheetData>
    <row r="1" spans="1:2" x14ac:dyDescent="0.15">
      <c r="A1" s="35" t="s">
        <v>105</v>
      </c>
      <c r="B1" s="34"/>
    </row>
    <row r="2" spans="1:2" x14ac:dyDescent="0.15">
      <c r="A2" s="34" t="s">
        <v>119</v>
      </c>
      <c r="B2" s="34"/>
    </row>
    <row r="3" spans="1:2" x14ac:dyDescent="0.15">
      <c r="A3" s="52"/>
      <c r="B3" s="34"/>
    </row>
    <row r="4" spans="1:2" x14ac:dyDescent="0.15">
      <c r="A4" s="35" t="s">
        <v>114</v>
      </c>
      <c r="B4" s="34"/>
    </row>
    <row r="5" spans="1:2" x14ac:dyDescent="0.15">
      <c r="A5" s="34"/>
      <c r="B5" s="34"/>
    </row>
    <row r="6" spans="1:2" ht="23" customHeight="1" x14ac:dyDescent="0.15">
      <c r="A6" s="36" t="s">
        <v>108</v>
      </c>
      <c r="B6" s="36">
        <f>COUNTIF($A$22:$A$1048576,A6)</f>
        <v>1</v>
      </c>
    </row>
    <row r="7" spans="1:2" x14ac:dyDescent="0.15">
      <c r="A7" s="34"/>
      <c r="B7" s="34"/>
    </row>
    <row r="8" spans="1:2" ht="21" customHeight="1" x14ac:dyDescent="0.15">
      <c r="A8" s="36" t="s">
        <v>109</v>
      </c>
      <c r="B8" s="36">
        <f>COUNTIF(A22:A1048576,A8)</f>
        <v>1</v>
      </c>
    </row>
    <row r="9" spans="1:2" x14ac:dyDescent="0.15">
      <c r="A9" s="34"/>
      <c r="B9" s="34"/>
    </row>
    <row r="10" spans="1:2" ht="22" customHeight="1" thickBot="1" x14ac:dyDescent="0.2">
      <c r="A10" s="59" t="s">
        <v>115</v>
      </c>
      <c r="B10" s="59">
        <f>SUM(B6,B8)</f>
        <v>2</v>
      </c>
    </row>
    <row r="11" spans="1:2" ht="15" thickTop="1" x14ac:dyDescent="0.15">
      <c r="A11" s="34"/>
      <c r="B11" s="34"/>
    </row>
    <row r="12" spans="1:2" x14ac:dyDescent="0.15">
      <c r="A12" s="34"/>
      <c r="B12" s="34"/>
    </row>
    <row r="13" spans="1:2" ht="22" customHeight="1" thickBot="1" x14ac:dyDescent="0.2">
      <c r="A13" s="59" t="s">
        <v>110</v>
      </c>
      <c r="B13" s="59">
        <f>COUNTIF(A22:A1048576,A13)</f>
        <v>1</v>
      </c>
    </row>
    <row r="14" spans="1:2" ht="15" thickTop="1" x14ac:dyDescent="0.15">
      <c r="A14" s="34"/>
      <c r="B14" s="34"/>
    </row>
    <row r="15" spans="1:2" ht="22" customHeight="1" thickBot="1" x14ac:dyDescent="0.2">
      <c r="A15" s="59" t="s">
        <v>111</v>
      </c>
      <c r="B15" s="59">
        <f>COUNTIF(A22:A1048576,A15)</f>
        <v>1</v>
      </c>
    </row>
    <row r="16" spans="1:2" ht="15" thickTop="1" x14ac:dyDescent="0.15">
      <c r="A16" s="34"/>
      <c r="B16" s="34"/>
    </row>
    <row r="17" spans="1:3" x14ac:dyDescent="0.15">
      <c r="A17" s="34"/>
      <c r="B17" s="34"/>
    </row>
    <row r="18" spans="1:3" x14ac:dyDescent="0.15">
      <c r="A18" s="34"/>
      <c r="B18" s="34"/>
    </row>
    <row r="19" spans="1:3" x14ac:dyDescent="0.15">
      <c r="A19" s="35" t="s">
        <v>116</v>
      </c>
      <c r="B19" s="34"/>
    </row>
    <row r="20" spans="1:3" x14ac:dyDescent="0.15">
      <c r="A20" s="34"/>
      <c r="B20" s="34"/>
    </row>
    <row r="21" spans="1:3" x14ac:dyDescent="0.15">
      <c r="A21" s="48" t="s">
        <v>107</v>
      </c>
      <c r="B21" s="41" t="s">
        <v>113</v>
      </c>
      <c r="C21" s="36"/>
    </row>
    <row r="22" spans="1:3" x14ac:dyDescent="0.15">
      <c r="A22" s="40" t="s">
        <v>108</v>
      </c>
      <c r="B22" s="60" t="s">
        <v>124</v>
      </c>
    </row>
    <row r="23" spans="1:3" x14ac:dyDescent="0.15">
      <c r="A23" s="40" t="s">
        <v>109</v>
      </c>
      <c r="B23" s="60" t="s">
        <v>127</v>
      </c>
    </row>
    <row r="24" spans="1:3" x14ac:dyDescent="0.15">
      <c r="A24" s="40" t="s">
        <v>110</v>
      </c>
      <c r="B24" s="60" t="s">
        <v>128</v>
      </c>
    </row>
    <row r="25" spans="1:3" x14ac:dyDescent="0.15">
      <c r="A25" s="40" t="s">
        <v>111</v>
      </c>
      <c r="B25" s="60" t="s">
        <v>129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DF898C-E4C0-7345-8285-48D42251BB8A}">
          <x14:formula1>
            <xm:f>Fields!$H$2:$H$5</xm:f>
          </x14:formula1>
          <xm:sqref>A22:A1048576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FF970-40FF-D844-BBE9-74229B90768C}">
  <sheetPr codeName="Sheet6"/>
  <dimension ref="A1:D8"/>
  <sheetViews>
    <sheetView zoomScale="150" workbookViewId="0">
      <selection activeCell="E15" sqref="E15"/>
    </sheetView>
  </sheetViews>
  <sheetFormatPr baseColWidth="10" defaultRowHeight="20" customHeight="1" x14ac:dyDescent="0.15"/>
  <cols>
    <col min="1" max="1" width="28.6640625" style="57" customWidth="1"/>
    <col min="2" max="2" width="25.83203125" style="57" customWidth="1"/>
    <col min="3" max="3" width="28.5" style="58" customWidth="1"/>
    <col min="4" max="4" width="21.5" style="48" customWidth="1"/>
    <col min="5" max="5" width="61.33203125" style="34" customWidth="1"/>
    <col min="6" max="16384" width="10.83203125" style="34"/>
  </cols>
  <sheetData>
    <row r="1" spans="1:4" ht="14" x14ac:dyDescent="0.15">
      <c r="A1" s="35" t="s">
        <v>123</v>
      </c>
      <c r="B1" s="34"/>
      <c r="C1" s="34"/>
      <c r="D1" s="34"/>
    </row>
    <row r="2" spans="1:4" ht="14" x14ac:dyDescent="0.15">
      <c r="A2" s="34" t="s">
        <v>104</v>
      </c>
      <c r="B2" s="34"/>
      <c r="C2" s="34"/>
      <c r="D2" s="34"/>
    </row>
    <row r="3" spans="1:4" ht="14" x14ac:dyDescent="0.15">
      <c r="A3" s="54" t="s">
        <v>131</v>
      </c>
      <c r="B3" s="34"/>
      <c r="C3" s="34"/>
      <c r="D3" s="34"/>
    </row>
    <row r="4" spans="1:4" ht="14" x14ac:dyDescent="0.15">
      <c r="A4" s="34"/>
      <c r="B4" s="34"/>
      <c r="C4" s="34"/>
      <c r="D4" s="34"/>
    </row>
    <row r="5" spans="1:4" ht="28" customHeight="1" x14ac:dyDescent="0.15">
      <c r="A5" s="55" t="s">
        <v>85</v>
      </c>
      <c r="B5" s="55" t="s">
        <v>94</v>
      </c>
      <c r="C5" s="56" t="s">
        <v>95</v>
      </c>
      <c r="D5" s="55" t="s">
        <v>132</v>
      </c>
    </row>
    <row r="6" spans="1:4" ht="20" customHeight="1" x14ac:dyDescent="0.15">
      <c r="A6" s="57" t="s">
        <v>125</v>
      </c>
      <c r="B6" s="57" t="s">
        <v>126</v>
      </c>
      <c r="C6" s="58" t="s">
        <v>72</v>
      </c>
      <c r="D6" s="48">
        <v>0.5</v>
      </c>
    </row>
    <row r="7" spans="1:4" ht="20" customHeight="1" x14ac:dyDescent="0.15">
      <c r="A7" s="57" t="s">
        <v>148</v>
      </c>
      <c r="B7" s="57" t="s">
        <v>149</v>
      </c>
      <c r="C7" s="58" t="s">
        <v>72</v>
      </c>
      <c r="D7" s="48">
        <v>1</v>
      </c>
    </row>
    <row r="8" spans="1:4" ht="20" customHeight="1" x14ac:dyDescent="0.15">
      <c r="A8" s="57" t="s">
        <v>146</v>
      </c>
      <c r="B8" s="57" t="s">
        <v>147</v>
      </c>
      <c r="C8" s="58" t="s">
        <v>36</v>
      </c>
      <c r="D8" s="48">
        <v>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00572EC-9D0B-1A42-8615-D14168846491}">
          <x14:formula1>
            <xm:f>Fields!$E$2:$E$5</xm:f>
          </x14:formula1>
          <xm:sqref>C6:C1048576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2B1E-C9A1-EF41-B51A-3FBFF595CA55}">
  <sheetPr codeName="Sheet8"/>
  <dimension ref="A1:C22"/>
  <sheetViews>
    <sheetView zoomScale="140" zoomScaleNormal="140" workbookViewId="0">
      <selection activeCell="A28" sqref="A28"/>
    </sheetView>
  </sheetViews>
  <sheetFormatPr baseColWidth="10" defaultRowHeight="14" x14ac:dyDescent="0.15"/>
  <cols>
    <col min="1" max="1" width="102.83203125" style="40" customWidth="1"/>
    <col min="2" max="2" width="16.83203125" style="53" customWidth="1"/>
    <col min="3" max="3" width="213" style="34" customWidth="1"/>
    <col min="4" max="16384" width="10.83203125" style="34"/>
  </cols>
  <sheetData>
    <row r="1" spans="1:2" x14ac:dyDescent="0.15">
      <c r="A1" s="35" t="s">
        <v>118</v>
      </c>
      <c r="B1" s="34"/>
    </row>
    <row r="2" spans="1:2" x14ac:dyDescent="0.15">
      <c r="A2" s="34" t="s">
        <v>119</v>
      </c>
      <c r="B2" s="34"/>
    </row>
    <row r="3" spans="1:2" x14ac:dyDescent="0.15">
      <c r="A3" s="52"/>
      <c r="B3" s="34"/>
    </row>
    <row r="4" spans="1:2" x14ac:dyDescent="0.15">
      <c r="A4" s="35" t="s">
        <v>114</v>
      </c>
      <c r="B4" s="34"/>
    </row>
    <row r="5" spans="1:2" x14ac:dyDescent="0.15">
      <c r="A5" s="34"/>
      <c r="B5" s="34"/>
    </row>
    <row r="6" spans="1:2" ht="22" customHeight="1" x14ac:dyDescent="0.15">
      <c r="A6" s="36" t="s">
        <v>49</v>
      </c>
      <c r="B6" s="36">
        <f>COUNTIF($A$19:$A$1048576,$A$6)</f>
        <v>1</v>
      </c>
    </row>
    <row r="7" spans="1:2" x14ac:dyDescent="0.15">
      <c r="A7" s="34"/>
      <c r="B7" s="34"/>
    </row>
    <row r="8" spans="1:2" ht="22" customHeight="1" x14ac:dyDescent="0.15">
      <c r="A8" s="36" t="s">
        <v>50</v>
      </c>
      <c r="B8" s="36">
        <f>COUNTIF(A19:A1048576,A8)</f>
        <v>1</v>
      </c>
    </row>
    <row r="9" spans="1:2" x14ac:dyDescent="0.15">
      <c r="A9" s="34"/>
      <c r="B9" s="34"/>
    </row>
    <row r="10" spans="1:2" ht="22" customHeight="1" x14ac:dyDescent="0.15">
      <c r="A10" s="36" t="s">
        <v>51</v>
      </c>
      <c r="B10" s="36">
        <f>COUNTIF(A19:A1048576,A10)</f>
        <v>1</v>
      </c>
    </row>
    <row r="11" spans="1:2" x14ac:dyDescent="0.15">
      <c r="A11" s="34"/>
      <c r="B11" s="34"/>
    </row>
    <row r="12" spans="1:2" ht="23" customHeight="1" x14ac:dyDescent="0.15">
      <c r="A12" s="37" t="s">
        <v>52</v>
      </c>
      <c r="B12" s="36">
        <f>COUNTIF(A19:A1048576,A12)</f>
        <v>1</v>
      </c>
    </row>
    <row r="13" spans="1:2" x14ac:dyDescent="0.15">
      <c r="A13" s="34"/>
      <c r="B13" s="34"/>
    </row>
    <row r="14" spans="1:2" x14ac:dyDescent="0.15">
      <c r="A14" s="34"/>
      <c r="B14" s="34"/>
    </row>
    <row r="15" spans="1:2" x14ac:dyDescent="0.15">
      <c r="A15" s="34"/>
      <c r="B15" s="34"/>
    </row>
    <row r="16" spans="1:2" x14ac:dyDescent="0.15">
      <c r="A16" s="35" t="s">
        <v>116</v>
      </c>
      <c r="B16" s="34"/>
    </row>
    <row r="17" spans="1:3" x14ac:dyDescent="0.15">
      <c r="A17" s="34"/>
      <c r="B17" s="34"/>
    </row>
    <row r="18" spans="1:3" x14ac:dyDescent="0.15">
      <c r="A18" s="48" t="s">
        <v>107</v>
      </c>
      <c r="B18" s="41" t="s">
        <v>113</v>
      </c>
      <c r="C18" s="36"/>
    </row>
    <row r="19" spans="1:3" x14ac:dyDescent="0.15">
      <c r="A19" s="40" t="s">
        <v>49</v>
      </c>
    </row>
    <row r="20" spans="1:3" x14ac:dyDescent="0.15">
      <c r="A20" s="40" t="s">
        <v>50</v>
      </c>
    </row>
    <row r="21" spans="1:3" x14ac:dyDescent="0.15">
      <c r="A21" s="40" t="s">
        <v>51</v>
      </c>
    </row>
    <row r="22" spans="1:3" x14ac:dyDescent="0.15">
      <c r="A22" s="40" t="s">
        <v>52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7E6FE15-2756-A045-89D6-C63A773A7789}">
          <x14:formula1>
            <xm:f>Fields!$I$2:$I$5</xm:f>
          </x14:formula1>
          <xm:sqref>A19:A1048576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AC950-B47C-3A4F-B14A-5554F0CE3D3B}">
  <sheetPr codeName="Sheet4"/>
  <dimension ref="A1:D43"/>
  <sheetViews>
    <sheetView zoomScale="140" zoomScaleNormal="140" workbookViewId="0">
      <selection activeCell="A7" sqref="A7"/>
    </sheetView>
  </sheetViews>
  <sheetFormatPr baseColWidth="10" defaultColWidth="13.6640625" defaultRowHeight="14" x14ac:dyDescent="0.15"/>
  <cols>
    <col min="1" max="1" width="80.6640625" style="49" customWidth="1"/>
    <col min="2" max="2" width="17.83203125" style="49" customWidth="1"/>
    <col min="3" max="3" width="105.5" style="49" customWidth="1"/>
    <col min="4" max="4" width="17.5" style="46" customWidth="1"/>
    <col min="5" max="5" width="105.1640625" style="46" customWidth="1"/>
    <col min="6" max="6" width="12.5" style="46" customWidth="1"/>
    <col min="7" max="7" width="99.33203125" style="46" customWidth="1"/>
    <col min="8" max="8" width="13.6640625" style="46"/>
    <col min="9" max="9" width="93.83203125" style="46" customWidth="1"/>
    <col min="10" max="10" width="25.33203125" style="46" customWidth="1"/>
    <col min="11" max="11" width="25.83203125" style="46" customWidth="1"/>
    <col min="12" max="12" width="30.33203125" style="46" customWidth="1"/>
    <col min="13" max="256" width="13.6640625" style="46"/>
    <col min="257" max="257" width="116.33203125" style="46" customWidth="1"/>
    <col min="258" max="258" width="17.83203125" style="46" customWidth="1"/>
    <col min="259" max="259" width="52" style="46" customWidth="1"/>
    <col min="260" max="260" width="17.5" style="46" customWidth="1"/>
    <col min="261" max="261" width="20.6640625" style="46" customWidth="1"/>
    <col min="262" max="262" width="12.5" style="46" customWidth="1"/>
    <col min="263" max="512" width="13.6640625" style="46"/>
    <col min="513" max="513" width="116.33203125" style="46" customWidth="1"/>
    <col min="514" max="514" width="17.83203125" style="46" customWidth="1"/>
    <col min="515" max="515" width="52" style="46" customWidth="1"/>
    <col min="516" max="516" width="17.5" style="46" customWidth="1"/>
    <col min="517" max="517" width="20.6640625" style="46" customWidth="1"/>
    <col min="518" max="518" width="12.5" style="46" customWidth="1"/>
    <col min="519" max="768" width="13.6640625" style="46"/>
    <col min="769" max="769" width="116.33203125" style="46" customWidth="1"/>
    <col min="770" max="770" width="17.83203125" style="46" customWidth="1"/>
    <col min="771" max="771" width="52" style="46" customWidth="1"/>
    <col min="772" max="772" width="17.5" style="46" customWidth="1"/>
    <col min="773" max="773" width="20.6640625" style="46" customWidth="1"/>
    <col min="774" max="774" width="12.5" style="46" customWidth="1"/>
    <col min="775" max="1024" width="13.6640625" style="46"/>
    <col min="1025" max="1025" width="116.33203125" style="46" customWidth="1"/>
    <col min="1026" max="1026" width="17.83203125" style="46" customWidth="1"/>
    <col min="1027" max="1027" width="52" style="46" customWidth="1"/>
    <col min="1028" max="1028" width="17.5" style="46" customWidth="1"/>
    <col min="1029" max="1029" width="20.6640625" style="46" customWidth="1"/>
    <col min="1030" max="1030" width="12.5" style="46" customWidth="1"/>
    <col min="1031" max="1280" width="13.6640625" style="46"/>
    <col min="1281" max="1281" width="116.33203125" style="46" customWidth="1"/>
    <col min="1282" max="1282" width="17.83203125" style="46" customWidth="1"/>
    <col min="1283" max="1283" width="52" style="46" customWidth="1"/>
    <col min="1284" max="1284" width="17.5" style="46" customWidth="1"/>
    <col min="1285" max="1285" width="20.6640625" style="46" customWidth="1"/>
    <col min="1286" max="1286" width="12.5" style="46" customWidth="1"/>
    <col min="1287" max="1536" width="13.6640625" style="46"/>
    <col min="1537" max="1537" width="116.33203125" style="46" customWidth="1"/>
    <col min="1538" max="1538" width="17.83203125" style="46" customWidth="1"/>
    <col min="1539" max="1539" width="52" style="46" customWidth="1"/>
    <col min="1540" max="1540" width="17.5" style="46" customWidth="1"/>
    <col min="1541" max="1541" width="20.6640625" style="46" customWidth="1"/>
    <col min="1542" max="1542" width="12.5" style="46" customWidth="1"/>
    <col min="1543" max="1792" width="13.6640625" style="46"/>
    <col min="1793" max="1793" width="116.33203125" style="46" customWidth="1"/>
    <col min="1794" max="1794" width="17.83203125" style="46" customWidth="1"/>
    <col min="1795" max="1795" width="52" style="46" customWidth="1"/>
    <col min="1796" max="1796" width="17.5" style="46" customWidth="1"/>
    <col min="1797" max="1797" width="20.6640625" style="46" customWidth="1"/>
    <col min="1798" max="1798" width="12.5" style="46" customWidth="1"/>
    <col min="1799" max="2048" width="13.6640625" style="46"/>
    <col min="2049" max="2049" width="116.33203125" style="46" customWidth="1"/>
    <col min="2050" max="2050" width="17.83203125" style="46" customWidth="1"/>
    <col min="2051" max="2051" width="52" style="46" customWidth="1"/>
    <col min="2052" max="2052" width="17.5" style="46" customWidth="1"/>
    <col min="2053" max="2053" width="20.6640625" style="46" customWidth="1"/>
    <col min="2054" max="2054" width="12.5" style="46" customWidth="1"/>
    <col min="2055" max="2304" width="13.6640625" style="46"/>
    <col min="2305" max="2305" width="116.33203125" style="46" customWidth="1"/>
    <col min="2306" max="2306" width="17.83203125" style="46" customWidth="1"/>
    <col min="2307" max="2307" width="52" style="46" customWidth="1"/>
    <col min="2308" max="2308" width="17.5" style="46" customWidth="1"/>
    <col min="2309" max="2309" width="20.6640625" style="46" customWidth="1"/>
    <col min="2310" max="2310" width="12.5" style="46" customWidth="1"/>
    <col min="2311" max="2560" width="13.6640625" style="46"/>
    <col min="2561" max="2561" width="116.33203125" style="46" customWidth="1"/>
    <col min="2562" max="2562" width="17.83203125" style="46" customWidth="1"/>
    <col min="2563" max="2563" width="52" style="46" customWidth="1"/>
    <col min="2564" max="2564" width="17.5" style="46" customWidth="1"/>
    <col min="2565" max="2565" width="20.6640625" style="46" customWidth="1"/>
    <col min="2566" max="2566" width="12.5" style="46" customWidth="1"/>
    <col min="2567" max="2816" width="13.6640625" style="46"/>
    <col min="2817" max="2817" width="116.33203125" style="46" customWidth="1"/>
    <col min="2818" max="2818" width="17.83203125" style="46" customWidth="1"/>
    <col min="2819" max="2819" width="52" style="46" customWidth="1"/>
    <col min="2820" max="2820" width="17.5" style="46" customWidth="1"/>
    <col min="2821" max="2821" width="20.6640625" style="46" customWidth="1"/>
    <col min="2822" max="2822" width="12.5" style="46" customWidth="1"/>
    <col min="2823" max="3072" width="13.6640625" style="46"/>
    <col min="3073" max="3073" width="116.33203125" style="46" customWidth="1"/>
    <col min="3074" max="3074" width="17.83203125" style="46" customWidth="1"/>
    <col min="3075" max="3075" width="52" style="46" customWidth="1"/>
    <col min="3076" max="3076" width="17.5" style="46" customWidth="1"/>
    <col min="3077" max="3077" width="20.6640625" style="46" customWidth="1"/>
    <col min="3078" max="3078" width="12.5" style="46" customWidth="1"/>
    <col min="3079" max="3328" width="13.6640625" style="46"/>
    <col min="3329" max="3329" width="116.33203125" style="46" customWidth="1"/>
    <col min="3330" max="3330" width="17.83203125" style="46" customWidth="1"/>
    <col min="3331" max="3331" width="52" style="46" customWidth="1"/>
    <col min="3332" max="3332" width="17.5" style="46" customWidth="1"/>
    <col min="3333" max="3333" width="20.6640625" style="46" customWidth="1"/>
    <col min="3334" max="3334" width="12.5" style="46" customWidth="1"/>
    <col min="3335" max="3584" width="13.6640625" style="46"/>
    <col min="3585" max="3585" width="116.33203125" style="46" customWidth="1"/>
    <col min="3586" max="3586" width="17.83203125" style="46" customWidth="1"/>
    <col min="3587" max="3587" width="52" style="46" customWidth="1"/>
    <col min="3588" max="3588" width="17.5" style="46" customWidth="1"/>
    <col min="3589" max="3589" width="20.6640625" style="46" customWidth="1"/>
    <col min="3590" max="3590" width="12.5" style="46" customWidth="1"/>
    <col min="3591" max="3840" width="13.6640625" style="46"/>
    <col min="3841" max="3841" width="116.33203125" style="46" customWidth="1"/>
    <col min="3842" max="3842" width="17.83203125" style="46" customWidth="1"/>
    <col min="3843" max="3843" width="52" style="46" customWidth="1"/>
    <col min="3844" max="3844" width="17.5" style="46" customWidth="1"/>
    <col min="3845" max="3845" width="20.6640625" style="46" customWidth="1"/>
    <col min="3846" max="3846" width="12.5" style="46" customWidth="1"/>
    <col min="3847" max="4096" width="13.6640625" style="46"/>
    <col min="4097" max="4097" width="116.33203125" style="46" customWidth="1"/>
    <col min="4098" max="4098" width="17.83203125" style="46" customWidth="1"/>
    <col min="4099" max="4099" width="52" style="46" customWidth="1"/>
    <col min="4100" max="4100" width="17.5" style="46" customWidth="1"/>
    <col min="4101" max="4101" width="20.6640625" style="46" customWidth="1"/>
    <col min="4102" max="4102" width="12.5" style="46" customWidth="1"/>
    <col min="4103" max="4352" width="13.6640625" style="46"/>
    <col min="4353" max="4353" width="116.33203125" style="46" customWidth="1"/>
    <col min="4354" max="4354" width="17.83203125" style="46" customWidth="1"/>
    <col min="4355" max="4355" width="52" style="46" customWidth="1"/>
    <col min="4356" max="4356" width="17.5" style="46" customWidth="1"/>
    <col min="4357" max="4357" width="20.6640625" style="46" customWidth="1"/>
    <col min="4358" max="4358" width="12.5" style="46" customWidth="1"/>
    <col min="4359" max="4608" width="13.6640625" style="46"/>
    <col min="4609" max="4609" width="116.33203125" style="46" customWidth="1"/>
    <col min="4610" max="4610" width="17.83203125" style="46" customWidth="1"/>
    <col min="4611" max="4611" width="52" style="46" customWidth="1"/>
    <col min="4612" max="4612" width="17.5" style="46" customWidth="1"/>
    <col min="4613" max="4613" width="20.6640625" style="46" customWidth="1"/>
    <col min="4614" max="4614" width="12.5" style="46" customWidth="1"/>
    <col min="4615" max="4864" width="13.6640625" style="46"/>
    <col min="4865" max="4865" width="116.33203125" style="46" customWidth="1"/>
    <col min="4866" max="4866" width="17.83203125" style="46" customWidth="1"/>
    <col min="4867" max="4867" width="52" style="46" customWidth="1"/>
    <col min="4868" max="4868" width="17.5" style="46" customWidth="1"/>
    <col min="4869" max="4869" width="20.6640625" style="46" customWidth="1"/>
    <col min="4870" max="4870" width="12.5" style="46" customWidth="1"/>
    <col min="4871" max="5120" width="13.6640625" style="46"/>
    <col min="5121" max="5121" width="116.33203125" style="46" customWidth="1"/>
    <col min="5122" max="5122" width="17.83203125" style="46" customWidth="1"/>
    <col min="5123" max="5123" width="52" style="46" customWidth="1"/>
    <col min="5124" max="5124" width="17.5" style="46" customWidth="1"/>
    <col min="5125" max="5125" width="20.6640625" style="46" customWidth="1"/>
    <col min="5126" max="5126" width="12.5" style="46" customWidth="1"/>
    <col min="5127" max="5376" width="13.6640625" style="46"/>
    <col min="5377" max="5377" width="116.33203125" style="46" customWidth="1"/>
    <col min="5378" max="5378" width="17.83203125" style="46" customWidth="1"/>
    <col min="5379" max="5379" width="52" style="46" customWidth="1"/>
    <col min="5380" max="5380" width="17.5" style="46" customWidth="1"/>
    <col min="5381" max="5381" width="20.6640625" style="46" customWidth="1"/>
    <col min="5382" max="5382" width="12.5" style="46" customWidth="1"/>
    <col min="5383" max="5632" width="13.6640625" style="46"/>
    <col min="5633" max="5633" width="116.33203125" style="46" customWidth="1"/>
    <col min="5634" max="5634" width="17.83203125" style="46" customWidth="1"/>
    <col min="5635" max="5635" width="52" style="46" customWidth="1"/>
    <col min="5636" max="5636" width="17.5" style="46" customWidth="1"/>
    <col min="5637" max="5637" width="20.6640625" style="46" customWidth="1"/>
    <col min="5638" max="5638" width="12.5" style="46" customWidth="1"/>
    <col min="5639" max="5888" width="13.6640625" style="46"/>
    <col min="5889" max="5889" width="116.33203125" style="46" customWidth="1"/>
    <col min="5890" max="5890" width="17.83203125" style="46" customWidth="1"/>
    <col min="5891" max="5891" width="52" style="46" customWidth="1"/>
    <col min="5892" max="5892" width="17.5" style="46" customWidth="1"/>
    <col min="5893" max="5893" width="20.6640625" style="46" customWidth="1"/>
    <col min="5894" max="5894" width="12.5" style="46" customWidth="1"/>
    <col min="5895" max="6144" width="13.6640625" style="46"/>
    <col min="6145" max="6145" width="116.33203125" style="46" customWidth="1"/>
    <col min="6146" max="6146" width="17.83203125" style="46" customWidth="1"/>
    <col min="6147" max="6147" width="52" style="46" customWidth="1"/>
    <col min="6148" max="6148" width="17.5" style="46" customWidth="1"/>
    <col min="6149" max="6149" width="20.6640625" style="46" customWidth="1"/>
    <col min="6150" max="6150" width="12.5" style="46" customWidth="1"/>
    <col min="6151" max="6400" width="13.6640625" style="46"/>
    <col min="6401" max="6401" width="116.33203125" style="46" customWidth="1"/>
    <col min="6402" max="6402" width="17.83203125" style="46" customWidth="1"/>
    <col min="6403" max="6403" width="52" style="46" customWidth="1"/>
    <col min="6404" max="6404" width="17.5" style="46" customWidth="1"/>
    <col min="6405" max="6405" width="20.6640625" style="46" customWidth="1"/>
    <col min="6406" max="6406" width="12.5" style="46" customWidth="1"/>
    <col min="6407" max="6656" width="13.6640625" style="46"/>
    <col min="6657" max="6657" width="116.33203125" style="46" customWidth="1"/>
    <col min="6658" max="6658" width="17.83203125" style="46" customWidth="1"/>
    <col min="6659" max="6659" width="52" style="46" customWidth="1"/>
    <col min="6660" max="6660" width="17.5" style="46" customWidth="1"/>
    <col min="6661" max="6661" width="20.6640625" style="46" customWidth="1"/>
    <col min="6662" max="6662" width="12.5" style="46" customWidth="1"/>
    <col min="6663" max="6912" width="13.6640625" style="46"/>
    <col min="6913" max="6913" width="116.33203125" style="46" customWidth="1"/>
    <col min="6914" max="6914" width="17.83203125" style="46" customWidth="1"/>
    <col min="6915" max="6915" width="52" style="46" customWidth="1"/>
    <col min="6916" max="6916" width="17.5" style="46" customWidth="1"/>
    <col min="6917" max="6917" width="20.6640625" style="46" customWidth="1"/>
    <col min="6918" max="6918" width="12.5" style="46" customWidth="1"/>
    <col min="6919" max="7168" width="13.6640625" style="46"/>
    <col min="7169" max="7169" width="116.33203125" style="46" customWidth="1"/>
    <col min="7170" max="7170" width="17.83203125" style="46" customWidth="1"/>
    <col min="7171" max="7171" width="52" style="46" customWidth="1"/>
    <col min="7172" max="7172" width="17.5" style="46" customWidth="1"/>
    <col min="7173" max="7173" width="20.6640625" style="46" customWidth="1"/>
    <col min="7174" max="7174" width="12.5" style="46" customWidth="1"/>
    <col min="7175" max="7424" width="13.6640625" style="46"/>
    <col min="7425" max="7425" width="116.33203125" style="46" customWidth="1"/>
    <col min="7426" max="7426" width="17.83203125" style="46" customWidth="1"/>
    <col min="7427" max="7427" width="52" style="46" customWidth="1"/>
    <col min="7428" max="7428" width="17.5" style="46" customWidth="1"/>
    <col min="7429" max="7429" width="20.6640625" style="46" customWidth="1"/>
    <col min="7430" max="7430" width="12.5" style="46" customWidth="1"/>
    <col min="7431" max="7680" width="13.6640625" style="46"/>
    <col min="7681" max="7681" width="116.33203125" style="46" customWidth="1"/>
    <col min="7682" max="7682" width="17.83203125" style="46" customWidth="1"/>
    <col min="7683" max="7683" width="52" style="46" customWidth="1"/>
    <col min="7684" max="7684" width="17.5" style="46" customWidth="1"/>
    <col min="7685" max="7685" width="20.6640625" style="46" customWidth="1"/>
    <col min="7686" max="7686" width="12.5" style="46" customWidth="1"/>
    <col min="7687" max="7936" width="13.6640625" style="46"/>
    <col min="7937" max="7937" width="116.33203125" style="46" customWidth="1"/>
    <col min="7938" max="7938" width="17.83203125" style="46" customWidth="1"/>
    <col min="7939" max="7939" width="52" style="46" customWidth="1"/>
    <col min="7940" max="7940" width="17.5" style="46" customWidth="1"/>
    <col min="7941" max="7941" width="20.6640625" style="46" customWidth="1"/>
    <col min="7942" max="7942" width="12.5" style="46" customWidth="1"/>
    <col min="7943" max="8192" width="13.6640625" style="46"/>
    <col min="8193" max="8193" width="116.33203125" style="46" customWidth="1"/>
    <col min="8194" max="8194" width="17.83203125" style="46" customWidth="1"/>
    <col min="8195" max="8195" width="52" style="46" customWidth="1"/>
    <col min="8196" max="8196" width="17.5" style="46" customWidth="1"/>
    <col min="8197" max="8197" width="20.6640625" style="46" customWidth="1"/>
    <col min="8198" max="8198" width="12.5" style="46" customWidth="1"/>
    <col min="8199" max="8448" width="13.6640625" style="46"/>
    <col min="8449" max="8449" width="116.33203125" style="46" customWidth="1"/>
    <col min="8450" max="8450" width="17.83203125" style="46" customWidth="1"/>
    <col min="8451" max="8451" width="52" style="46" customWidth="1"/>
    <col min="8452" max="8452" width="17.5" style="46" customWidth="1"/>
    <col min="8453" max="8453" width="20.6640625" style="46" customWidth="1"/>
    <col min="8454" max="8454" width="12.5" style="46" customWidth="1"/>
    <col min="8455" max="8704" width="13.6640625" style="46"/>
    <col min="8705" max="8705" width="116.33203125" style="46" customWidth="1"/>
    <col min="8706" max="8706" width="17.83203125" style="46" customWidth="1"/>
    <col min="8707" max="8707" width="52" style="46" customWidth="1"/>
    <col min="8708" max="8708" width="17.5" style="46" customWidth="1"/>
    <col min="8709" max="8709" width="20.6640625" style="46" customWidth="1"/>
    <col min="8710" max="8710" width="12.5" style="46" customWidth="1"/>
    <col min="8711" max="8960" width="13.6640625" style="46"/>
    <col min="8961" max="8961" width="116.33203125" style="46" customWidth="1"/>
    <col min="8962" max="8962" width="17.83203125" style="46" customWidth="1"/>
    <col min="8963" max="8963" width="52" style="46" customWidth="1"/>
    <col min="8964" max="8964" width="17.5" style="46" customWidth="1"/>
    <col min="8965" max="8965" width="20.6640625" style="46" customWidth="1"/>
    <col min="8966" max="8966" width="12.5" style="46" customWidth="1"/>
    <col min="8967" max="9216" width="13.6640625" style="46"/>
    <col min="9217" max="9217" width="116.33203125" style="46" customWidth="1"/>
    <col min="9218" max="9218" width="17.83203125" style="46" customWidth="1"/>
    <col min="9219" max="9219" width="52" style="46" customWidth="1"/>
    <col min="9220" max="9220" width="17.5" style="46" customWidth="1"/>
    <col min="9221" max="9221" width="20.6640625" style="46" customWidth="1"/>
    <col min="9222" max="9222" width="12.5" style="46" customWidth="1"/>
    <col min="9223" max="9472" width="13.6640625" style="46"/>
    <col min="9473" max="9473" width="116.33203125" style="46" customWidth="1"/>
    <col min="9474" max="9474" width="17.83203125" style="46" customWidth="1"/>
    <col min="9475" max="9475" width="52" style="46" customWidth="1"/>
    <col min="9476" max="9476" width="17.5" style="46" customWidth="1"/>
    <col min="9477" max="9477" width="20.6640625" style="46" customWidth="1"/>
    <col min="9478" max="9478" width="12.5" style="46" customWidth="1"/>
    <col min="9479" max="9728" width="13.6640625" style="46"/>
    <col min="9729" max="9729" width="116.33203125" style="46" customWidth="1"/>
    <col min="9730" max="9730" width="17.83203125" style="46" customWidth="1"/>
    <col min="9731" max="9731" width="52" style="46" customWidth="1"/>
    <col min="9732" max="9732" width="17.5" style="46" customWidth="1"/>
    <col min="9733" max="9733" width="20.6640625" style="46" customWidth="1"/>
    <col min="9734" max="9734" width="12.5" style="46" customWidth="1"/>
    <col min="9735" max="9984" width="13.6640625" style="46"/>
    <col min="9985" max="9985" width="116.33203125" style="46" customWidth="1"/>
    <col min="9986" max="9986" width="17.83203125" style="46" customWidth="1"/>
    <col min="9987" max="9987" width="52" style="46" customWidth="1"/>
    <col min="9988" max="9988" width="17.5" style="46" customWidth="1"/>
    <col min="9989" max="9989" width="20.6640625" style="46" customWidth="1"/>
    <col min="9990" max="9990" width="12.5" style="46" customWidth="1"/>
    <col min="9991" max="10240" width="13.6640625" style="46"/>
    <col min="10241" max="10241" width="116.33203125" style="46" customWidth="1"/>
    <col min="10242" max="10242" width="17.83203125" style="46" customWidth="1"/>
    <col min="10243" max="10243" width="52" style="46" customWidth="1"/>
    <col min="10244" max="10244" width="17.5" style="46" customWidth="1"/>
    <col min="10245" max="10245" width="20.6640625" style="46" customWidth="1"/>
    <col min="10246" max="10246" width="12.5" style="46" customWidth="1"/>
    <col min="10247" max="10496" width="13.6640625" style="46"/>
    <col min="10497" max="10497" width="116.33203125" style="46" customWidth="1"/>
    <col min="10498" max="10498" width="17.83203125" style="46" customWidth="1"/>
    <col min="10499" max="10499" width="52" style="46" customWidth="1"/>
    <col min="10500" max="10500" width="17.5" style="46" customWidth="1"/>
    <col min="10501" max="10501" width="20.6640625" style="46" customWidth="1"/>
    <col min="10502" max="10502" width="12.5" style="46" customWidth="1"/>
    <col min="10503" max="10752" width="13.6640625" style="46"/>
    <col min="10753" max="10753" width="116.33203125" style="46" customWidth="1"/>
    <col min="10754" max="10754" width="17.83203125" style="46" customWidth="1"/>
    <col min="10755" max="10755" width="52" style="46" customWidth="1"/>
    <col min="10756" max="10756" width="17.5" style="46" customWidth="1"/>
    <col min="10757" max="10757" width="20.6640625" style="46" customWidth="1"/>
    <col min="10758" max="10758" width="12.5" style="46" customWidth="1"/>
    <col min="10759" max="11008" width="13.6640625" style="46"/>
    <col min="11009" max="11009" width="116.33203125" style="46" customWidth="1"/>
    <col min="11010" max="11010" width="17.83203125" style="46" customWidth="1"/>
    <col min="11011" max="11011" width="52" style="46" customWidth="1"/>
    <col min="11012" max="11012" width="17.5" style="46" customWidth="1"/>
    <col min="11013" max="11013" width="20.6640625" style="46" customWidth="1"/>
    <col min="11014" max="11014" width="12.5" style="46" customWidth="1"/>
    <col min="11015" max="11264" width="13.6640625" style="46"/>
    <col min="11265" max="11265" width="116.33203125" style="46" customWidth="1"/>
    <col min="11266" max="11266" width="17.83203125" style="46" customWidth="1"/>
    <col min="11267" max="11267" width="52" style="46" customWidth="1"/>
    <col min="11268" max="11268" width="17.5" style="46" customWidth="1"/>
    <col min="11269" max="11269" width="20.6640625" style="46" customWidth="1"/>
    <col min="11270" max="11270" width="12.5" style="46" customWidth="1"/>
    <col min="11271" max="11520" width="13.6640625" style="46"/>
    <col min="11521" max="11521" width="116.33203125" style="46" customWidth="1"/>
    <col min="11522" max="11522" width="17.83203125" style="46" customWidth="1"/>
    <col min="11523" max="11523" width="52" style="46" customWidth="1"/>
    <col min="11524" max="11524" width="17.5" style="46" customWidth="1"/>
    <col min="11525" max="11525" width="20.6640625" style="46" customWidth="1"/>
    <col min="11526" max="11526" width="12.5" style="46" customWidth="1"/>
    <col min="11527" max="11776" width="13.6640625" style="46"/>
    <col min="11777" max="11777" width="116.33203125" style="46" customWidth="1"/>
    <col min="11778" max="11778" width="17.83203125" style="46" customWidth="1"/>
    <col min="11779" max="11779" width="52" style="46" customWidth="1"/>
    <col min="11780" max="11780" width="17.5" style="46" customWidth="1"/>
    <col min="11781" max="11781" width="20.6640625" style="46" customWidth="1"/>
    <col min="11782" max="11782" width="12.5" style="46" customWidth="1"/>
    <col min="11783" max="12032" width="13.6640625" style="46"/>
    <col min="12033" max="12033" width="116.33203125" style="46" customWidth="1"/>
    <col min="12034" max="12034" width="17.83203125" style="46" customWidth="1"/>
    <col min="12035" max="12035" width="52" style="46" customWidth="1"/>
    <col min="12036" max="12036" width="17.5" style="46" customWidth="1"/>
    <col min="12037" max="12037" width="20.6640625" style="46" customWidth="1"/>
    <col min="12038" max="12038" width="12.5" style="46" customWidth="1"/>
    <col min="12039" max="12288" width="13.6640625" style="46"/>
    <col min="12289" max="12289" width="116.33203125" style="46" customWidth="1"/>
    <col min="12290" max="12290" width="17.83203125" style="46" customWidth="1"/>
    <col min="12291" max="12291" width="52" style="46" customWidth="1"/>
    <col min="12292" max="12292" width="17.5" style="46" customWidth="1"/>
    <col min="12293" max="12293" width="20.6640625" style="46" customWidth="1"/>
    <col min="12294" max="12294" width="12.5" style="46" customWidth="1"/>
    <col min="12295" max="12544" width="13.6640625" style="46"/>
    <col min="12545" max="12545" width="116.33203125" style="46" customWidth="1"/>
    <col min="12546" max="12546" width="17.83203125" style="46" customWidth="1"/>
    <col min="12547" max="12547" width="52" style="46" customWidth="1"/>
    <col min="12548" max="12548" width="17.5" style="46" customWidth="1"/>
    <col min="12549" max="12549" width="20.6640625" style="46" customWidth="1"/>
    <col min="12550" max="12550" width="12.5" style="46" customWidth="1"/>
    <col min="12551" max="12800" width="13.6640625" style="46"/>
    <col min="12801" max="12801" width="116.33203125" style="46" customWidth="1"/>
    <col min="12802" max="12802" width="17.83203125" style="46" customWidth="1"/>
    <col min="12803" max="12803" width="52" style="46" customWidth="1"/>
    <col min="12804" max="12804" width="17.5" style="46" customWidth="1"/>
    <col min="12805" max="12805" width="20.6640625" style="46" customWidth="1"/>
    <col min="12806" max="12806" width="12.5" style="46" customWidth="1"/>
    <col min="12807" max="13056" width="13.6640625" style="46"/>
    <col min="13057" max="13057" width="116.33203125" style="46" customWidth="1"/>
    <col min="13058" max="13058" width="17.83203125" style="46" customWidth="1"/>
    <col min="13059" max="13059" width="52" style="46" customWidth="1"/>
    <col min="13060" max="13060" width="17.5" style="46" customWidth="1"/>
    <col min="13061" max="13061" width="20.6640625" style="46" customWidth="1"/>
    <col min="13062" max="13062" width="12.5" style="46" customWidth="1"/>
    <col min="13063" max="13312" width="13.6640625" style="46"/>
    <col min="13313" max="13313" width="116.33203125" style="46" customWidth="1"/>
    <col min="13314" max="13314" width="17.83203125" style="46" customWidth="1"/>
    <col min="13315" max="13315" width="52" style="46" customWidth="1"/>
    <col min="13316" max="13316" width="17.5" style="46" customWidth="1"/>
    <col min="13317" max="13317" width="20.6640625" style="46" customWidth="1"/>
    <col min="13318" max="13318" width="12.5" style="46" customWidth="1"/>
    <col min="13319" max="13568" width="13.6640625" style="46"/>
    <col min="13569" max="13569" width="116.33203125" style="46" customWidth="1"/>
    <col min="13570" max="13570" width="17.83203125" style="46" customWidth="1"/>
    <col min="13571" max="13571" width="52" style="46" customWidth="1"/>
    <col min="13572" max="13572" width="17.5" style="46" customWidth="1"/>
    <col min="13573" max="13573" width="20.6640625" style="46" customWidth="1"/>
    <col min="13574" max="13574" width="12.5" style="46" customWidth="1"/>
    <col min="13575" max="13824" width="13.6640625" style="46"/>
    <col min="13825" max="13825" width="116.33203125" style="46" customWidth="1"/>
    <col min="13826" max="13826" width="17.83203125" style="46" customWidth="1"/>
    <col min="13827" max="13827" width="52" style="46" customWidth="1"/>
    <col min="13828" max="13828" width="17.5" style="46" customWidth="1"/>
    <col min="13829" max="13829" width="20.6640625" style="46" customWidth="1"/>
    <col min="13830" max="13830" width="12.5" style="46" customWidth="1"/>
    <col min="13831" max="14080" width="13.6640625" style="46"/>
    <col min="14081" max="14081" width="116.33203125" style="46" customWidth="1"/>
    <col min="14082" max="14082" width="17.83203125" style="46" customWidth="1"/>
    <col min="14083" max="14083" width="52" style="46" customWidth="1"/>
    <col min="14084" max="14084" width="17.5" style="46" customWidth="1"/>
    <col min="14085" max="14085" width="20.6640625" style="46" customWidth="1"/>
    <col min="14086" max="14086" width="12.5" style="46" customWidth="1"/>
    <col min="14087" max="14336" width="13.6640625" style="46"/>
    <col min="14337" max="14337" width="116.33203125" style="46" customWidth="1"/>
    <col min="14338" max="14338" width="17.83203125" style="46" customWidth="1"/>
    <col min="14339" max="14339" width="52" style="46" customWidth="1"/>
    <col min="14340" max="14340" width="17.5" style="46" customWidth="1"/>
    <col min="14341" max="14341" width="20.6640625" style="46" customWidth="1"/>
    <col min="14342" max="14342" width="12.5" style="46" customWidth="1"/>
    <col min="14343" max="14592" width="13.6640625" style="46"/>
    <col min="14593" max="14593" width="116.33203125" style="46" customWidth="1"/>
    <col min="14594" max="14594" width="17.83203125" style="46" customWidth="1"/>
    <col min="14595" max="14595" width="52" style="46" customWidth="1"/>
    <col min="14596" max="14596" width="17.5" style="46" customWidth="1"/>
    <col min="14597" max="14597" width="20.6640625" style="46" customWidth="1"/>
    <col min="14598" max="14598" width="12.5" style="46" customWidth="1"/>
    <col min="14599" max="14848" width="13.6640625" style="46"/>
    <col min="14849" max="14849" width="116.33203125" style="46" customWidth="1"/>
    <col min="14850" max="14850" width="17.83203125" style="46" customWidth="1"/>
    <col min="14851" max="14851" width="52" style="46" customWidth="1"/>
    <col min="14852" max="14852" width="17.5" style="46" customWidth="1"/>
    <col min="14853" max="14853" width="20.6640625" style="46" customWidth="1"/>
    <col min="14854" max="14854" width="12.5" style="46" customWidth="1"/>
    <col min="14855" max="15104" width="13.6640625" style="46"/>
    <col min="15105" max="15105" width="116.33203125" style="46" customWidth="1"/>
    <col min="15106" max="15106" width="17.83203125" style="46" customWidth="1"/>
    <col min="15107" max="15107" width="52" style="46" customWidth="1"/>
    <col min="15108" max="15108" width="17.5" style="46" customWidth="1"/>
    <col min="15109" max="15109" width="20.6640625" style="46" customWidth="1"/>
    <col min="15110" max="15110" width="12.5" style="46" customWidth="1"/>
    <col min="15111" max="15360" width="13.6640625" style="46"/>
    <col min="15361" max="15361" width="116.33203125" style="46" customWidth="1"/>
    <col min="15362" max="15362" width="17.83203125" style="46" customWidth="1"/>
    <col min="15363" max="15363" width="52" style="46" customWidth="1"/>
    <col min="15364" max="15364" width="17.5" style="46" customWidth="1"/>
    <col min="15365" max="15365" width="20.6640625" style="46" customWidth="1"/>
    <col min="15366" max="15366" width="12.5" style="46" customWidth="1"/>
    <col min="15367" max="15616" width="13.6640625" style="46"/>
    <col min="15617" max="15617" width="116.33203125" style="46" customWidth="1"/>
    <col min="15618" max="15618" width="17.83203125" style="46" customWidth="1"/>
    <col min="15619" max="15619" width="52" style="46" customWidth="1"/>
    <col min="15620" max="15620" width="17.5" style="46" customWidth="1"/>
    <col min="15621" max="15621" width="20.6640625" style="46" customWidth="1"/>
    <col min="15622" max="15622" width="12.5" style="46" customWidth="1"/>
    <col min="15623" max="15872" width="13.6640625" style="46"/>
    <col min="15873" max="15873" width="116.33203125" style="46" customWidth="1"/>
    <col min="15874" max="15874" width="17.83203125" style="46" customWidth="1"/>
    <col min="15875" max="15875" width="52" style="46" customWidth="1"/>
    <col min="15876" max="15876" width="17.5" style="46" customWidth="1"/>
    <col min="15877" max="15877" width="20.6640625" style="46" customWidth="1"/>
    <col min="15878" max="15878" width="12.5" style="46" customWidth="1"/>
    <col min="15879" max="16128" width="13.6640625" style="46"/>
    <col min="16129" max="16129" width="116.33203125" style="46" customWidth="1"/>
    <col min="16130" max="16130" width="17.83203125" style="46" customWidth="1"/>
    <col min="16131" max="16131" width="52" style="46" customWidth="1"/>
    <col min="16132" max="16132" width="17.5" style="46" customWidth="1"/>
    <col min="16133" max="16133" width="20.6640625" style="46" customWidth="1"/>
    <col min="16134" max="16134" width="12.5" style="46" customWidth="1"/>
    <col min="16135" max="16384" width="13.6640625" style="46"/>
  </cols>
  <sheetData>
    <row r="1" spans="1:2" s="46" customFormat="1" x14ac:dyDescent="0.15">
      <c r="A1" s="45" t="s">
        <v>143</v>
      </c>
    </row>
    <row r="2" spans="1:2" s="46" customFormat="1" x14ac:dyDescent="0.15">
      <c r="A2" s="46" t="s">
        <v>145</v>
      </c>
    </row>
    <row r="3" spans="1:2" s="46" customFormat="1" x14ac:dyDescent="0.15">
      <c r="A3" s="47" t="s">
        <v>144</v>
      </c>
    </row>
    <row r="4" spans="1:2" s="46" customFormat="1" x14ac:dyDescent="0.15">
      <c r="A4" s="47"/>
    </row>
    <row r="5" spans="1:2" s="34" customFormat="1" x14ac:dyDescent="0.15">
      <c r="A5" s="35" t="s">
        <v>114</v>
      </c>
    </row>
    <row r="6" spans="1:2" s="34" customFormat="1" x14ac:dyDescent="0.15"/>
    <row r="7" spans="1:2" s="34" customFormat="1" ht="22" customHeight="1" x14ac:dyDescent="0.15">
      <c r="A7" s="36" t="s">
        <v>61</v>
      </c>
      <c r="B7" s="36">
        <f>COUNTIF(A20:A1048576,A7)</f>
        <v>1</v>
      </c>
    </row>
    <row r="8" spans="1:2" s="34" customFormat="1" x14ac:dyDescent="0.15"/>
    <row r="9" spans="1:2" s="34" customFormat="1" ht="22" customHeight="1" x14ac:dyDescent="0.15">
      <c r="A9" s="36" t="s">
        <v>62</v>
      </c>
      <c r="B9" s="36">
        <f>COUNTIF(A20:A1048576,A9)</f>
        <v>1</v>
      </c>
    </row>
    <row r="10" spans="1:2" s="34" customFormat="1" x14ac:dyDescent="0.15"/>
    <row r="11" spans="1:2" s="34" customFormat="1" ht="22" customHeight="1" x14ac:dyDescent="0.15">
      <c r="A11" s="37" t="s">
        <v>63</v>
      </c>
      <c r="B11" s="36">
        <f>COUNTIF(A20:A1048576,A11)</f>
        <v>1</v>
      </c>
    </row>
    <row r="12" spans="1:2" s="34" customFormat="1" x14ac:dyDescent="0.15"/>
    <row r="13" spans="1:2" s="34" customFormat="1" ht="22" customHeight="1" x14ac:dyDescent="0.15">
      <c r="A13" s="36" t="s">
        <v>64</v>
      </c>
      <c r="B13" s="36">
        <f>COUNTIF(A20:A1048576,A13)</f>
        <v>1</v>
      </c>
    </row>
    <row r="14" spans="1:2" s="34" customFormat="1" x14ac:dyDescent="0.15"/>
    <row r="15" spans="1:2" s="34" customFormat="1" ht="23" customHeight="1" x14ac:dyDescent="0.15">
      <c r="A15" s="37" t="s">
        <v>106</v>
      </c>
      <c r="B15" s="36">
        <f>COUNTIF(A20:A1048576,A15)</f>
        <v>1</v>
      </c>
    </row>
    <row r="16" spans="1:2" s="34" customFormat="1" ht="23" customHeight="1" x14ac:dyDescent="0.15">
      <c r="A16" s="39"/>
    </row>
    <row r="17" spans="1:4" s="34" customFormat="1" ht="23" customHeight="1" x14ac:dyDescent="0.15">
      <c r="A17" s="35" t="s">
        <v>116</v>
      </c>
    </row>
    <row r="18" spans="1:4" x14ac:dyDescent="0.15">
      <c r="A18" s="46"/>
      <c r="B18" s="47"/>
      <c r="C18" s="47"/>
      <c r="D18" s="47"/>
    </row>
    <row r="19" spans="1:4" x14ac:dyDescent="0.15">
      <c r="A19" s="48" t="s">
        <v>107</v>
      </c>
      <c r="B19" s="41" t="s">
        <v>113</v>
      </c>
      <c r="C19" s="36"/>
      <c r="D19" s="47"/>
    </row>
    <row r="20" spans="1:4" ht="14" customHeight="1" x14ac:dyDescent="0.15">
      <c r="A20" s="49" t="s">
        <v>61</v>
      </c>
      <c r="B20" s="50"/>
      <c r="C20" s="50"/>
      <c r="D20" s="47"/>
    </row>
    <row r="21" spans="1:4" ht="13" customHeight="1" x14ac:dyDescent="0.15">
      <c r="A21" s="49" t="s">
        <v>62</v>
      </c>
      <c r="B21" s="50"/>
      <c r="C21" s="50"/>
      <c r="D21" s="47"/>
    </row>
    <row r="22" spans="1:4" ht="13" customHeight="1" x14ac:dyDescent="0.15">
      <c r="A22" s="49" t="s">
        <v>63</v>
      </c>
      <c r="B22" s="50"/>
      <c r="C22" s="50"/>
      <c r="D22" s="47"/>
    </row>
    <row r="23" spans="1:4" ht="13" customHeight="1" x14ac:dyDescent="0.15">
      <c r="A23" s="49" t="s">
        <v>64</v>
      </c>
      <c r="B23" s="50"/>
      <c r="C23" s="50"/>
      <c r="D23" s="47"/>
    </row>
    <row r="24" spans="1:4" ht="11" customHeight="1" x14ac:dyDescent="0.15">
      <c r="A24" s="49" t="s">
        <v>65</v>
      </c>
      <c r="B24" s="50"/>
      <c r="C24" s="50"/>
      <c r="D24" s="47"/>
    </row>
    <row r="25" spans="1:4" x14ac:dyDescent="0.15">
      <c r="B25" s="50"/>
      <c r="C25" s="50"/>
      <c r="D25" s="47"/>
    </row>
    <row r="26" spans="1:4" x14ac:dyDescent="0.15">
      <c r="B26" s="50"/>
      <c r="C26" s="50"/>
      <c r="D26" s="47"/>
    </row>
    <row r="27" spans="1:4" x14ac:dyDescent="0.15">
      <c r="B27" s="50"/>
      <c r="C27" s="50"/>
      <c r="D27" s="47"/>
    </row>
    <row r="28" spans="1:4" x14ac:dyDescent="0.15">
      <c r="B28" s="50"/>
      <c r="C28" s="50"/>
      <c r="D28" s="47"/>
    </row>
    <row r="29" spans="1:4" x14ac:dyDescent="0.15">
      <c r="B29" s="50"/>
      <c r="C29" s="50"/>
      <c r="D29" s="47"/>
    </row>
    <row r="30" spans="1:4" x14ac:dyDescent="0.15">
      <c r="B30" s="50"/>
      <c r="C30" s="50"/>
      <c r="D30" s="47"/>
    </row>
    <row r="31" spans="1:4" x14ac:dyDescent="0.15">
      <c r="B31" s="50"/>
      <c r="C31" s="50"/>
      <c r="D31" s="47"/>
    </row>
    <row r="32" spans="1:4" x14ac:dyDescent="0.15">
      <c r="B32" s="50"/>
      <c r="C32" s="50"/>
      <c r="D32" s="47"/>
    </row>
    <row r="33" spans="2:4" x14ac:dyDescent="0.15">
      <c r="B33" s="50"/>
      <c r="C33" s="50"/>
      <c r="D33" s="47"/>
    </row>
    <row r="34" spans="2:4" x14ac:dyDescent="0.15">
      <c r="B34" s="50"/>
      <c r="C34" s="50"/>
      <c r="D34" s="47"/>
    </row>
    <row r="35" spans="2:4" x14ac:dyDescent="0.15">
      <c r="B35" s="50"/>
      <c r="C35" s="50"/>
      <c r="D35" s="47"/>
    </row>
    <row r="36" spans="2:4" x14ac:dyDescent="0.15">
      <c r="B36" s="50"/>
      <c r="C36" s="50"/>
      <c r="D36" s="47"/>
    </row>
    <row r="37" spans="2:4" x14ac:dyDescent="0.15">
      <c r="B37" s="50"/>
      <c r="C37" s="50"/>
      <c r="D37" s="47"/>
    </row>
    <row r="38" spans="2:4" x14ac:dyDescent="0.15">
      <c r="B38" s="50"/>
      <c r="C38" s="50"/>
      <c r="D38" s="47"/>
    </row>
    <row r="39" spans="2:4" x14ac:dyDescent="0.15">
      <c r="B39" s="50"/>
      <c r="C39" s="50"/>
    </row>
    <row r="40" spans="2:4" x14ac:dyDescent="0.15">
      <c r="B40" s="50"/>
      <c r="C40" s="50"/>
    </row>
    <row r="41" spans="2:4" x14ac:dyDescent="0.15">
      <c r="C41" s="50"/>
    </row>
    <row r="42" spans="2:4" x14ac:dyDescent="0.15">
      <c r="B42" s="50"/>
    </row>
    <row r="43" spans="2:4" x14ac:dyDescent="0.15">
      <c r="C43" s="5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17AD72F-CC88-6940-9AA6-2D3863F28DC8}">
          <x14:formula1>
            <xm:f>Fields!$K$2:$K$6</xm:f>
          </x14:formula1>
          <xm:sqref>A20:A1048576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885E7-2196-6746-9C09-14C78248B300}">
  <sheetPr codeName="Sheet12"/>
  <dimension ref="A1:G19"/>
  <sheetViews>
    <sheetView zoomScale="143" workbookViewId="0">
      <selection activeCell="B26" sqref="B26:B27"/>
    </sheetView>
  </sheetViews>
  <sheetFormatPr baseColWidth="10" defaultRowHeight="14" x14ac:dyDescent="0.15"/>
  <cols>
    <col min="1" max="1" width="59" style="40" customWidth="1"/>
    <col min="2" max="2" width="46.6640625" style="40" customWidth="1"/>
    <col min="3" max="3" width="17.6640625" style="40" customWidth="1"/>
    <col min="4" max="4" width="44.6640625" style="40" customWidth="1"/>
    <col min="5" max="5" width="44.33203125" style="44" customWidth="1"/>
    <col min="6" max="6" width="22.83203125" style="43" customWidth="1"/>
    <col min="7" max="7" width="57.33203125" style="34" customWidth="1"/>
    <col min="8" max="10" width="10.83203125" style="34"/>
    <col min="11" max="11" width="31.1640625" style="34" customWidth="1"/>
    <col min="12" max="16384" width="10.83203125" style="34"/>
  </cols>
  <sheetData>
    <row r="1" spans="1:7" x14ac:dyDescent="0.15">
      <c r="A1" s="33" t="s">
        <v>120</v>
      </c>
      <c r="B1" s="34"/>
      <c r="C1" s="34"/>
      <c r="D1" s="34"/>
      <c r="E1" s="34"/>
      <c r="F1" s="34"/>
    </row>
    <row r="2" spans="1:7" x14ac:dyDescent="0.15">
      <c r="A2" s="34" t="s">
        <v>121</v>
      </c>
      <c r="B2" s="34"/>
      <c r="C2" s="34"/>
      <c r="D2" s="34"/>
      <c r="E2" s="34"/>
      <c r="F2" s="34"/>
    </row>
    <row r="3" spans="1:7" x14ac:dyDescent="0.15">
      <c r="A3" s="34"/>
      <c r="B3" s="34"/>
      <c r="C3" s="34"/>
      <c r="D3" s="34"/>
      <c r="E3" s="34"/>
      <c r="F3" s="34"/>
    </row>
    <row r="4" spans="1:7" x14ac:dyDescent="0.15">
      <c r="A4" s="35" t="s">
        <v>114</v>
      </c>
      <c r="B4" s="34"/>
      <c r="C4" s="34"/>
      <c r="D4" s="34"/>
      <c r="E4" s="34"/>
      <c r="F4" s="34"/>
    </row>
    <row r="5" spans="1:7" x14ac:dyDescent="0.15">
      <c r="A5" s="34"/>
      <c r="B5" s="34"/>
      <c r="C5" s="34"/>
      <c r="D5" s="34"/>
      <c r="E5" s="34"/>
      <c r="F5" s="34"/>
    </row>
    <row r="6" spans="1:7" ht="22" customHeight="1" x14ac:dyDescent="0.15">
      <c r="A6" s="36" t="s">
        <v>69</v>
      </c>
      <c r="B6" s="36">
        <f>COUNTIF(A17:A1048576,A6)</f>
        <v>1</v>
      </c>
      <c r="C6" s="34"/>
      <c r="D6" s="34"/>
      <c r="E6" s="34"/>
      <c r="F6" s="34"/>
    </row>
    <row r="7" spans="1:7" x14ac:dyDescent="0.15">
      <c r="A7" s="34"/>
      <c r="B7" s="34"/>
      <c r="C7" s="34"/>
      <c r="D7" s="34"/>
      <c r="E7" s="34"/>
      <c r="F7" s="34"/>
    </row>
    <row r="8" spans="1:7" ht="22" customHeight="1" x14ac:dyDescent="0.15">
      <c r="A8" s="36" t="s">
        <v>68</v>
      </c>
      <c r="B8" s="36">
        <f>COUNTIF(A17:A1048576,A8)</f>
        <v>1</v>
      </c>
      <c r="C8" s="34"/>
      <c r="D8" s="34"/>
      <c r="E8" s="34"/>
      <c r="F8" s="34"/>
    </row>
    <row r="9" spans="1:7" x14ac:dyDescent="0.15">
      <c r="A9" s="34"/>
      <c r="B9" s="34"/>
      <c r="C9" s="34"/>
      <c r="D9" s="34"/>
      <c r="E9" s="34"/>
      <c r="F9" s="34"/>
    </row>
    <row r="10" spans="1:7" ht="33" customHeight="1" x14ac:dyDescent="0.15">
      <c r="A10" s="37" t="s">
        <v>70</v>
      </c>
      <c r="B10" s="38" t="str">
        <f>"$" &amp; SUM(F17:F1048565)</f>
        <v>$1000</v>
      </c>
      <c r="C10" s="34"/>
      <c r="D10" s="34"/>
      <c r="E10" s="34"/>
      <c r="F10" s="34"/>
    </row>
    <row r="11" spans="1:7" x14ac:dyDescent="0.15">
      <c r="A11" s="34"/>
      <c r="B11" s="34"/>
      <c r="C11" s="34"/>
      <c r="D11" s="34"/>
      <c r="E11" s="34"/>
      <c r="F11" s="34"/>
    </row>
    <row r="12" spans="1:7" ht="41" customHeight="1" x14ac:dyDescent="0.15">
      <c r="A12" s="37" t="s">
        <v>71</v>
      </c>
      <c r="B12" s="36">
        <f>COUNTA(F17:F1048565)</f>
        <v>1</v>
      </c>
      <c r="C12" s="34"/>
      <c r="D12" s="34"/>
      <c r="E12" s="34"/>
      <c r="F12" s="34"/>
    </row>
    <row r="13" spans="1:7" ht="23" customHeight="1" x14ac:dyDescent="0.15">
      <c r="A13" s="39"/>
      <c r="B13" s="34"/>
      <c r="C13" s="34"/>
      <c r="D13" s="34"/>
      <c r="E13" s="34"/>
      <c r="F13" s="34"/>
    </row>
    <row r="14" spans="1:7" ht="23" customHeight="1" x14ac:dyDescent="0.15">
      <c r="A14" s="35" t="s">
        <v>116</v>
      </c>
      <c r="B14" s="34"/>
      <c r="C14" s="34"/>
      <c r="D14" s="34"/>
      <c r="E14" s="34"/>
      <c r="F14" s="34"/>
    </row>
    <row r="15" spans="1:7" x14ac:dyDescent="0.15">
      <c r="A15" s="34"/>
      <c r="B15" s="34"/>
      <c r="C15" s="34"/>
      <c r="E15" s="34"/>
      <c r="F15" s="34"/>
    </row>
    <row r="16" spans="1:7" x14ac:dyDescent="0.15">
      <c r="A16" s="41" t="s">
        <v>134</v>
      </c>
      <c r="B16" s="41" t="s">
        <v>116</v>
      </c>
      <c r="D16" s="41" t="s">
        <v>137</v>
      </c>
      <c r="E16" s="41" t="s">
        <v>138</v>
      </c>
      <c r="F16" s="41" t="s">
        <v>139</v>
      </c>
      <c r="G16" s="36" t="s">
        <v>113</v>
      </c>
    </row>
    <row r="17" spans="1:6" x14ac:dyDescent="0.15">
      <c r="A17" s="40" t="s">
        <v>69</v>
      </c>
      <c r="D17" s="40" t="s">
        <v>135</v>
      </c>
      <c r="E17" s="40"/>
      <c r="F17" s="42">
        <v>1000</v>
      </c>
    </row>
    <row r="18" spans="1:6" x14ac:dyDescent="0.15">
      <c r="A18" s="40" t="s">
        <v>68</v>
      </c>
      <c r="E18" s="40"/>
    </row>
    <row r="19" spans="1:6" x14ac:dyDescent="0.15">
      <c r="E19" s="4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CD9E58-0ACE-1546-91F3-4D66017DA1B4}">
          <x14:formula1>
            <xm:f>Fields!$J$2:$J$3</xm:f>
          </x14:formula1>
          <xm:sqref>A17:A1048576</xm:sqref>
        </x14:dataValidation>
        <x14:dataValidation type="list" allowBlank="1" showInputMessage="1" showErrorMessage="1" xr:uid="{CA7E063C-6AAD-6D40-9E4E-C95D244D2887}">
          <x14:formula1>
            <xm:f>Fields!$J$5:$J$6</xm:f>
          </x14:formula1>
          <xm:sqref>D17:D1048576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Fields</vt:lpstr>
      <vt:lpstr>Report</vt:lpstr>
      <vt:lpstr>Request</vt:lpstr>
      <vt:lpstr>Facility use</vt:lpstr>
      <vt:lpstr>Research Outputs</vt:lpstr>
      <vt:lpstr>Management FTEs</vt:lpstr>
      <vt:lpstr>Engagement &amp; Outreach</vt:lpstr>
      <vt:lpstr>Tech Dev &amp; Transfer</vt:lpstr>
      <vt:lpstr>Facility Specific Indicators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2022-11-29T13:54:29Z</dcterms:created>
  <dcterms:modified xsi:type="dcterms:W3CDTF">2023-03-14T20:10:32Z</dcterms:modified>
</cp:coreProperties>
</file>