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persons/person.xml" ContentType="application/vnd.ms-excel.pers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Default Extension="bin" ContentType="application/vnd.openxmlformats-officedocument.spreadsheetml.printerSettings"/>
  <Override PartName="/xl/worksheets/sheet1.xml" ContentType="application/vnd.openxmlformats-officedocument.spreadsheetml.worksheet+xml"/>
  <Override PartName="/xl/comments2.xml" ContentType="application/vnd.openxmlformats-officedocument.spreadsheetml.comments+xml"/>
  <Override PartName="/xl/threadedComments/threadedComments2.xml" ContentType="application/vnd.ms-excel.threadedcomments+xml"/>
  <Default Extension="vml" ContentType="application/vnd.openxmlformats-officedocument.vmlDrawing"/>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worksheets/sheet3.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worksheets/sheet4.xml" ContentType="application/vnd.openxmlformats-officedocument.spreadsheetml.workshee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worksheets/sheet5.xml" ContentType="application/vnd.openxmlformats-officedocument.spreadsheetml.worksheet+xml"/>
  <Override PartName="/xl/tables/table17.xml" ContentType="application/vnd.openxmlformats-officedocument.spreadsheetml.table+xml"/>
  <Override PartName="/xl/tables/table18.xml" ContentType="application/vnd.openxmlformats-officedocument.spreadsheetml.table+xml"/>
  <Override PartName="/xl/worksheets/sheet6.xml" ContentType="application/vnd.openxmlformats-officedocument.spreadsheetml.worksheet+xml"/>
  <Override PartName="/xl/tables/table19.xml" ContentType="application/vnd.openxmlformats-officedocument.spreadsheetml.table+xml"/>
  <Override PartName="/xl/worksheets/sheet7.xml" ContentType="application/vnd.openxmlformats-officedocument.spreadsheetml.worksheet+xml"/>
  <Override PartName="/xl/tables/table20.xml" ContentType="application/vnd.openxmlformats-officedocument.spreadsheetml.table+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yuoffice.sharepoint.com/sites/g-MtSInc/Shared Documents/Finance/Templates and Forms/"/>
    </mc:Choice>
  </mc:AlternateContent>
  <bookViews>
    <workbookView xWindow="28680" yWindow="-105" windowWidth="29040" windowHeight="15840" tabRatio="912" activeTab="1"/>
  </bookViews>
  <sheets>
    <sheet name="GUIDE" sheetId="20" r:id="rId3"/>
    <sheet name="RÉSUMÉ DU BUDGET" sheetId="12" r:id="rId4"/>
    <sheet name="RECHERCHE" sheetId="14" r:id="rId5"/>
    <sheet name="DÉPENSES ADMINISTRATIVES" sheetId="13" r:id="rId6"/>
    <sheet name="MOBILISATION DES CONNAISSANCES " sheetId="17" r:id="rId7"/>
    <sheet name="POSSIBILITÉS OFFERTES AU PHQ" sheetId="18" r:id="rId8"/>
    <sheet name="CONTRIBUTIONS EN ESPÈCES" sheetId="21" r:id="rId9"/>
    <sheet name="CONTRIBUTIONS EN NATURE" sheetId="22" r:id="rId10"/>
  </sheets>
  <definedNames>
    <definedName name="_xlnm.Print_Area" localSheetId="3">'DÉPENSES ADMINISTRATIVES'!$A$1:$F$61</definedName>
    <definedName name="_xlnm.Print_Area" localSheetId="5">'POSSIBILITÉS OFFERTES AU PHQ'!$A$1:$G$28</definedName>
    <definedName name="_xlnm.Print_Area" localSheetId="4">'MOBILISATION DES CONNAISSANCES '!$A$1:$F$99</definedName>
    <definedName name="_xlnm.Print_Area" localSheetId="2">RECHERCHE!$A$1:$F$104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12" l="1"/>
</calcChain>
</file>

<file path=xl/comments2.xml><?xml version="1.0" encoding="utf-8"?>
<comments xmlns="http://schemas.openxmlformats.org/spreadsheetml/2006/main" xmlns:mc="http://schemas.openxmlformats.org/markup-compatibility/2006" xmlns:xr="http://schemas.microsoft.com/office/spreadsheetml/2014/revision" mc:Ignorable="xr">
  <authors>
    <author>tc={EABAB254-87CA-41F9-8049-1B1AF31B7D55}</author>
    <author>tc={409D9A10-152E-4301-AB21-007F38E1A136}</author>
    <author>tc={40AE17B7-C37E-4394-B47F-D4F206D7FD31}</author>
  </authors>
  <commentList>
    <comment ref="B2" authorId="0" shapeId="0" xr:uid="{EABAB254-87CA-41F9-8049-1B1AF31B7D55}">
      <text>
        <r>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name. Thank you!</t>
        </r>
      </text>
    </comment>
    <comment ref="B3" authorId="1" shapeId="0" xr:uid="{409D9A10-152E-4301-AB21-007F38E1A136}">
      <text>
        <r>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institution. Thank you!</t>
        </r>
      </text>
    </comment>
    <comment ref="B4" authorId="2" shapeId="0" xr:uid="{40AE17B7-C37E-4394-B47F-D4F206D7FD31}">
      <text>
        <r>
          <t>[Threaded comment]
Your version of Excel allows you to read this threaded comment; however, any edits to it will get removed if the file is opened in a newer version of Excel. Learn more: https://go.microsoft.com/fwlink/?linkid=870924
Comment:
    Please visit note 7 in the guide tab to enter title of your proposal. Thank you!</t>
        </r>
      </text>
    </comment>
  </commentList>
</comments>
</file>

<file path=xl/sharedStrings.xml><?xml version="1.0" encoding="utf-8"?>
<sst xmlns="http://schemas.openxmlformats.org/spreadsheetml/2006/main" count="255" uniqueCount="138">
  <si>
    <r>
      <rPr>
        <b/>
        <sz val="11"/>
        <color rgb="FF000000"/>
        <rFont val="Arial"/>
        <family val="2"/>
      </rPr>
      <t>Total</t>
    </r>
  </si>
  <si>
    <r>
      <rPr>
        <sz val="11"/>
        <color rgb="FF000000"/>
        <rFont val="Arial"/>
        <family val="2"/>
      </rPr>
      <t>POSSIBILITÉS OFFERTES AU PHQ</t>
    </r>
  </si>
  <si>
    <r>
      <rPr>
        <b/>
        <sz val="11"/>
        <color rgb="FF000000"/>
        <rFont val="Arial"/>
        <family val="2"/>
      </rPr>
      <t xml:space="preserve">MOBILIZATION DES CONNAISSANCES </t>
    </r>
  </si>
  <si>
    <r>
      <rPr>
        <b/>
        <sz val="11"/>
        <color rgb="FF000000"/>
        <rFont val="Arial"/>
        <family val="2"/>
      </rPr>
      <t>RECHERCHE</t>
    </r>
  </si>
  <si>
    <r>
      <rPr>
        <b/>
        <sz val="11"/>
        <color rgb="FF000000"/>
        <rFont val="Arial"/>
        <family val="2"/>
      </rPr>
      <t>PROPOSITION DE BUDGET</t>
    </r>
  </si>
  <si>
    <r>
      <rPr>
        <b/>
        <sz val="11"/>
        <color rgb="FF000000"/>
        <rFont val="Arial"/>
        <family val="2"/>
      </rPr>
      <t>DÉPENSES ADMINISTRATIVES</t>
    </r>
  </si>
  <si>
    <r>
      <rPr>
        <b/>
        <sz val="11"/>
        <color rgb="FF000000"/>
        <rFont val="Arial"/>
        <family val="2"/>
      </rPr>
      <t>Justification</t>
    </r>
  </si>
  <si>
    <r>
      <rPr>
        <b/>
        <sz val="11"/>
        <color rgb="FF000000"/>
        <rFont val="Arial"/>
        <family val="2"/>
      </rPr>
      <t>Rôle ou titre de fonction</t>
    </r>
  </si>
  <si>
    <r>
      <rPr>
        <sz val="11"/>
        <color rgb="FF000000"/>
        <rFont val="Arial"/>
        <family val="2"/>
      </rPr>
      <t>Résumé du budget (onglet vert)</t>
    </r>
  </si>
  <si>
    <r>
      <rPr>
        <b/>
        <sz val="11"/>
        <color rgb="FF000000"/>
        <rFont val="Arial"/>
        <family val="2"/>
      </rPr>
      <t>Étudiants de cycles supérieurs</t>
    </r>
  </si>
  <si>
    <r>
      <rPr>
        <b/>
        <sz val="11"/>
        <color rgb="FF000000"/>
        <rFont val="Arial"/>
        <family val="2"/>
      </rPr>
      <t>Stagiaires postdoctoraux</t>
    </r>
  </si>
  <si>
    <r>
      <rPr>
        <b/>
        <sz val="11"/>
        <color rgb="FF000000"/>
        <rFont val="Arial"/>
        <family val="2"/>
      </rPr>
      <t>Étudiants de premier cycle</t>
    </r>
  </si>
  <si>
    <r>
      <rPr>
        <b/>
        <sz val="11"/>
        <color rgb="FF000000"/>
        <rFont val="Arial"/>
        <family val="2"/>
      </rPr>
      <t>Déplacements du personnel</t>
    </r>
  </si>
  <si>
    <r>
      <rPr>
        <b/>
        <sz val="11"/>
        <color rgb="FF000000"/>
        <rFont val="Arial"/>
        <family val="2"/>
      </rPr>
      <t>Séminaires et ateliers</t>
    </r>
  </si>
  <si>
    <r>
      <rPr>
        <b/>
        <sz val="11"/>
        <color rgb="FF000000"/>
        <rFont val="Arial"/>
        <family val="2"/>
      </rPr>
      <t>Services professionnels et techniques</t>
    </r>
  </si>
  <si>
    <r>
      <rPr>
        <sz val="11"/>
        <color rgb="FF000000"/>
        <rFont val="Arial"/>
        <family val="2"/>
      </rPr>
      <t>Conférences</t>
    </r>
  </si>
  <si>
    <r>
      <rPr>
        <b/>
        <sz val="11"/>
        <color rgb="FF000000"/>
        <rFont val="Arial"/>
        <family val="2"/>
      </rPr>
      <t>Communications</t>
    </r>
  </si>
  <si>
    <r>
      <rPr>
        <b/>
        <sz val="11"/>
        <color rgb="FF000000"/>
        <rFont val="Arial"/>
        <family val="2"/>
      </rPr>
      <t>Déplacements liés à la recherche</t>
    </r>
  </si>
  <si>
    <r>
      <rPr>
        <b/>
        <sz val="11"/>
        <color rgb="FF000000"/>
        <rFont val="Arial"/>
        <family val="2"/>
      </rPr>
      <t xml:space="preserve">Développement d’outils </t>
    </r>
  </si>
  <si>
    <r>
      <rPr>
        <b/>
        <sz val="11"/>
        <color rgb="FF000000"/>
        <rFont val="Arial"/>
        <family val="2"/>
      </rPr>
      <t>Réunions de réseautage</t>
    </r>
  </si>
  <si>
    <r>
      <rPr>
        <b/>
        <sz val="11"/>
        <color rgb="FF000000"/>
        <rFont val="Arial"/>
        <family val="2"/>
      </rPr>
      <t>Déplacements liés à la MC</t>
    </r>
  </si>
  <si>
    <r>
      <rPr>
        <sz val="11"/>
        <color rgb="FF000000"/>
        <rFont val="Arial"/>
        <family val="2"/>
      </rPr>
      <t>Chercheur principal :</t>
    </r>
  </si>
  <si>
    <r>
      <rPr>
        <sz val="11"/>
        <color rgb="FF000000"/>
        <rFont val="Arial"/>
        <family val="2"/>
      </rPr>
      <t>Établissement du chercheur principal :</t>
    </r>
  </si>
  <si>
    <r>
      <rPr>
        <b/>
        <sz val="11"/>
        <color rgb="FF000000"/>
        <rFont val="Arial"/>
        <family val="2"/>
      </rPr>
      <t>Titre de la proposition :</t>
    </r>
  </si>
  <si>
    <r>
      <rPr>
        <b/>
        <sz val="11"/>
        <color rgb="FF000000"/>
        <rFont val="Arial"/>
        <family val="2"/>
      </rPr>
      <t xml:space="preserve">Note 1 : </t>
    </r>
  </si>
  <si>
    <r>
      <rPr>
        <sz val="11"/>
        <color rgb="FF000000"/>
        <rFont val="Arial"/>
        <family val="2"/>
      </rPr>
      <t>Documentation (onglet jaune)</t>
    </r>
  </si>
  <si>
    <r>
      <rPr>
        <b/>
        <sz val="11"/>
        <color rgb="FF000000"/>
        <rFont val="Arial"/>
        <family val="2"/>
      </rPr>
      <t>Ce fichier comporte huit onglets :</t>
    </r>
  </si>
  <si>
    <r>
      <rPr>
        <sz val="11"/>
        <color rgb="FF000000"/>
        <rFont val="Arial"/>
        <family val="2"/>
      </rPr>
      <t>Contributions en espèce (onglet violet)</t>
    </r>
  </si>
  <si>
    <r>
      <rPr>
        <sz val="11"/>
        <color rgb="FF000000"/>
        <rFont val="Arial"/>
        <family val="2"/>
      </rPr>
      <t>Contributions en nature (onglet gris)</t>
    </r>
  </si>
  <si>
    <r>
      <rPr>
        <b/>
        <sz val="11"/>
        <color rgb="FF000000"/>
        <rFont val="Arial"/>
        <family val="2"/>
      </rPr>
      <t>Note 3 :</t>
    </r>
  </si>
  <si>
    <r>
      <rPr>
        <b/>
        <sz val="11"/>
        <color rgb="FF000000"/>
        <rFont val="Arial"/>
        <family val="2"/>
      </rPr>
      <t>Note 4 :</t>
    </r>
  </si>
  <si>
    <r>
      <rPr>
        <b/>
        <sz val="11"/>
        <color rgb="FF000000"/>
        <rFont val="Arial"/>
        <family val="2"/>
      </rPr>
      <t>Note 5 :</t>
    </r>
  </si>
  <si>
    <r>
      <rPr>
        <b/>
        <sz val="11"/>
        <color rgb="FF000000"/>
        <rFont val="Arial"/>
        <family val="2"/>
      </rPr>
      <t>Salaires et avantages sociaux des membres du personnel administratif</t>
    </r>
  </si>
  <si>
    <r>
      <rPr>
        <b/>
        <sz val="11"/>
        <color rgb="FF000000"/>
        <rFont val="Arial"/>
        <family val="2"/>
      </rPr>
      <t>Matériel et fournitures de bureau</t>
    </r>
  </si>
  <si>
    <r>
      <rPr>
        <b/>
        <sz val="11"/>
        <color rgb="FF000000"/>
        <rFont val="Arial"/>
        <family val="2"/>
      </rPr>
      <t>Catégorie de dépenses</t>
    </r>
  </si>
  <si>
    <r>
      <rPr>
        <b/>
        <sz val="11"/>
        <color rgb="FF000000"/>
        <rFont val="Arial"/>
        <family val="2"/>
      </rPr>
      <t>Nature du déplacement</t>
    </r>
  </si>
  <si>
    <r>
      <rPr>
        <b/>
        <sz val="11"/>
        <color rgb="FF000000"/>
        <rFont val="Arial"/>
        <family val="2"/>
      </rPr>
      <t>Catégorie</t>
    </r>
  </si>
  <si>
    <r>
      <rPr>
        <b/>
        <sz val="11"/>
        <color rgb="FF000000"/>
        <rFont val="Arial"/>
        <family val="2"/>
      </rPr>
      <t>Autre – Possibilités offertes au PHQ</t>
    </r>
  </si>
  <si>
    <r>
      <rPr>
        <b/>
        <sz val="11"/>
        <color rgb="FF000000"/>
        <rFont val="Arial"/>
        <family val="2"/>
      </rPr>
      <t>Type</t>
    </r>
  </si>
  <si>
    <r>
      <rPr>
        <b/>
        <sz val="11"/>
        <color rgb="FF000000"/>
        <rFont val="Arial"/>
        <family val="2"/>
      </rPr>
      <t>TOTAL DES CONTRIBUTIONS EN ESPÈCES</t>
    </r>
  </si>
  <si>
    <r>
      <rPr>
        <b/>
        <sz val="11"/>
        <color rgb="FF000000"/>
        <rFont val="Arial"/>
        <family val="2"/>
      </rPr>
      <t>TOTAL DES CONTRIBUTIONS EN NATURE</t>
    </r>
  </si>
  <si>
    <r>
      <rPr>
        <b/>
        <sz val="11"/>
        <color rgb="FF000000"/>
        <rFont val="Arial"/>
        <family val="2"/>
      </rPr>
      <t>TOTAL DU BUDGET PROPOSÉ</t>
    </r>
  </si>
  <si>
    <r>
      <rPr>
        <b/>
        <sz val="11"/>
        <color rgb="FF000000"/>
        <rFont val="Arial"/>
        <family val="2"/>
      </rPr>
      <t>CONTRIBUTIONS EN NATURE</t>
    </r>
  </si>
  <si>
    <r>
      <rPr>
        <b/>
        <sz val="11"/>
        <color rgb="FF000000"/>
        <rFont val="Arial"/>
        <family val="2"/>
      </rPr>
      <t>CONTRIBUTIONS EN ESPÈCES</t>
    </r>
  </si>
  <si>
    <r>
      <rPr>
        <b/>
        <sz val="11"/>
        <color rgb="FFFF0000"/>
        <rFont val="Arial"/>
        <family val="2"/>
      </rPr>
      <t>CETTE PAGE EST EN MODE LECTURE SEULE</t>
    </r>
    <r>
      <rPr>
        <sz val="11"/>
        <color rgb="FFFF0000"/>
        <rFont val="Arial"/>
        <family val="2"/>
      </rPr>
      <t xml:space="preserve">
</t>
    </r>
    <r>
      <rPr>
        <b/>
        <sz val="11"/>
        <color rgb="FFFF0000"/>
        <rFont val="Arial"/>
        <family val="2"/>
      </rPr>
      <t xml:space="preserve">VEUILLEZ INDIQUER LES DÉTAILS DE LA PROPOSITION DE BUDGET SUR LEURS ONGLETS RESPECTIFS </t>
    </r>
  </si>
  <si>
    <r>
      <rPr>
        <b/>
        <sz val="11"/>
        <color rgb="FF000000"/>
        <rFont val="Arial"/>
        <family val="2"/>
      </rPr>
      <t>Description</t>
    </r>
  </si>
  <si>
    <r>
      <rPr>
        <sz val="11"/>
        <color rgb="FF000000"/>
        <rFont val="Arial"/>
        <family val="2"/>
      </rPr>
      <t>Cette feuille est protégée et en</t>
    </r>
    <r>
      <rPr>
        <b/>
        <sz val="11"/>
        <color rgb="FF000000"/>
        <rFont val="Arial"/>
        <family val="2"/>
      </rPr>
      <t xml:space="preserve"> mode lecture seule</t>
    </r>
    <r>
      <rPr>
        <sz val="11"/>
        <color rgb="FF000000"/>
        <rFont val="Arial"/>
        <family val="2"/>
      </rPr>
      <t>. Le budget sera rempli de données issues des autres onglets (onglets bleu, violet et gris) lors de la saisie.</t>
    </r>
  </si>
  <si>
    <r>
      <rPr>
        <b/>
        <sz val="11"/>
        <color rgb="FFFF0000"/>
        <rFont val="Arial"/>
        <family val="2"/>
      </rPr>
      <t>VEUILLEZ REVOIR TOUTES LES NOTES CI-DESSOUS AVANT DE PASSER À LA PAGE SUIVANTE</t>
    </r>
  </si>
  <si>
    <r>
      <rPr>
        <sz val="11"/>
        <color rgb="FF000000"/>
        <rFont val="Arial"/>
        <family val="2"/>
      </rPr>
      <t xml:space="preserve">Familiarisez-vous avec chaque onglet et consultez les boîtes de message associées à chaque tableau. </t>
    </r>
  </si>
  <si>
    <r>
      <rPr>
        <sz val="11"/>
        <color rgb="FF000000"/>
        <rFont val="Arial"/>
        <family val="2"/>
      </rPr>
      <t xml:space="preserve">Chaque onglet contient plusieurs tableaux qui sont à leur tour liés aux lignes budgétaires respectives dans le résumé du budget (onglet vert). Veuillez saisir les détails de votre proposition de budget dans les tableaux désignés. Il ne faut inclure que les années visées par la demande de financement. Les totaux de chaque tableau seront calculés automatiquement et transférés dans le résumé du budget (onglet vert). </t>
    </r>
  </si>
  <si>
    <r>
      <rPr>
        <sz val="11"/>
        <color rgb="FF000000"/>
        <rFont val="Arial"/>
        <family val="2"/>
      </rPr>
      <t xml:space="preserve">Ne saisissez les contributions en espèce estimées que pour les années où vous prévoyez recevoir des contributions en espèce. Les totaux seront calculés et transférés dans le résumé du budget (onglet vert). </t>
    </r>
  </si>
  <si>
    <r>
      <rPr>
        <sz val="11"/>
        <color rgb="FF000000"/>
        <rFont val="Arial"/>
        <family val="2"/>
      </rPr>
      <t xml:space="preserve">Ne saisissez les contributions en nature estimées que pour les années où vous prévoyez recevoir des contributions en nature. Les totaux seront calculés et transférés dans le résumé du budget (onglet vert). </t>
    </r>
  </si>
  <si>
    <r>
      <rPr>
        <b/>
        <sz val="11"/>
        <color rgb="FF000000"/>
        <rFont val="Arial"/>
        <family val="2"/>
      </rPr>
      <t>Activités de recherche</t>
    </r>
  </si>
  <si>
    <r>
      <rPr>
        <b/>
        <sz val="11"/>
        <color rgb="FF000000"/>
        <rFont val="Arial"/>
        <family val="2"/>
      </rPr>
      <t>Note 6 :</t>
    </r>
  </si>
  <si>
    <r>
      <rPr>
        <b/>
        <sz val="11"/>
        <color rgb="FF000000"/>
        <rFont val="Arial"/>
        <family val="2"/>
      </rPr>
      <t>Coordonnées :</t>
    </r>
  </si>
  <si>
    <r>
      <rPr>
        <u val="single"/>
        <sz val="12"/>
        <color rgb="FF0563C1"/>
        <rFont val="Calibri"/>
        <family val="2"/>
      </rPr>
      <t>https://www.nserc-crsng.gc.ca/Professors-Professeurs/FinancialAdminGuide-guideAdminFinancier/FundsUse-UtilisationSubventions_fra.asp</t>
    </r>
  </si>
  <si>
    <r>
      <rPr>
        <sz val="11"/>
        <color rgb="FF000000"/>
        <rFont val="Arial"/>
        <family val="2"/>
      </rPr>
      <t xml:space="preserve">Anna Jacob </t>
    </r>
  </si>
  <si>
    <r>
      <rPr>
        <u val="single"/>
        <sz val="12"/>
        <color rgb="FF0563C1"/>
        <rFont val="Calibri"/>
        <family val="2"/>
      </rPr>
      <t>adjacob@yorku.ca</t>
    </r>
  </si>
  <si>
    <r>
      <rPr>
        <sz val="11"/>
        <color rgb="FF000000"/>
        <rFont val="Arial"/>
        <family val="2"/>
      </rPr>
      <t>Critères d’éligibilité</t>
    </r>
  </si>
  <si>
    <r>
      <rPr>
        <sz val="11"/>
        <color rgb="FF000000"/>
        <rFont val="Arial"/>
        <family val="2"/>
      </rPr>
      <t>Processus de demande et dates limites</t>
    </r>
  </si>
  <si>
    <r>
      <rPr>
        <u val="single"/>
        <sz val="12"/>
        <color rgb="FF0563C1"/>
        <rFont val="Calibri"/>
        <family val="2"/>
      </rPr>
      <t>https://www.nce-rce.gc.ca/ReportsPublications-RapportsPublications/NCE-RCE/ProgramGuide-GuideProgramme_fra.asp</t>
    </r>
  </si>
  <si>
    <r>
      <rPr>
        <sz val="11"/>
        <color rgb="FF000000"/>
        <rFont val="Arial"/>
        <family val="2"/>
      </rPr>
      <t>MERCI!  VEUILLEZ MAINTENANT SAISIR LES DÉTAILS DE VOTRE BUDGET.</t>
    </r>
  </si>
  <si>
    <r>
      <rPr>
        <sz val="11"/>
        <color rgb="FF000000"/>
        <rFont val="Arial"/>
        <family val="2"/>
      </rPr>
      <t xml:space="preserve">Utilisation des subventions – Trois conseils : </t>
    </r>
  </si>
  <si>
    <r>
      <rPr>
        <sz val="11"/>
        <color rgb="FF000000"/>
        <rFont val="Arial"/>
        <family val="2"/>
      </rPr>
      <t>Utilisation de la subvention des RCE :</t>
    </r>
  </si>
  <si>
    <r>
      <rPr>
        <b/>
        <sz val="11"/>
        <color rgb="FF000000"/>
        <rFont val="Arial"/>
        <family val="2"/>
      </rPr>
      <t>Précisions sur les dépenses admissibles</t>
    </r>
  </si>
  <si>
    <r>
      <rPr>
        <b/>
        <sz val="11"/>
        <color rgb="FF000000"/>
        <rFont val="Arial"/>
        <family val="2"/>
      </rPr>
      <t>Pour commencer, indiquez le nom et l’établissement du chercheur principal ainsi que le titre de la proposition ci-dessous :</t>
    </r>
  </si>
  <si>
    <r>
      <rPr>
        <b/>
        <sz val="11"/>
        <color rgb="FF000000"/>
        <rFont val="Arial"/>
        <family val="2"/>
      </rPr>
      <t xml:space="preserve">Pourcentage du budget que représente les dépenses administratives par an </t>
    </r>
  </si>
  <si>
    <r>
      <rPr>
        <u val="single"/>
        <sz val="12"/>
        <color rgb="FF0563C1"/>
        <rFont val="Calibri"/>
        <family val="2"/>
      </rPr>
      <t>mtsfunding@yorku.ca</t>
    </r>
  </si>
  <si>
    <r>
      <rPr>
        <sz val="11"/>
        <color rgb="FF000000"/>
        <rFont val="Arial"/>
        <family val="2"/>
      </rPr>
      <t>LES FRAIS GÉNÉRAUX NE SONT PAS ADMISSIBLES</t>
    </r>
  </si>
  <si>
    <r>
      <rPr>
        <sz val="11"/>
        <color rgb="FF000000"/>
        <rFont val="Arial"/>
        <family val="2"/>
      </rPr>
      <t xml:space="preserve">Bien que la nature des déplacements du personnel variera en fonction du projet, voici quelques exemples de catégories de déplacements. 
- déplacements pour se rendre à une formation
- déplacements en lien avec les activités de recherche 
- déplacements en lien avec l’organisation de séminaires ou d’ateliers
- déplacements à l’extérieur de la ville vers le lieu de travail normal ou en raison de réunions
Remarque: Les frais de déplacement qui ne sont pas directement liés à la gestion de la subvention ou à la recherche ne sont pas admissibles. 
</t>
    </r>
  </si>
  <si>
    <r>
      <rPr>
        <sz val="11"/>
        <color rgb="FF000000"/>
        <rFont val="Arial"/>
        <family val="2"/>
      </rPr>
      <t xml:space="preserve">La rémunération des cochercheurs et collaborateurs n’est pas admissible.   </t>
    </r>
  </si>
  <si>
    <r>
      <rPr>
        <sz val="11"/>
        <color rgb="FF000000"/>
        <rFont val="Arial"/>
        <family val="2"/>
      </rPr>
      <t xml:space="preserve">Si vous ne connaissez pas la politique des trois conseils et des RCE, consultez les liens sur la page Guide (onglet jaune). 
Veuillez ne saisir que les coûts en lien avec les activités PHQ  </t>
    </r>
  </si>
  <si>
    <r>
      <rPr>
        <b/>
        <sz val="11"/>
        <color rgb="FF000000"/>
        <rFont val="Arial"/>
        <family val="2"/>
      </rPr>
      <t>Autre dépenses – MC/conception, développement et maintenance Web</t>
    </r>
  </si>
  <si>
    <r>
      <rPr>
        <b/>
        <sz val="11"/>
        <color rgb="FF000000"/>
        <rFont val="Arial"/>
        <family val="2"/>
      </rPr>
      <t>Moyenne sur les années de la subvention (maximum 15 %)</t>
    </r>
  </si>
  <si>
    <r>
      <rPr>
        <sz val="11"/>
        <color rgb="FF000000"/>
        <rFont val="Arial"/>
        <family val="2"/>
      </rPr>
      <t xml:space="preserve">Inscrivez le nom de chaque salarié sur une ligne à part. 
Le champ « justification » se développe pour permettre plusieurs lignes de texte. </t>
    </r>
  </si>
  <si>
    <r>
      <rPr>
        <sz val="11"/>
        <color rgb="FF000000"/>
        <rFont val="Arial"/>
        <family val="2"/>
      </rPr>
      <t xml:space="preserve">Bien que la nature des déplacements variera en fonction du projet, voici quelques exemples (liste non exhaustive) de catégories de déplacements. 
- déplacements locaux vers des sites ou pour des entrevues, des réunions ou la collecte de données
- déplacements pour des réunions à l’extérieur de la ville
- déplacements des étudiants chercheurs
- déplacements du Chercheur principal
- déplacements des participants à la recherche
Le personnel doit choisir le mode de déplacement le plus direct et le plus économique disponible, en tenant compte des circonstances. 
</t>
    </r>
  </si>
  <si>
    <r>
      <rPr>
        <sz val="11"/>
        <color rgb="FF000000"/>
        <rFont val="Arial"/>
        <family val="2"/>
      </rPr>
      <t>Cette section renferme les activités suivantes :
- frais d’accès libre
- publication
- diffusion
- préparation du manuscrit
- intégration des médias sociaux
- articles de blog
- webinaires
Cette liste n’est pas exhaustive.</t>
    </r>
  </si>
  <si>
    <r>
      <rPr>
        <sz val="11"/>
        <color rgb="FF000000"/>
        <rFont val="Arial"/>
        <family val="2"/>
      </rPr>
      <t>Recherche (onglet bleu)
Dépenses administratives (onglet bleu)
Mobilization des connaissances (onglet bleu)
Possibilités offertes au PHQ (onglet bleu)</t>
    </r>
  </si>
  <si>
    <r>
      <rPr>
        <b/>
        <sz val="11"/>
        <color rgb="FF000000"/>
        <rFont val="Arial"/>
        <family val="2"/>
      </rPr>
      <t>Dépenses administratives</t>
    </r>
  </si>
  <si>
    <r>
      <rPr>
        <sz val="11"/>
        <color rgb="FF000000"/>
        <rFont val="Arial"/>
        <family val="2"/>
      </rPr>
      <t>Renseignements généraux</t>
    </r>
  </si>
  <si>
    <r>
      <rPr>
        <sz val="11"/>
        <color rgb="FF000000"/>
        <rFont val="Arial"/>
        <family val="2"/>
      </rPr>
      <t>Notez que les frais généraux et indirects ne sont pas admissibles.</t>
    </r>
  </si>
  <si>
    <r>
      <rPr>
        <b/>
        <sz val="11"/>
        <color rgb="FF000000"/>
        <rFont val="Arial"/>
        <family val="2"/>
      </rPr>
      <t xml:space="preserve">Autres activités liées à la recherche </t>
    </r>
  </si>
  <si>
    <r>
      <rPr>
        <sz val="11"/>
        <color rgb="FF000000"/>
        <rFont val="Arial"/>
        <family val="2"/>
      </rPr>
      <t>Autres activités liées à la recherche</t>
    </r>
  </si>
  <si>
    <r>
      <rPr>
        <sz val="11"/>
        <color rgb="FF000000"/>
        <rFont val="Arial"/>
        <family val="2"/>
      </rPr>
      <t xml:space="preserve">Cette catégorie englobe les chercheurs non universitaires, les experts-conseils, la saisie de données, etc.
Il est permis de regrouper les consultants en recherche sur une ligne si leurs services sont similaires. Si nécessaire, fournissez des précisions dans le champ « justification ».  </t>
    </r>
  </si>
  <si>
    <r>
      <rPr>
        <b/>
        <sz val="11"/>
        <color rgb="FF000000"/>
        <rFont val="Arial"/>
        <family val="2"/>
      </rPr>
      <t>Autres membres du personnel</t>
    </r>
  </si>
  <si>
    <r>
      <rPr>
        <b/>
        <sz val="11"/>
        <color rgb="FF000000"/>
        <rFont val="Arial"/>
        <family val="2"/>
      </rPr>
      <t xml:space="preserve">MtS financera jusqu’à deux stagiaires postdoctoraux par projet. </t>
    </r>
    <r>
      <rPr>
        <sz val="11"/>
        <color rgb="FF000000"/>
        <rFont val="Arial"/>
        <family val="2"/>
      </rPr>
      <t xml:space="preserve">
Afin d’assurer l’uniformité, le salaire annuel des stagiaires postdoctoraux est limité à 62 150 $ (55 000 $ plus 10 % d’avantages sociaux et 3 % d’indemnité de vie chère) par stagiaire et par année. 
</t>
    </r>
  </si>
  <si>
    <r>
      <rPr>
        <sz val="11"/>
        <color rgb="FF000000"/>
        <rFont val="Arial"/>
        <family val="2"/>
      </rPr>
      <t xml:space="preserve">CdD se conforme aux politiques actuelles sur l’utilisation des subventions  des trois conseils  et des RCE. Des liens vers les deux documents se trouvent dans l’onglet Guide. 
Pour toute question concernant l’admissibilité, n’hésitez pas à communiquer avec Anna Jacob, directrice financière de CdD, à </t>
    </r>
    <r>
      <rPr>
        <u val="single"/>
        <sz val="11"/>
        <color rgb="FF000000"/>
        <rFont val="Arial"/>
        <family val="2"/>
      </rPr>
      <t>adjacob@yorku.ca</t>
    </r>
    <r>
      <rPr>
        <sz val="11"/>
        <color rgb="FF000000"/>
        <rFont val="Arial"/>
        <family val="2"/>
      </rPr>
      <t>. 
Notez que les frais généraux et indirects ne sont pas admissibles.</t>
    </r>
  </si>
  <si>
    <r>
      <rPr>
        <b/>
        <sz val="11"/>
        <color rgb="FF000000"/>
        <rFont val="Arial"/>
        <family val="2"/>
      </rPr>
      <t>Rôle ou titre de fonction et établissement</t>
    </r>
  </si>
  <si>
    <r>
      <rPr>
        <sz val="11"/>
        <color rgb="FF000000"/>
        <rFont val="Arial"/>
        <family val="2"/>
      </rPr>
      <t xml:space="preserve">Voici une liste non exhaustive des dépenses inadmissibles :
- frais généraux
- coûts indirects
- dons
- boissons alcoolisées
Pour de plus amples renseignements, consultez les documents de politique mis en lien dans l’onglet Guide (onglet jaune).
</t>
    </r>
  </si>
  <si>
    <r>
      <rPr>
        <b/>
        <sz val="11"/>
        <color rgb="FF000000"/>
        <rFont val="Arial"/>
        <family val="2"/>
      </rPr>
      <t xml:space="preserve">Les frais associés à la gestion de la subvention ne peuvent pas dépasser un maximum de 15 % du montant total de la subvention. Tout soutien supplémentaire doit provenir de fonds autres que ceux des RCE. </t>
    </r>
    <r>
      <rPr>
        <sz val="11"/>
        <color rgb="FF000000"/>
        <rFont val="Arial"/>
        <family val="2"/>
      </rPr>
      <t xml:space="preserve">
</t>
    </r>
    <r>
      <rPr>
        <b/>
        <sz val="11"/>
        <color rgb="FF000000"/>
        <rFont val="Arial"/>
        <family val="2"/>
      </rPr>
      <t xml:space="preserve">Consultez l’onglet Résumé du budget (aux lignes 35 et 36) pour vérifier que vos estimations respectent l’exigence de ne pas dépasser 15%. </t>
    </r>
    <r>
      <rPr>
        <sz val="11"/>
        <color rgb="FF000000"/>
        <rFont val="Arial"/>
        <family val="2"/>
      </rPr>
      <t xml:space="preserve">
</t>
    </r>
  </si>
  <si>
    <r>
      <rPr>
        <b/>
        <sz val="11"/>
        <color rgb="FF000000"/>
        <rFont val="Arial"/>
        <family val="2"/>
      </rPr>
      <t>Note 7 :</t>
    </r>
  </si>
  <si>
    <r>
      <rPr>
        <sz val="11"/>
        <color rgb="FF000000"/>
        <rFont val="Arial"/>
        <family val="2"/>
      </rPr>
      <t xml:space="preserve">Nous encourageons les candidats de prêter une attention particulière au budget et à la justification du budget. Les fonds étant limités, il faut que le budget soit concis et justifiable. En plus, il est préférable que les candidats aient des contributions en espèces ou en nature fermes de la part de leur établissement ou de leurs partenaires. </t>
    </r>
  </si>
  <si>
    <r>
      <rPr>
        <sz val="11"/>
        <color rgb="FF000000"/>
        <rFont val="Arial"/>
        <family val="2"/>
      </rPr>
      <t xml:space="preserve">Prenez note que la prestation de service n’est pas admissible. Par conséquent, le salaire du personnel nécessaire pour le fonctionnement des programmes et les dépenses liées ne sont pas admissibles. </t>
    </r>
  </si>
  <si>
    <r>
      <rPr>
        <sz val="11"/>
        <color rgb="FF000000"/>
        <rFont val="Arial"/>
        <family val="2"/>
      </rPr>
      <t>CdD se conforme aux politiques actuelles sur l’utilisation des subventions  des trois conseils et des RCE. 
Pour toute question concernant l’admissibilité, n’hésitez pas à communiquer avec Anna Jacob, directrice financière de CdD, à adjacob@yorku.ca. 
Les politiques de dépenses pertinents sont mises en lien dans l’onglet Guide (onglet jaune)</t>
    </r>
  </si>
  <si>
    <r>
      <rPr>
        <sz val="11"/>
        <color rgb="FF000000"/>
        <rFont val="Arial"/>
        <family val="2"/>
      </rPr>
      <t xml:space="preserve">Le personnel doit choisir le mode de déplacement le plus direct et le plus économique disponible, en tenant compte des circonstances. 
</t>
    </r>
  </si>
  <si>
    <r>
      <rPr>
        <sz val="11"/>
        <color rgb="FF000000"/>
        <rFont val="Arial"/>
        <family val="2"/>
      </rPr>
      <t xml:space="preserve">Frais de déplacements liés à la MC uniquement. </t>
    </r>
  </si>
  <si>
    <r>
      <rPr>
        <sz val="11"/>
        <color rgb="FF000000"/>
        <rFont val="Arial"/>
        <family val="2"/>
      </rPr>
      <t xml:space="preserve">Veuillez noter que les dépenses administratives ne doivent pas dépasser une moyenne de 15 % de la subvention totale sur la durée du projet proposé.  Surveillez l’indicateur de pourcentage en bas du tableau Résumé du budget (onglet vert). </t>
    </r>
  </si>
  <si>
    <t>Estimated Cost Year 4 2024-25</t>
  </si>
  <si>
    <r>
      <rPr>
        <sz val="11"/>
        <color rgb="FF000000"/>
        <rFont val="Arial"/>
        <family val="2"/>
      </rPr>
      <t xml:space="preserve">Si vous lisez ceci, vous êtes sur l’onglet jaune. Cet onglet cherche à fournir des renseignements sur la structure du présent fichier. </t>
    </r>
  </si>
  <si>
    <r>
      <rPr>
        <b/>
        <sz val="11"/>
        <color rgb="FF000000"/>
        <rFont val="Arial"/>
        <family val="2"/>
      </rPr>
      <t>Année 1, 2022-23</t>
    </r>
  </si>
  <si>
    <r>
      <rPr>
        <b/>
        <sz val="11"/>
        <color rgb="FF000000"/>
        <rFont val="Arial"/>
        <family val="2"/>
      </rPr>
      <t>Année 2, 2023-24</t>
    </r>
  </si>
  <si>
    <r>
      <rPr>
        <b/>
        <sz val="11"/>
        <color rgb="FF000000"/>
        <rFont val="Arial"/>
        <family val="2"/>
      </rPr>
      <t>Note 8 :</t>
    </r>
  </si>
  <si>
    <r>
      <rPr>
        <sz val="11"/>
        <color rgb="FF000000"/>
        <rFont val="Arial"/>
        <family val="2"/>
      </rPr>
      <t xml:space="preserve">Les projets devraient prévoir de commencer le 1 septembre 2022 et de se terminer avant le 31 décembre 2024.  </t>
    </r>
  </si>
  <si>
    <r>
      <rPr>
        <b/>
        <sz val="11"/>
        <color rgb="FF000000"/>
        <rFont val="Arial"/>
        <family val="2"/>
      </rPr>
      <t>Durée du projet</t>
    </r>
  </si>
  <si>
    <r>
      <rPr>
        <b/>
        <sz val="8"/>
        <color rgb="FF000000"/>
        <rFont val="Arial"/>
        <family val="2"/>
      </rPr>
      <t>Sept 2022 - Mars 2023</t>
    </r>
  </si>
  <si>
    <r>
      <rPr>
        <b/>
        <sz val="8"/>
        <color rgb="FF000000"/>
        <rFont val="Arial"/>
        <family val="2"/>
      </rPr>
      <t>Sept 2023 - Mars 2024</t>
    </r>
  </si>
  <si>
    <r>
      <rPr>
        <b/>
        <sz val="11"/>
        <color rgb="FF000000"/>
        <rFont val="Arial"/>
        <family val="2"/>
      </rPr>
      <t>Année 3, 2024-25</t>
    </r>
  </si>
  <si>
    <r>
      <rPr>
        <b/>
        <sz val="8"/>
        <color rgb="FF000000"/>
        <rFont val="Arial"/>
        <family val="2"/>
      </rPr>
      <t>Avr 2024 - Déc 2024</t>
    </r>
  </si>
  <si>
    <r>
      <rPr>
        <b/>
        <sz val="11"/>
        <color rgb="FF000000"/>
        <rFont val="Arial"/>
        <family val="2"/>
      </rPr>
      <t>Coût estimatif, année 1, 2022-23</t>
    </r>
  </si>
  <si>
    <r>
      <rPr>
        <b/>
        <sz val="11"/>
        <color rgb="FF000000"/>
        <rFont val="Arial"/>
        <family val="2"/>
      </rPr>
      <t>Coût estimatif, année 2, 2023-24</t>
    </r>
  </si>
  <si>
    <r>
      <rPr>
        <b/>
        <sz val="11"/>
        <color rgb="FF000000"/>
        <rFont val="Arial"/>
        <family val="2"/>
      </rPr>
      <t>Coût estimatif, année 3, 2024-25</t>
    </r>
  </si>
  <si>
    <r>
      <rPr>
        <sz val="11"/>
        <color rgb="FF000000"/>
        <rFont val="Arial"/>
        <family val="2"/>
      </rPr>
      <t>Chercheur principal :</t>
    </r>
  </si>
  <si>
    <r>
      <rPr>
        <sz val="11"/>
        <color rgb="FF000000"/>
        <rFont val="Arial"/>
        <family val="2"/>
      </rPr>
      <t>Titre de la proposition :</t>
    </r>
  </si>
  <si>
    <r>
      <rPr>
        <sz val="11"/>
        <color rgb="FF000000"/>
        <rFont val="Arial"/>
        <family val="2"/>
      </rPr>
      <t>Stagiaires postdoctoraux</t>
    </r>
  </si>
  <si>
    <r>
      <rPr>
        <sz val="11"/>
        <color rgb="FF000000"/>
        <rFont val="Arial"/>
        <family val="2"/>
      </rPr>
      <t xml:space="preserve">Étudiants de cycles supérieurs </t>
    </r>
  </si>
  <si>
    <r>
      <rPr>
        <sz val="11"/>
        <color rgb="FF000000"/>
        <rFont val="Arial"/>
        <family val="2"/>
      </rPr>
      <t>Étudiants de premier cycle</t>
    </r>
  </si>
  <si>
    <r>
      <rPr>
        <sz val="11"/>
        <color rgb="FF000000"/>
        <rFont val="Arial"/>
        <family val="2"/>
      </rPr>
      <t>Autres membres du personnel</t>
    </r>
  </si>
  <si>
    <r>
      <rPr>
        <sz val="11"/>
        <color rgb="FF000000"/>
        <rFont val="Arial"/>
        <family val="2"/>
      </rPr>
      <t>Déplacements liés à la recherche</t>
    </r>
  </si>
  <si>
    <r>
      <rPr>
        <sz val="11"/>
        <color rgb="FF000000"/>
        <rFont val="Arial"/>
        <family val="2"/>
      </rPr>
      <t>Salaires et avantages sociaux des membres du personnel administratif</t>
    </r>
  </si>
  <si>
    <r>
      <rPr>
        <sz val="11"/>
        <color rgb="FF000000"/>
        <rFont val="Arial"/>
        <family val="2"/>
      </rPr>
      <t>Matériel et fournitures de bureau</t>
    </r>
  </si>
  <si>
    <r>
      <rPr>
        <sz val="11"/>
        <color rgb="FF000000"/>
        <rFont val="Arial"/>
        <family val="2"/>
      </rPr>
      <t>Services professionnels et techniques</t>
    </r>
  </si>
  <si>
    <r>
      <rPr>
        <sz val="11"/>
        <color rgb="FF000000"/>
        <rFont val="Arial"/>
        <family val="2"/>
      </rPr>
      <t>Déplacements du personnel</t>
    </r>
  </si>
  <si>
    <r>
      <rPr>
        <sz val="11"/>
        <color rgb="FF000000"/>
        <rFont val="Arial"/>
        <family val="2"/>
      </rPr>
      <t xml:space="preserve">Développement d’outils </t>
    </r>
  </si>
  <si>
    <r>
      <rPr>
        <sz val="11"/>
        <color rgb="FF000000"/>
        <rFont val="Arial"/>
        <family val="2"/>
      </rPr>
      <t>Séminaires et ateliers</t>
    </r>
  </si>
  <si>
    <r>
      <rPr>
        <sz val="11"/>
        <color rgb="FF000000"/>
        <rFont val="Arial"/>
        <family val="2"/>
      </rPr>
      <t>Réunions de réseautage</t>
    </r>
  </si>
  <si>
    <r>
      <rPr>
        <sz val="11"/>
        <color rgb="FF000000"/>
        <rFont val="Arial"/>
        <family val="2"/>
      </rPr>
      <t>Déplacements liés à la MC</t>
    </r>
  </si>
  <si>
    <r>
      <rPr>
        <sz val="11"/>
        <color rgb="FF000000"/>
        <rFont val="Arial"/>
        <family val="2"/>
      </rPr>
      <t>Communications</t>
    </r>
  </si>
  <si>
    <r>
      <rPr>
        <sz val="11"/>
        <color rgb="FF000000"/>
        <rFont val="Arial"/>
        <family val="2"/>
      </rPr>
      <t>Autre dépenses – MC/conception, développement et maintenance Web</t>
    </r>
  </si>
  <si>
    <r>
      <rPr>
        <sz val="11"/>
        <color rgb="FF000000"/>
        <rFont val="Arial"/>
        <family val="2"/>
      </rPr>
      <t>Autre – Possibilités offertes au PHQ</t>
    </r>
  </si>
  <si>
    <r>
      <rPr>
        <b/>
        <sz val="11"/>
        <color rgb="FF000000"/>
        <rFont val="Arial"/>
        <family val="2"/>
      </rPr>
      <t>Rôle ou titre de fonction et établissement</t>
    </r>
  </si>
  <si>
    <r>
      <rPr>
        <sz val="11"/>
        <color rgb="FF000000"/>
        <rFont val="Arial"/>
        <family val="2"/>
      </rPr>
      <t xml:space="preserve">Inscrivez le nom de chaque salarié sur une ligne à part. 
Le champ « justification » se développe pour permettre plusieurs lignes de texte. </t>
    </r>
  </si>
  <si>
    <r>
      <rPr>
        <b/>
        <sz val="11"/>
        <color rgb="FF000000"/>
        <rFont val="Arial"/>
        <family val="2"/>
      </rPr>
      <t>Catégorie</t>
    </r>
  </si>
  <si>
    <r>
      <rPr>
        <b/>
        <sz val="11"/>
        <color rgb="FF000000"/>
        <rFont val="Arial"/>
        <family val="2"/>
      </rPr>
      <t>Type</t>
    </r>
  </si>
  <si>
    <r>
      <rPr>
        <b/>
        <sz val="11"/>
        <color rgb="FF000000"/>
        <rFont val="Arial"/>
        <family val="2"/>
      </rPr>
      <t>Justification</t>
    </r>
  </si>
  <si>
    <r>
      <rPr>
        <b/>
        <sz val="11"/>
        <color rgb="FF000000"/>
        <rFont val="Arial"/>
        <family val="2"/>
      </rPr>
      <t>Total</t>
    </r>
  </si>
  <si>
    <r>
      <rPr>
        <b/>
        <sz val="11"/>
        <color rgb="FF000000"/>
        <rFont val="Arial"/>
        <family val="2"/>
      </rPr>
      <t>Coût estimatif, année 1, 2022-23</t>
    </r>
  </si>
  <si>
    <r>
      <rPr>
        <b/>
        <sz val="11"/>
        <color rgb="FF000000"/>
        <rFont val="Arial"/>
        <family val="2"/>
      </rPr>
      <t>Coût estimatif, année 2, 2023-24</t>
    </r>
  </si>
  <si>
    <r>
      <rPr>
        <b/>
        <sz val="11"/>
        <color rgb="FF000000"/>
        <rFont val="Arial"/>
        <family val="2"/>
      </rPr>
      <t>Coût estimatif, année 3, 2024-25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</si>
</sst>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yyyy\-mm\-dd;@"/>
  </numFmts>
  <fonts count="22">
    <font>
      <sz val="12"/>
      <color theme="1"/>
      <name val="Calibri"/>
      <family val="2"/>
      <scheme val="minor"/>
    </font>
    <font>
      <sz val="10"/>
      <color theme="1"/>
      <name val="Arial"/>
      <family val="2"/>
    </font>
    <font>
      <b/>
      <sz val="11"/>
      <color theme="3"/>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1"/>
      <color theme="1"/>
      <name val="Arial"/>
      <family val="2"/>
    </font>
    <font>
      <b/>
      <sz val="11"/>
      <name val="Arial"/>
      <family val="2"/>
    </font>
    <font>
      <sz val="8"/>
      <name val="Calibri"/>
      <family val="2"/>
      <scheme val="minor"/>
    </font>
    <font>
      <b/>
      <sz val="11"/>
      <color rgb="FFFF0000"/>
      <name val="Arial"/>
      <family val="2"/>
    </font>
    <font>
      <sz val="11"/>
      <color rgb="FFFF0000"/>
      <name val="Arial"/>
      <family val="2"/>
    </font>
    <font>
      <u val="single"/>
      <sz val="11"/>
      <color theme="1"/>
      <name val="Arial"/>
      <family val="2"/>
    </font>
    <font>
      <u val="single"/>
      <sz val="12"/>
      <color theme="10"/>
      <name val="Calibri"/>
      <family val="2"/>
      <scheme val="minor"/>
    </font>
    <font>
      <i/>
      <sz val="11"/>
      <name val="Arial"/>
      <family val="2"/>
    </font>
    <font>
      <sz val="11"/>
      <color rgb="FFC00000"/>
      <name val="Arial"/>
      <family val="2"/>
    </font>
    <font>
      <b/>
      <sz val="8"/>
      <name val="Arial"/>
      <family val="2"/>
    </font>
    <font>
      <b/>
      <sz val="11"/>
      <color rgb="FF000000"/>
      <name val="Arial"/>
      <family val="2"/>
    </font>
    <font>
      <sz val="11"/>
      <color rgb="FF000000"/>
      <name val="Arial"/>
      <family val="2"/>
    </font>
    <font>
      <u val="single"/>
      <sz val="11"/>
      <color rgb="FF000000"/>
      <name val="Arial"/>
      <family val="2"/>
    </font>
    <font>
      <b/>
      <sz val="8"/>
      <color rgb="FF000000"/>
      <name val="Arial"/>
      <family val="2"/>
    </font>
    <font>
      <u val="single"/>
      <sz val="12"/>
      <color rgb="FF0563C1"/>
      <name val="Calibri"/>
      <family val="2"/>
    </font>
  </fonts>
  <fills count="13">
    <fill>
      <patternFill patternType="none"/>
    </fill>
    <fill>
      <patternFill patternType="gray125"/>
    </fill>
    <fill>
      <patternFill patternType="solid">
        <fgColor theme="0" tint="-0.149959996342659"/>
        <bgColor indexed="64"/>
      </patternFill>
    </fill>
    <fill>
      <patternFill patternType="solid">
        <fgColor rgb="FFEBF2FF"/>
        <bgColor indexed="64"/>
      </patternFill>
    </fill>
    <fill>
      <patternFill patternType="solid">
        <fgColor rgb="FFFFFFCC"/>
        <bgColor indexed="64"/>
      </patternFill>
    </fill>
    <fill>
      <patternFill patternType="solid">
        <fgColor rgb="FFEFF5FF"/>
        <bgColor indexed="64"/>
      </patternFill>
    </fill>
    <fill>
      <patternFill patternType="solid">
        <fgColor rgb="FFD7F5D7"/>
        <bgColor indexed="64"/>
      </patternFill>
    </fill>
    <fill>
      <patternFill patternType="solid">
        <fgColor rgb="FFFFF6CC"/>
        <bgColor indexed="64"/>
      </patternFill>
    </fill>
    <fill>
      <patternFill patternType="solid">
        <fgColor rgb="FFFFF6D2"/>
        <bgColor indexed="64"/>
      </patternFill>
    </fill>
    <fill>
      <patternFill patternType="solid">
        <fgColor rgb="FFE1F1E3"/>
        <bgColor indexed="64"/>
      </patternFill>
    </fill>
    <fill>
      <patternFill patternType="solid">
        <fgColor rgb="FFF5E6FA"/>
        <bgColor indexed="64"/>
      </patternFill>
    </fill>
    <fill>
      <patternFill patternType="solid">
        <fgColor theme="0" tint="-0.04997999966144562"/>
        <bgColor indexed="64"/>
      </patternFill>
    </fill>
    <fill>
      <patternFill patternType="solid">
        <fgColor rgb="FFDDE8FF"/>
        <bgColor indexed="64"/>
      </patternFill>
    </fill>
  </fills>
  <borders count="30">
    <border>
      <left/>
      <right/>
      <top/>
      <bottom/>
      <diagonal/>
    </border>
    <border>
      <left/>
      <right/>
      <top/>
      <bottom style="medium">
        <color theme="4" tint="0.39998000860214233"/>
      </bottom>
    </border>
    <border>
      <left style="thin">
        <color auto="1"/>
      </left>
      <right style="thin">
        <color auto="1"/>
      </right>
      <top style="thin">
        <color auto="1"/>
      </top>
      <bottom style="thin">
        <color auto="1"/>
      </bottom>
    </border>
    <border>
      <left/>
      <right style="thin">
        <color auto="1"/>
      </right>
      <top/>
      <bottom style="thin">
        <color auto="1"/>
      </bottom>
    </border>
    <border>
      <left style="thin">
        <color auto="1"/>
      </left>
      <right style="thin">
        <color auto="1"/>
      </right>
      <top/>
      <bottom style="thin">
        <color auto="1"/>
      </bottom>
    </border>
    <border>
      <left/>
      <right style="thin">
        <color auto="1"/>
      </right>
      <top style="thin">
        <color auto="1"/>
      </top>
      <bottom/>
    </border>
    <border>
      <left style="thin">
        <color auto="1"/>
      </left>
      <right style="thin">
        <color auto="1"/>
      </right>
      <top style="thin">
        <color auto="1"/>
      </top>
      <bottom/>
    </border>
    <border>
      <left/>
      <right style="thin">
        <color auto="1"/>
      </right>
      <top style="thin">
        <color auto="1"/>
      </top>
      <bottom style="thin">
        <color auto="1"/>
      </bottom>
    </border>
    <border>
      <left style="thin">
        <color auto="1"/>
      </left>
      <right/>
      <top style="thin">
        <color auto="1"/>
      </top>
      <bottom/>
    </border>
    <border>
      <left/>
      <right/>
      <top style="thin">
        <color auto="1"/>
      </top>
      <bottom/>
    </border>
    <border>
      <left style="thin">
        <color auto="1"/>
      </left>
      <right/>
      <top/>
      <bottom style="thin">
        <color auto="1"/>
      </bottom>
    </border>
    <border>
      <left/>
      <right/>
      <top/>
      <bottom style="thin">
        <color auto="1"/>
      </bottom>
    </border>
    <border>
      <left style="medium">
        <color rgb="FFFF0000"/>
      </left>
      <right style="thin">
        <color auto="1"/>
      </right>
      <top style="medium">
        <color rgb="FFFF0000"/>
      </top>
      <bottom style="thin">
        <color auto="1"/>
      </bottom>
    </border>
    <border>
      <left style="medium">
        <color rgb="FFFF0000"/>
      </left>
      <right style="thin">
        <color auto="1"/>
      </right>
      <top style="thin">
        <color auto="1"/>
      </top>
      <bottom style="thin">
        <color auto="1"/>
      </bottom>
    </border>
    <border>
      <left style="medium">
        <color rgb="FFFF0000"/>
      </left>
      <right style="thin">
        <color auto="1"/>
      </right>
      <top style="thin">
        <color auto="1"/>
      </top>
      <bottom style="medium">
        <color rgb="FFFF0000"/>
      </bottom>
    </border>
    <border>
      <left style="thin">
        <color auto="1"/>
      </left>
      <right style="thin">
        <color auto="1"/>
      </right>
      <top style="medium">
        <color rgb="FFFF0000"/>
      </top>
      <bottom style="thin">
        <color auto="1"/>
      </bottom>
    </border>
    <border>
      <left style="thin">
        <color auto="1"/>
      </left>
      <right style="medium">
        <color rgb="FFFF0000"/>
      </right>
      <top style="medium">
        <color rgb="FFFF0000"/>
      </top>
      <bottom style="thin">
        <color auto="1"/>
      </bottom>
    </border>
    <border>
      <left style="thin">
        <color auto="1"/>
      </left>
      <right style="medium">
        <color rgb="FFFF0000"/>
      </right>
      <top style="thin">
        <color auto="1"/>
      </top>
      <bottom style="thin">
        <color auto="1"/>
      </bottom>
    </border>
    <border>
      <left style="thin">
        <color auto="1"/>
      </left>
      <right style="thin">
        <color auto="1"/>
      </right>
      <top style="thin">
        <color auto="1"/>
      </top>
      <bottom style="medium">
        <color rgb="FFFF0000"/>
      </bottom>
    </border>
    <border>
      <left style="thin">
        <color auto="1"/>
      </left>
      <right style="medium">
        <color rgb="FFFF0000"/>
      </right>
      <top style="thin">
        <color auto="1"/>
      </top>
      <bottom style="medium">
        <color rgb="FFFF0000"/>
      </bottom>
    </border>
    <border>
      <left style="thin">
        <color auto="1"/>
      </left>
      <right/>
      <top style="thin">
        <color auto="1"/>
      </top>
      <bottom style="thin">
        <color auto="1"/>
      </bottom>
    </border>
    <border>
      <left/>
      <right/>
      <top style="thin">
        <color auto="1"/>
      </top>
      <bottom style="thin">
        <color auto="1"/>
      </bottom>
    </border>
    <border>
      <left style="medium">
        <color auto="1"/>
      </left>
      <right/>
      <top style="medium">
        <color auto="1"/>
      </top>
      <bottom/>
    </border>
    <border>
      <left/>
      <right/>
      <top style="medium">
        <color auto="1"/>
      </top>
      <bottom/>
    </border>
    <border>
      <left/>
      <right style="medium">
        <color auto="1"/>
      </right>
      <top style="medium">
        <color auto="1"/>
      </top>
      <bottom/>
    </border>
    <border>
      <left style="medium">
        <color auto="1"/>
      </left>
      <right/>
      <top/>
      <bottom/>
    </border>
    <border>
      <left/>
      <right style="medium">
        <color auto="1"/>
      </right>
      <top/>
      <bottom/>
    </border>
    <border>
      <left style="medium">
        <color auto="1"/>
      </left>
      <right/>
      <top/>
      <bottom style="medium">
        <color auto="1"/>
      </bottom>
    </border>
    <border>
      <left/>
      <right/>
      <top/>
      <bottom style="medium">
        <color auto="1"/>
      </bottom>
    </border>
    <border>
      <left/>
      <right style="medium">
        <color auto="1"/>
      </right>
      <top/>
      <bottom style="medium">
        <color auto="1"/>
      </bottom>
    </border>
  </borders>
  <cellStyleXfs count="2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0" fillId="0" borderId="0" applyFont="0" applyFill="0" applyBorder="0" applyAlignment="0" applyProtection="0"/>
    <xf numFmtId="41" fontId="1" fillId="0" borderId="0" applyFont="0" applyFill="0" applyBorder="0" applyAlignment="0" applyProtection="0"/>
    <xf numFmtId="0" fontId="2" fillId="0" borderId="1" applyNumberFormat="0" applyFill="0" applyAlignment="0" applyProtection="0"/>
    <xf numFmtId="0" fontId="3" fillId="0" borderId="0">
      <alignment/>
      <protection/>
    </xf>
    <xf numFmtId="0" fontId="0" fillId="2" borderId="0" applyFont="0" applyBorder="0" applyAlignment="0">
      <protection/>
    </xf>
    <xf numFmtId="0" fontId="5" fillId="0" borderId="0">
      <alignment/>
      <protection/>
    </xf>
    <xf numFmtId="0" fontId="13" fillId="0" borderId="0" applyNumberFormat="0" applyFill="0" applyBorder="0" applyAlignment="0" applyProtection="0"/>
  </cellStyleXfs>
  <cellXfs count="145">
    <xf numFmtId="0" fontId="0" fillId="0" borderId="0" xfId="0"/>
    <xf numFmtId="0" fontId="6" fillId="0" borderId="0" xfId="21" applyFont="1" applyAlignment="1">
      <alignment vertical="top" wrapText="1"/>
      <protection/>
    </xf>
    <xf numFmtId="0" fontId="4" fillId="0" borderId="0" xfId="21" applyFont="1" applyFill="1">
      <alignment/>
      <protection/>
    </xf>
    <xf numFmtId="43" fontId="6" fillId="0" borderId="0" xfId="18" applyFont="1" applyAlignment="1">
      <alignment horizontal="right" vertical="top" wrapText="1"/>
    </xf>
    <xf numFmtId="43" fontId="7" fillId="0" borderId="0" xfId="18" applyFont="1" applyAlignment="1">
      <alignment horizontal="right" vertical="top" wrapText="1"/>
    </xf>
    <xf numFmtId="0" fontId="4" fillId="0" borderId="0" xfId="0" applyFont="1" applyAlignment="1">
      <alignment horizontal="center" vertical="center"/>
    </xf>
    <xf numFmtId="0" fontId="6" fillId="0" borderId="0" xfId="0" applyFont="1"/>
    <xf numFmtId="0" fontId="4" fillId="0" borderId="0" xfId="0" applyFont="1" applyFill="1" applyAlignment="1">
      <alignment horizontal="center"/>
    </xf>
    <xf numFmtId="0" fontId="8" fillId="3" borderId="2" xfId="20" applyFont="1" applyFill="1" applyBorder="1" applyAlignment="1">
      <alignment horizontal="left" vertical="center" wrapText="1"/>
    </xf>
    <xf numFmtId="43" fontId="8" fillId="3" borderId="2" xfId="18" applyFont="1" applyFill="1" applyBorder="1" applyAlignment="1">
      <alignment horizontal="right" vertical="top" wrapText="1"/>
    </xf>
    <xf numFmtId="0" fontId="4" fillId="0" borderId="0" xfId="0" applyFont="1"/>
    <xf numFmtId="0" fontId="4" fillId="0" borderId="0" xfId="0" applyFont="1" applyFill="1"/>
    <xf numFmtId="0" fontId="4" fillId="0" borderId="2" xfId="21" applyFont="1" applyFill="1" applyBorder="1" applyAlignment="1">
      <alignment vertical="top" wrapText="1"/>
      <protection/>
    </xf>
    <xf numFmtId="43" fontId="4" fillId="0" borderId="2" xfId="18" applyFont="1" applyFill="1" applyBorder="1" applyAlignment="1">
      <alignment horizontal="right" vertical="top" wrapText="1"/>
    </xf>
    <xf numFmtId="0" fontId="4" fillId="0" borderId="0" xfId="21" applyFont="1" applyFill="1" applyAlignment="1">
      <alignment vertical="top" wrapText="1"/>
      <protection/>
    </xf>
    <xf numFmtId="0" fontId="4" fillId="0" borderId="2" xfId="21" applyFont="1" applyBorder="1" applyAlignment="1">
      <alignment vertical="top" wrapText="1"/>
      <protection/>
    </xf>
    <xf numFmtId="0" fontId="4" fillId="0" borderId="0" xfId="21" applyFont="1" applyAlignment="1">
      <alignment vertical="top" wrapText="1"/>
      <protection/>
    </xf>
    <xf numFmtId="164" fontId="8" fillId="3" borderId="2" xfId="18" applyNumberFormat="1" applyFont="1" applyFill="1" applyBorder="1" applyAlignment="1">
      <alignment horizontal="right" vertical="top" wrapText="1"/>
    </xf>
    <xf numFmtId="164" fontId="4" fillId="0" borderId="0" xfId="0" applyNumberFormat="1" applyFont="1" applyFill="1" applyAlignment="1">
      <alignment horizontal="center"/>
    </xf>
    <xf numFmtId="9" fontId="4" fillId="0" borderId="0" xfId="15" applyFont="1" applyFill="1"/>
    <xf numFmtId="164" fontId="8" fillId="3" borderId="2" xfId="20" applyNumberFormat="1" applyFont="1" applyFill="1" applyBorder="1" applyAlignment="1">
      <alignment horizontal="left" vertical="center" wrapText="1"/>
    </xf>
    <xf numFmtId="0" fontId="7" fillId="0" borderId="0" xfId="0" applyFont="1" applyBorder="1" applyAlignment="1">
      <alignment/>
    </xf>
    <xf numFmtId="0" fontId="6" fillId="0" borderId="0" xfId="0" applyFont="1" applyBorder="1" applyAlignment="1">
      <alignment/>
    </xf>
    <xf numFmtId="43" fontId="4" fillId="0" borderId="0" xfId="18" applyFont="1"/>
    <xf numFmtId="0" fontId="4" fillId="0" borderId="0" xfId="0" applyFont="1" applyAlignment="1">
      <alignment wrapText="1"/>
    </xf>
    <xf numFmtId="0" fontId="4" fillId="0" borderId="0" xfId="0" applyFont="1" applyAlignment="1">
      <alignment horizontal="right"/>
    </xf>
    <xf numFmtId="43" fontId="6" fillId="0" borderId="2" xfId="18" applyFont="1" applyBorder="1" applyAlignment="1">
      <alignment horizontal="right" vertical="top" wrapText="1"/>
    </xf>
    <xf numFmtId="0" fontId="4" fillId="0" borderId="2" xfId="0" applyFont="1" applyBorder="1"/>
    <xf numFmtId="43" fontId="4" fillId="0" borderId="0" xfId="18" applyFont="1" applyAlignment="1">
      <alignment wrapText="1"/>
    </xf>
    <xf numFmtId="0" fontId="8" fillId="4" borderId="0" xfId="21" applyFont="1" applyFill="1" applyBorder="1" applyAlignment="1">
      <alignment vertical="top"/>
      <protection/>
    </xf>
    <xf numFmtId="0" fontId="7" fillId="4" borderId="0" xfId="0" applyFont="1" applyFill="1"/>
    <xf numFmtId="0" fontId="7" fillId="0" borderId="0" xfId="0" applyFont="1"/>
    <xf numFmtId="0" fontId="4" fillId="0" borderId="3" xfId="0" applyFont="1" applyBorder="1" applyAlignment="1">
      <alignment horizontal="center"/>
    </xf>
    <xf numFmtId="0" fontId="4" fillId="0" borderId="4" xfId="0" applyFont="1" applyBorder="1" applyAlignment="1">
      <alignment horizontal="center"/>
    </xf>
    <xf numFmtId="0" fontId="4" fillId="0" borderId="4" xfId="0" applyFont="1" applyBorder="1" applyAlignment="1">
      <alignment horizontal="center" wrapText="1"/>
    </xf>
    <xf numFmtId="43" fontId="4" fillId="0" borderId="2" xfId="18" applyFont="1" applyBorder="1"/>
    <xf numFmtId="0" fontId="4" fillId="0" borderId="5" xfId="0" applyFont="1" applyBorder="1"/>
    <xf numFmtId="0" fontId="4" fillId="0" borderId="6" xfId="0" applyFont="1" applyBorder="1" applyAlignment="1">
      <alignment horizontal="right"/>
    </xf>
    <xf numFmtId="43" fontId="7" fillId="4" borderId="0" xfId="18" applyFont="1" applyFill="1"/>
    <xf numFmtId="43" fontId="4" fillId="0" borderId="4" xfId="18" applyFont="1" applyBorder="1" applyAlignment="1">
      <alignment horizontal="center" wrapText="1"/>
    </xf>
    <xf numFmtId="43" fontId="6" fillId="0" borderId="0" xfId="18" applyFont="1"/>
    <xf numFmtId="0" fontId="8" fillId="4" borderId="0" xfId="21" applyFont="1" applyFill="1" applyBorder="1" applyAlignment="1">
      <alignment horizontal="left" vertical="top"/>
      <protection/>
    </xf>
    <xf numFmtId="0" fontId="7" fillId="4" borderId="0" xfId="0" applyFont="1" applyFill="1" applyAlignment="1">
      <alignment horizontal="left"/>
    </xf>
    <xf numFmtId="165" fontId="4" fillId="0" borderId="7" xfId="0" applyNumberFormat="1" applyFont="1" applyBorder="1" applyAlignment="1">
      <alignment horizontal="left" wrapText="1"/>
    </xf>
    <xf numFmtId="0" fontId="4" fillId="0" borderId="2"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43" fontId="7" fillId="4" borderId="0" xfId="18" applyFont="1" applyFill="1" applyAlignment="1">
      <alignment/>
    </xf>
    <xf numFmtId="0" fontId="7" fillId="0" borderId="0" xfId="0" applyFont="1" applyAlignment="1">
      <alignment/>
    </xf>
    <xf numFmtId="0" fontId="4" fillId="0" borderId="3" xfId="0" applyFont="1" applyBorder="1" applyAlignment="1">
      <alignment horizontal="center" wrapText="1"/>
    </xf>
    <xf numFmtId="0" fontId="6" fillId="0" borderId="0" xfId="0" applyFont="1" applyAlignment="1">
      <alignment horizontal="center"/>
    </xf>
    <xf numFmtId="0" fontId="4" fillId="0" borderId="6" xfId="0" applyFont="1" applyBorder="1" applyAlignment="1">
      <alignment horizontal="right" wrapText="1"/>
    </xf>
    <xf numFmtId="0" fontId="8" fillId="0" borderId="2" xfId="21" applyFont="1" applyBorder="1" applyAlignment="1">
      <alignment vertical="top" wrapText="1"/>
      <protection/>
    </xf>
    <xf numFmtId="0" fontId="7" fillId="0" borderId="2" xfId="21" applyFont="1" applyBorder="1" applyAlignment="1">
      <alignment vertical="top" wrapText="1"/>
      <protection/>
    </xf>
    <xf numFmtId="43" fontId="4" fillId="0" borderId="6" xfId="0" applyNumberFormat="1" applyFont="1" applyBorder="1"/>
    <xf numFmtId="0" fontId="6" fillId="0" borderId="0" xfId="0" applyFont="1" applyBorder="1" applyAlignment="1">
      <alignment horizontal="left" vertical="top" wrapText="1"/>
    </xf>
    <xf numFmtId="0" fontId="6" fillId="0" borderId="0" xfId="0" applyFont="1" applyBorder="1" applyAlignment="1">
      <alignment vertical="top" wrapText="1"/>
    </xf>
    <xf numFmtId="0" fontId="6" fillId="0" borderId="0" xfId="0" applyFont="1" applyBorder="1" applyAlignment="1">
      <alignment vertical="top"/>
    </xf>
    <xf numFmtId="0" fontId="7" fillId="5" borderId="8" xfId="21" applyFont="1" applyFill="1" applyBorder="1" applyAlignment="1">
      <alignment vertical="top" wrapText="1"/>
      <protection/>
    </xf>
    <xf numFmtId="9" fontId="7" fillId="5" borderId="9" xfId="15" applyFont="1" applyFill="1" applyBorder="1" applyAlignment="1">
      <alignment horizontal="right" vertical="top" wrapText="1"/>
    </xf>
    <xf numFmtId="0" fontId="7" fillId="5" borderId="10" xfId="21" applyFont="1" applyFill="1" applyBorder="1" applyAlignment="1">
      <alignment vertical="top" wrapText="1"/>
      <protection/>
    </xf>
    <xf numFmtId="9" fontId="7" fillId="5" borderId="11" xfId="15" applyFont="1" applyFill="1" applyBorder="1" applyAlignment="1">
      <alignment horizontal="right" vertical="top" wrapText="1"/>
    </xf>
    <xf numFmtId="0" fontId="7" fillId="4" borderId="0" xfId="0" applyFont="1" applyFill="1" applyAlignment="1">
      <alignment wrapText="1"/>
    </xf>
    <xf numFmtId="0" fontId="4" fillId="0" borderId="0" xfId="0" applyFont="1" applyAlignment="1">
      <alignment horizontal="right" wrapText="1"/>
    </xf>
    <xf numFmtId="0" fontId="6" fillId="0" borderId="0" xfId="0" applyFont="1" applyAlignment="1">
      <alignment wrapText="1"/>
    </xf>
    <xf numFmtId="0" fontId="7" fillId="0" borderId="0" xfId="0" applyFont="1" applyProtection="1">
      <protection/>
    </xf>
    <xf numFmtId="0" fontId="6" fillId="0" borderId="0" xfId="0" applyFont="1" applyProtection="1">
      <protection/>
    </xf>
    <xf numFmtId="0" fontId="6" fillId="6" borderId="0" xfId="0" applyFont="1" applyFill="1" applyAlignment="1" applyProtection="1">
      <alignment horizontal="left"/>
      <protection/>
    </xf>
    <xf numFmtId="0" fontId="6" fillId="6" borderId="0" xfId="0" applyFont="1" applyFill="1" applyProtection="1">
      <protection/>
    </xf>
    <xf numFmtId="0" fontId="10" fillId="7" borderId="0" xfId="0" applyFont="1" applyFill="1" applyProtection="1">
      <protection/>
    </xf>
    <xf numFmtId="0" fontId="10" fillId="8" borderId="0" xfId="0" applyFont="1" applyFill="1" applyProtection="1">
      <protection/>
    </xf>
    <xf numFmtId="0" fontId="11" fillId="8" borderId="0" xfId="0" applyFont="1" applyFill="1" applyProtection="1">
      <protection/>
    </xf>
    <xf numFmtId="0" fontId="6" fillId="0" borderId="0" xfId="0" applyFont="1" applyFill="1" applyProtection="1">
      <protection/>
    </xf>
    <xf numFmtId="0" fontId="6" fillId="7" borderId="0" xfId="0" applyFont="1" applyFill="1" applyProtection="1">
      <protection/>
    </xf>
    <xf numFmtId="0" fontId="6" fillId="9" borderId="0" xfId="0" applyFont="1" applyFill="1" applyProtection="1">
      <protection/>
    </xf>
    <xf numFmtId="0" fontId="6" fillId="5" borderId="0" xfId="0" applyFont="1" applyFill="1" applyAlignment="1" applyProtection="1">
      <alignment wrapText="1"/>
      <protection/>
    </xf>
    <xf numFmtId="0" fontId="6" fillId="10" borderId="0" xfId="0" applyFont="1" applyFill="1" applyAlignment="1" applyProtection="1">
      <alignment/>
      <protection/>
    </xf>
    <xf numFmtId="0" fontId="6" fillId="10" borderId="0" xfId="0" applyFont="1" applyFill="1" applyAlignment="1" applyProtection="1">
      <alignment vertical="top"/>
      <protection/>
    </xf>
    <xf numFmtId="0" fontId="6" fillId="10" borderId="0" xfId="0" applyFont="1" applyFill="1" applyProtection="1">
      <protection/>
    </xf>
    <xf numFmtId="0" fontId="6" fillId="11" borderId="0" xfId="0" applyFont="1" applyFill="1" applyProtection="1">
      <protection/>
    </xf>
    <xf numFmtId="0" fontId="6" fillId="11" borderId="0" xfId="0" applyFont="1" applyFill="1" applyAlignment="1" applyProtection="1">
      <alignment/>
      <protection/>
    </xf>
    <xf numFmtId="0" fontId="6" fillId="11" borderId="0" xfId="0" applyFont="1" applyFill="1" applyAlignment="1" applyProtection="1">
      <alignment vertical="top"/>
      <protection/>
    </xf>
    <xf numFmtId="0" fontId="6" fillId="0" borderId="0" xfId="0" applyFont="1" applyAlignment="1" applyProtection="1">
      <alignment/>
      <protection/>
    </xf>
    <xf numFmtId="0" fontId="6" fillId="0" borderId="0" xfId="0" applyFont="1" applyAlignment="1" applyProtection="1">
      <alignment vertical="top"/>
      <protection/>
    </xf>
    <xf numFmtId="0" fontId="13" fillId="0" borderId="0" xfId="24" applyProtection="1">
      <protection/>
    </xf>
    <xf numFmtId="0" fontId="0" fillId="0" borderId="0" xfId="0" applyProtection="1">
      <protection/>
    </xf>
    <xf numFmtId="165" fontId="4" fillId="0" borderId="7" xfId="0" applyNumberFormat="1" applyFont="1" applyBorder="1" applyAlignment="1" applyProtection="1">
      <alignment wrapText="1"/>
      <protection locked="0"/>
    </xf>
    <xf numFmtId="0" fontId="4" fillId="0" borderId="2" xfId="0" applyFont="1" applyBorder="1" applyAlignment="1" applyProtection="1">
      <alignment wrapText="1"/>
      <protection locked="0"/>
    </xf>
    <xf numFmtId="43" fontId="4" fillId="0" borderId="2" xfId="18" applyFont="1" applyBorder="1" applyProtection="1">
      <protection locked="0"/>
    </xf>
    <xf numFmtId="43" fontId="4" fillId="0" borderId="2" xfId="18" applyFont="1" applyFill="1" applyBorder="1" applyProtection="1">
      <protection locked="0"/>
    </xf>
    <xf numFmtId="165" fontId="4" fillId="0" borderId="5" xfId="0" applyNumberFormat="1" applyFont="1" applyBorder="1" applyAlignment="1" applyProtection="1">
      <alignment wrapText="1"/>
      <protection locked="0"/>
    </xf>
    <xf numFmtId="0" fontId="4" fillId="0" borderId="6" xfId="0" applyFont="1" applyBorder="1" applyAlignment="1" applyProtection="1">
      <alignment wrapText="1"/>
      <protection locked="0"/>
    </xf>
    <xf numFmtId="43" fontId="4" fillId="0" borderId="6" xfId="18" applyFont="1" applyFill="1" applyBorder="1" applyProtection="1">
      <protection locked="0"/>
    </xf>
    <xf numFmtId="165" fontId="4" fillId="0" borderId="7" xfId="0" applyNumberFormat="1" applyFont="1" applyBorder="1" applyAlignment="1" applyProtection="1">
      <alignment horizontal="left" wrapText="1"/>
      <protection locked="0"/>
    </xf>
    <xf numFmtId="0" fontId="4" fillId="0" borderId="2" xfId="0" applyFont="1" applyBorder="1" applyAlignment="1" applyProtection="1">
      <alignment horizontal="left" wrapText="1"/>
      <protection locked="0"/>
    </xf>
    <xf numFmtId="0" fontId="4" fillId="0" borderId="2" xfId="21" applyFont="1" applyBorder="1" applyAlignment="1" applyProtection="1">
      <alignment vertical="top" wrapText="1"/>
      <protection locked="0"/>
    </xf>
    <xf numFmtId="0" fontId="4" fillId="0" borderId="2" xfId="0" applyFont="1" applyBorder="1" applyProtection="1">
      <protection locked="0"/>
    </xf>
    <xf numFmtId="0" fontId="4" fillId="0" borderId="2" xfId="21" applyFont="1" applyFill="1" applyBorder="1" applyAlignment="1" applyProtection="1">
      <alignment vertical="top" wrapText="1"/>
      <protection locked="0"/>
    </xf>
    <xf numFmtId="0" fontId="4" fillId="0" borderId="0" xfId="0" applyFont="1" applyFill="1" applyBorder="1" applyProtection="1">
      <protection/>
    </xf>
    <xf numFmtId="0" fontId="4" fillId="11" borderId="12" xfId="21" applyFont="1" applyFill="1" applyBorder="1" applyAlignment="1" applyProtection="1">
      <alignment vertical="top" wrapText="1"/>
      <protection/>
    </xf>
    <xf numFmtId="0" fontId="6" fillId="11" borderId="13" xfId="21" applyFont="1" applyFill="1" applyBorder="1" applyAlignment="1" applyProtection="1">
      <alignment vertical="top" wrapText="1"/>
      <protection/>
    </xf>
    <xf numFmtId="0" fontId="6" fillId="11" borderId="14" xfId="21" applyFont="1" applyFill="1" applyBorder="1" applyAlignment="1" applyProtection="1">
      <alignment vertical="top" wrapText="1"/>
      <protection/>
    </xf>
    <xf numFmtId="0" fontId="4" fillId="0" borderId="7" xfId="0" applyFont="1" applyBorder="1" applyAlignment="1" applyProtection="1">
      <alignment wrapText="1"/>
      <protection locked="0"/>
    </xf>
    <xf numFmtId="0" fontId="4" fillId="0" borderId="7" xfId="0" applyFont="1" applyBorder="1" applyAlignment="1" applyProtection="1">
      <alignment horizontal="left" wrapText="1"/>
      <protection locked="0"/>
    </xf>
    <xf numFmtId="0" fontId="6" fillId="5" borderId="0" xfId="0" applyFont="1" applyFill="1" applyAlignment="1" applyProtection="1">
      <alignment horizontal="left" vertical="center" wrapText="1"/>
      <protection/>
    </xf>
    <xf numFmtId="0" fontId="14" fillId="0" borderId="15" xfId="21" applyFont="1" applyBorder="1" applyAlignment="1" applyProtection="1">
      <alignment horizontal="left" vertical="top" wrapText="1"/>
      <protection locked="0"/>
    </xf>
    <xf numFmtId="0" fontId="14" fillId="0" borderId="16" xfId="21" applyFont="1" applyBorder="1" applyAlignment="1" applyProtection="1">
      <alignment horizontal="left" vertical="top" wrapText="1"/>
      <protection locked="0"/>
    </xf>
    <xf numFmtId="0" fontId="14" fillId="0" borderId="2" xfId="21" applyFont="1" applyBorder="1" applyAlignment="1" applyProtection="1">
      <alignment horizontal="left" vertical="top" wrapText="1"/>
      <protection locked="0"/>
    </xf>
    <xf numFmtId="0" fontId="14" fillId="0" borderId="17" xfId="21" applyFont="1" applyBorder="1" applyAlignment="1" applyProtection="1">
      <alignment horizontal="left" vertical="top" wrapText="1"/>
      <protection locked="0"/>
    </xf>
    <xf numFmtId="0" fontId="14" fillId="0" borderId="18" xfId="21" applyFont="1" applyBorder="1" applyAlignment="1" applyProtection="1">
      <alignment horizontal="left" vertical="top" wrapText="1"/>
      <protection locked="0"/>
    </xf>
    <xf numFmtId="0" fontId="14" fillId="0" borderId="19" xfId="21" applyFont="1" applyBorder="1" applyAlignment="1" applyProtection="1">
      <alignment horizontal="left" vertical="top" wrapText="1"/>
      <protection locked="0"/>
    </xf>
    <xf numFmtId="0" fontId="6" fillId="0" borderId="0" xfId="0" applyFont="1" applyAlignment="1" applyProtection="1">
      <alignment horizontal="left" vertical="top" wrapText="1"/>
      <protection/>
    </xf>
    <xf numFmtId="0" fontId="13" fillId="0" borderId="0" xfId="24" applyAlignment="1" applyProtection="1">
      <alignment horizontal="left"/>
      <protection locked="0"/>
    </xf>
    <xf numFmtId="0" fontId="10" fillId="4" borderId="20" xfId="21" applyFont="1" applyFill="1" applyBorder="1" applyAlignment="1">
      <alignment horizontal="center" vertical="center" wrapText="1"/>
      <protection/>
    </xf>
    <xf numFmtId="0" fontId="10" fillId="4" borderId="21" xfId="21" applyFont="1" applyFill="1" applyBorder="1" applyAlignment="1">
      <alignment horizontal="center" vertical="center" wrapText="1"/>
      <protection/>
    </xf>
    <xf numFmtId="43" fontId="4" fillId="0" borderId="20" xfId="18" applyFont="1" applyFill="1" applyBorder="1" applyAlignment="1">
      <alignment horizontal="center" vertical="top" wrapText="1"/>
    </xf>
    <xf numFmtId="43" fontId="4" fillId="0" borderId="21" xfId="18" applyFont="1" applyFill="1" applyBorder="1" applyAlignment="1">
      <alignment horizontal="center" vertical="top" wrapText="1"/>
    </xf>
    <xf numFmtId="43" fontId="4" fillId="0" borderId="7" xfId="18" applyFont="1" applyFill="1" applyBorder="1" applyAlignment="1">
      <alignment horizontal="center" vertical="top" wrapText="1"/>
    </xf>
    <xf numFmtId="0" fontId="6" fillId="4" borderId="22" xfId="0" applyFont="1" applyFill="1" applyBorder="1" applyAlignment="1">
      <alignment horizontal="left" vertical="top" wrapText="1"/>
    </xf>
    <xf numFmtId="0" fontId="6" fillId="4" borderId="23" xfId="0" applyFont="1" applyFill="1" applyBorder="1" applyAlignment="1">
      <alignment horizontal="left" vertical="top" wrapText="1"/>
    </xf>
    <xf numFmtId="0" fontId="6" fillId="4" borderId="24" xfId="0" applyFont="1" applyFill="1" applyBorder="1" applyAlignment="1">
      <alignment horizontal="left" vertical="top" wrapText="1"/>
    </xf>
    <xf numFmtId="0" fontId="6" fillId="4" borderId="25" xfId="0" applyFont="1" applyFill="1" applyBorder="1" applyAlignment="1">
      <alignment horizontal="left" vertical="top" wrapText="1"/>
    </xf>
    <xf numFmtId="0" fontId="6" fillId="4" borderId="0" xfId="0" applyFont="1" applyFill="1" applyBorder="1" applyAlignment="1">
      <alignment horizontal="left" vertical="top" wrapText="1"/>
    </xf>
    <xf numFmtId="0" fontId="6" fillId="4" borderId="26" xfId="0" applyFont="1" applyFill="1" applyBorder="1" applyAlignment="1">
      <alignment horizontal="left" vertical="top" wrapText="1"/>
    </xf>
    <xf numFmtId="0" fontId="6" fillId="4" borderId="27" xfId="0" applyFont="1" applyFill="1" applyBorder="1" applyAlignment="1">
      <alignment horizontal="left" vertical="top" wrapText="1"/>
    </xf>
    <xf numFmtId="0" fontId="6" fillId="4" borderId="28" xfId="0" applyFont="1" applyFill="1" applyBorder="1" applyAlignment="1">
      <alignment horizontal="left" vertical="top" wrapText="1"/>
    </xf>
    <xf numFmtId="0" fontId="6" fillId="4" borderId="29" xfId="0" applyFont="1" applyFill="1" applyBorder="1" applyAlignment="1">
      <alignment horizontal="left" vertical="top" wrapText="1"/>
    </xf>
    <xf numFmtId="0" fontId="7" fillId="4" borderId="22" xfId="0"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4" xfId="0" applyFont="1" applyFill="1" applyBorder="1" applyAlignment="1">
      <alignment horizontal="left" vertical="top" wrapText="1"/>
    </xf>
    <xf numFmtId="0" fontId="7" fillId="4" borderId="25"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26" xfId="0"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8" xfId="0" applyFont="1" applyFill="1" applyBorder="1" applyAlignment="1">
      <alignment horizontal="left" vertical="top" wrapText="1"/>
    </xf>
    <xf numFmtId="0" fontId="7" fillId="4" borderId="29" xfId="0" applyFont="1" applyFill="1" applyBorder="1" applyAlignment="1">
      <alignment horizontal="left" vertical="top" wrapText="1"/>
    </xf>
    <xf numFmtId="0" fontId="15" fillId="0" borderId="0" xfId="21" applyFont="1" applyAlignment="1">
      <alignment vertical="top" wrapText="1"/>
      <protection/>
    </xf>
    <xf numFmtId="43" fontId="8" fillId="12" borderId="8" xfId="18" applyFont="1" applyFill="1" applyBorder="1" applyAlignment="1">
      <alignment horizontal="center" vertical="center" wrapText="1"/>
    </xf>
    <xf numFmtId="43" fontId="8" fillId="12" borderId="10" xfId="18" applyFont="1" applyFill="1" applyBorder="1" applyAlignment="1">
      <alignment horizontal="center" vertical="center" wrapText="1"/>
    </xf>
    <xf numFmtId="164" fontId="8" fillId="3" borderId="4" xfId="18" applyNumberFormat="1" applyFont="1" applyFill="1" applyBorder="1" applyAlignment="1">
      <alignment horizontal="right" vertical="top" wrapText="1"/>
    </xf>
    <xf numFmtId="43" fontId="8" fillId="12" borderId="9" xfId="18" applyFont="1" applyFill="1" applyBorder="1" applyAlignment="1">
      <alignment horizontal="center" vertical="center" wrapText="1"/>
    </xf>
    <xf numFmtId="43" fontId="8" fillId="12" borderId="6" xfId="18" applyFont="1" applyFill="1" applyBorder="1" applyAlignment="1">
      <alignment horizontal="center" vertical="center" wrapText="1"/>
    </xf>
    <xf numFmtId="43" fontId="16" fillId="12" borderId="4" xfId="18" applyFont="1" applyFill="1" applyBorder="1" applyAlignment="1">
      <alignment horizontal="center" vertical="center" wrapText="1"/>
    </xf>
    <xf numFmtId="9" fontId="7" fillId="5" borderId="5" xfId="15" applyFont="1" applyFill="1" applyBorder="1" applyAlignment="1">
      <alignment horizontal="right" vertical="top" wrapText="1"/>
    </xf>
    <xf numFmtId="9" fontId="7" fillId="5" borderId="3" xfId="15" applyFont="1" applyFill="1" applyBorder="1" applyAlignment="1">
      <alignment horizontal="right" vertical="top" wrapText="1"/>
    </xf>
  </cellXfs>
  <cellStyles count="11">
    <cellStyle name="Normal" xfId="0" builtinId="0"/>
    <cellStyle name="Percent" xfId="15" builtinId="5"/>
    <cellStyle name="Currency" xfId="16" builtinId="4"/>
    <cellStyle name="Currency [0]" xfId="17" builtinId="7"/>
    <cellStyle name="Comma" xfId="18" builtinId="3"/>
    <cellStyle name="Comma [0]" xfId="19" builtinId="6"/>
    <cellStyle name="Heading 3" xfId="20" builtinId="18"/>
    <cellStyle name="Normal 2" xfId="21"/>
    <cellStyle name="Style 1" xfId="22"/>
    <cellStyle name="Normal 3" xfId="23"/>
    <cellStyle name="Hyperlink" xfId="24" builtinId="8"/>
  </cellStyles>
  <dxfs count="328">
    <dxf>
      <font>
        <color rgb="FF9C0006"/>
      </font>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alignment horizontal="left" vertical="bottom" textRotation="0" wrapText="1" shrinkToFit="0" readingOrder="0"/>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alignment horizontal="left" vertical="bottom" textRotation="0" wrapText="1" shrinkToFit="0" readingOrder="0"/>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alignment horizontal="left" vertical="bottom" textRotation="0" wrapText="1" shrinkToFit="0" readingOrder="0"/>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1" shrinkToFit="0" readingOrder="0"/>
      <border>
        <left style="thin">
          <color auto="1"/>
        </left>
        <right style="thin">
          <color auto="1"/>
        </right>
        <top style="thin">
          <color auto="1"/>
        </top>
        <bottom/>
      </border>
    </dxf>
    <dxf>
      <font>
        <b val="0"/>
        <i val="0"/>
        <u val="none"/>
        <strike val="0"/>
        <sz val="11"/>
        <name val="Arial"/>
        <family val="2"/>
        <color auto="1"/>
      </font>
      <alignment horizontal="left" vertical="bottom" textRotation="0" wrapText="1" shrinkToFit="0" readingOrder="0"/>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alignment horizontal="right" vertical="bottom" textRotation="0" wrapText="0" shrinkToFit="0" readingOrder="0"/>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numFmt numFmtId="43" formatCode="_(* #,##0.00_);_(* \(#,##0.00\);_(* &quot;-&quot;??_);_(@_)"/>
      <border>
        <left style="thin">
          <color auto="1"/>
        </left>
        <right style="thin">
          <color auto="1"/>
        </right>
        <top style="thin">
          <color auto="1"/>
        </top>
        <bottom/>
      </border>
    </dxf>
    <dxf>
      <font>
        <b val="0"/>
        <i val="0"/>
        <u val="none"/>
        <strike val="0"/>
        <sz val="11"/>
        <name val="Arial"/>
        <family val="2"/>
        <color auto="1"/>
      </font>
      <border>
        <left/>
        <right style="thin">
          <color auto="1"/>
        </right>
        <top style="thin">
          <color auto="1"/>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border>
        <top style="thin">
          <color auto="1"/>
        </top>
      </border>
    </dxf>
    <dxf>
      <font>
        <b val="0"/>
        <i val="0"/>
        <u val="none"/>
        <strike val="0"/>
        <sz val="11"/>
        <name val="Arial"/>
        <family val="2"/>
        <color auto="1"/>
      </font>
      <border>
        <left style="thin">
          <color auto="1"/>
        </left>
        <right style="thin">
          <color auto="1"/>
        </right>
        <top/>
        <bottom/>
      </border>
    </dxf>
    <dxf>
      <border>
        <left style="thin">
          <color auto="1"/>
        </left>
        <right style="thin">
          <color auto="1"/>
        </right>
        <top style="thin">
          <color auto="1"/>
        </top>
        <bottom style="thin">
          <color auto="1"/>
        </bottom>
      </border>
    </dxf>
    <dxf>
      <font>
        <u val="none"/>
        <strike val="0"/>
        <sz val="11"/>
        <name val="Arial"/>
        <family val="2"/>
        <color auto="1"/>
      </font>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border>
        <top style="thin">
          <color auto="1"/>
        </top>
      </border>
    </dxf>
    <dxf>
      <font>
        <b val="0"/>
        <i val="0"/>
        <u val="none"/>
        <strike val="0"/>
        <sz val="11"/>
        <name val="Arial"/>
        <family val="2"/>
        <color auto="1"/>
      </font>
      <border>
        <left style="thin">
          <color auto="1"/>
        </left>
        <right style="thin">
          <color auto="1"/>
        </right>
        <top/>
        <bottom/>
      </border>
    </dxf>
    <dxf>
      <border>
        <left style="thin">
          <color auto="1"/>
        </left>
        <right style="thin">
          <color auto="1"/>
        </right>
        <top style="thin">
          <color auto="1"/>
        </top>
        <bottom style="thin">
          <color auto="1"/>
        </bottom>
      </border>
    </dxf>
    <dxf>
      <font>
        <u val="none"/>
        <strike val="0"/>
        <sz val="11"/>
        <name val="Arial"/>
        <family val="2"/>
        <color auto="1"/>
      </font>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border>
        <left style="thin">
          <color auto="1"/>
        </left>
        <right style="thin">
          <color auto="1"/>
        </right>
        <top/>
        <bottom/>
      </border>
    </dxf>
    <dxf>
      <font>
        <u val="none"/>
        <strike val="0"/>
        <sz val="11"/>
        <name val="Arial"/>
        <family val="2"/>
        <color auto="1"/>
      </font>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border>
        <top style="thin">
          <color auto="1"/>
        </top>
      </border>
    </dxf>
    <dxf>
      <font>
        <b val="0"/>
        <i val="0"/>
        <u val="none"/>
        <strike val="0"/>
        <sz val="11"/>
        <name val="Arial"/>
        <family val="2"/>
        <color auto="1"/>
      </font>
      <border>
        <left style="thin">
          <color auto="1"/>
        </left>
        <right style="thin">
          <color auto="1"/>
        </right>
        <top/>
        <bottom/>
      </border>
    </dxf>
    <dxf>
      <border>
        <left style="thin">
          <color auto="1"/>
        </left>
        <right style="thin">
          <color auto="1"/>
        </right>
        <top style="thin">
          <color auto="1"/>
        </top>
        <bottom style="thin">
          <color auto="1"/>
        </bottom>
      </border>
    </dxf>
    <dxf>
      <font>
        <u val="none"/>
        <strike val="0"/>
        <sz val="11"/>
        <name val="Arial"/>
        <family val="2"/>
        <color auto="1"/>
      </font>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border>
        <top style="thin">
          <color auto="1"/>
        </top>
      </border>
    </dxf>
    <dxf>
      <font>
        <u val="none"/>
        <strike val="0"/>
        <sz val="11"/>
        <name val="Arial"/>
        <family val="2"/>
        <color auto="1"/>
      </font>
      <border>
        <left style="thin">
          <color auto="1"/>
        </left>
        <right style="thin">
          <color auto="1"/>
        </right>
        <top/>
        <bottom/>
      </border>
    </dxf>
    <dxf>
      <border>
        <left style="thin">
          <color auto="1"/>
        </left>
        <right style="thin">
          <color auto="1"/>
        </right>
        <top style="thin">
          <color auto="1"/>
        </top>
        <bottom style="thin">
          <color auto="1"/>
        </bottom>
      </border>
    </dxf>
    <dxf>
      <font>
        <u val="none"/>
        <strike val="0"/>
        <sz val="11"/>
        <name val="Arial"/>
        <family val="2"/>
        <color auto="1"/>
      </font>
      <protection hidden="1" locked="0"/>
    </dxf>
    <dxf>
      <border>
        <bottom style="thin">
          <color auto="1"/>
        </bottom>
      </border>
    </dxf>
    <dxf>
      <font>
        <u val="none"/>
        <strike val="0"/>
        <sz val="11"/>
        <name val="Arial"/>
        <family val="2"/>
        <color auto="1"/>
      </font>
      <alignment horizontal="center" vertical="bottom" textRotation="0" wrapText="0" shrinkToFit="0" readingOrder="0"/>
      <border>
        <left style="thin">
          <color auto="1"/>
        </left>
        <right style="thin">
          <color auto="1"/>
        </right>
        <top/>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left"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left"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alignment textRotation="0" wrapText="1" shrinkToFit="0" readingOrder="0"/>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left"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left"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alignment textRotation="0" wrapText="1" shrinkToFit="0" readingOrder="0"/>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left"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left"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alignment textRotation="0" wrapText="1" shrinkToFit="0" readingOrder="0"/>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dxf>
    <dxf>
      <font>
        <u val="none"/>
        <strike val="0"/>
        <sz val="11"/>
        <name val="Arial"/>
        <family val="2"/>
        <color auto="1"/>
      </font>
      <fill>
        <patternFill patternType="none"/>
      </fill>
      <alignment textRotation="0" wrapText="1" shrinkToFit="0" readingOrder="0"/>
      <border>
        <left style="thin">
          <color auto="1"/>
        </left>
        <right style="thin">
          <color auto="1"/>
        </right>
        <top style="thin">
          <color auto="1"/>
        </top>
        <bottom style="thin">
          <color auto="1"/>
        </bottom>
      </border>
    </dxf>
    <dxf>
      <font>
        <u val="none"/>
        <strike val="0"/>
        <sz val="11"/>
        <name val="Arial"/>
        <family val="2"/>
        <color auto="1"/>
      </font>
      <alignment horizontal="left" vertical="bottom" textRotation="0" wrapText="1" shrinkToFit="0" readingOrder="0"/>
      <border>
        <left style="thin">
          <color auto="1"/>
        </left>
        <right style="thin">
          <color auto="1"/>
        </right>
        <top style="thin">
          <color auto="1"/>
        </top>
        <bottom style="thin">
          <color auto="1"/>
        </bottom>
      </border>
    </dxf>
    <dxf>
      <font>
        <u val="none"/>
        <strike val="0"/>
        <sz val="11"/>
        <name val="Arial"/>
        <family val="2"/>
        <color auto="1"/>
      </font>
      <numFmt numFmtId="165" formatCode="yyyy\-mm\-dd;@"/>
      <alignment horizontal="left" vertical="bottom" textRotation="0" wrapText="1" shrinkToFit="0" readingOrder="0"/>
      <border>
        <left/>
        <right style="thin">
          <color auto="1"/>
        </right>
        <top style="thin">
          <color auto="1"/>
        </top>
        <bottom style="thin">
          <color auto="1"/>
        </bottom>
      </border>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alignment textRotation="0" wrapText="1" shrinkToFit="0" readingOrder="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fill>
        <patternFill patternType="none"/>
      </fill>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font>
        <b val="0"/>
        <i val="0"/>
        <u val="none"/>
        <strike val="0"/>
        <sz val="11"/>
        <name val="Arial"/>
        <family val="2"/>
        <color auto="1"/>
      </font>
      <numFmt numFmtId="43" formatCode="_(* #,##0.00_);_(* \(#,##0.00\);_(* &quot;-&quot;??_);_(@_)"/>
      <border>
        <left style="thin">
          <color auto="1"/>
        </left>
        <right style="thin">
          <color auto="1"/>
        </right>
        <top/>
        <bottom/>
      </border>
    </dxf>
    <dxf>
      <font>
        <u val="none"/>
        <strike val="0"/>
        <sz val="11"/>
        <name val="Arial"/>
        <family val="2"/>
        <color auto="1"/>
      </font>
      <numFmt numFmtId="43" formatCode="_(* #,##0.00_);_(* \(#,##0.00\);_(* &quot;-&quot;??_);_(@_)"/>
      <fill>
        <patternFill patternType="none"/>
      </fill>
      <protection hidden="1" locked="0"/>
    </dxf>
    <dxf>
      <border>
        <bottom style="thin">
          <color auto="1"/>
        </bottom>
      </border>
    </dxf>
    <dxf>
      <font>
        <b val="0"/>
        <i val="0"/>
        <u val="none"/>
        <strike val="0"/>
        <sz val="11"/>
        <name val="Arial"/>
        <family val="2"/>
        <color auto="1"/>
      </font>
      <alignment horizontal="center" vertical="bottom" textRotation="0" wrapText="1" shrinkToFit="0" readingOrder="0"/>
      <border>
        <left style="thin">
          <color auto="1"/>
        </left>
        <right style="thin">
          <color auto="1"/>
        </right>
        <top/>
        <bottom/>
      </border>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border>
        <left style="thin">
          <color auto="1"/>
        </left>
        <right style="thin">
          <color auto="1"/>
        </right>
        <top style="thin">
          <color auto="1"/>
        </top>
        <bottom style="thin">
          <color auto="1"/>
        </bottom>
      </border>
      <protection hidden="1" locked="0"/>
    </dxf>
    <dxf>
      <font>
        <u val="none"/>
        <strike val="0"/>
        <sz val="11"/>
        <name val="Arial"/>
        <family val="2"/>
        <color auto="1"/>
      </font>
      <alignment horizontal="general" vertical="bottom" textRotation="0" wrapText="1" shrinkToFit="0" readingOrder="0"/>
      <border>
        <left style="thin">
          <color auto="1"/>
        </left>
        <right style="thin">
          <color auto="1"/>
        </right>
        <top style="thin">
          <color auto="1"/>
        </top>
        <bottom style="thin">
          <color auto="1"/>
        </bottom>
      </border>
      <protection hidden="1" locked="0"/>
    </dxf>
    <dxf>
      <font>
        <u val="none"/>
        <strike val="0"/>
        <sz val="11"/>
        <name val="Arial"/>
        <family val="2"/>
        <color auto="1"/>
      </font>
      <numFmt numFmtId="165" formatCode="yyyy\-mm\-dd;@"/>
      <alignment horizontal="general" vertical="bottom" textRotation="0" wrapText="1" shrinkToFit="0" readingOrder="0"/>
      <border>
        <left/>
        <right style="thin">
          <color auto="1"/>
        </right>
        <top style="thin">
          <color auto="1"/>
        </top>
        <bottom style="thin">
          <color auto="1"/>
        </bottom>
      </border>
      <protection hidden="1" locked="0"/>
    </dxf>
    <dxf>
      <border>
        <top style="thin">
          <color auto="1"/>
        </top>
      </border>
    </dxf>
    <dxf>
      <font>
        <u val="none"/>
        <strike val="0"/>
        <sz val="11"/>
        <name val="Arial"/>
        <family val="2"/>
        <color auto="1"/>
      </font>
      <border>
        <left style="thin">
          <color auto="1"/>
        </left>
        <right style="thin">
          <color auto="1"/>
        </right>
        <top/>
        <bottom/>
      </border>
    </dxf>
    <dxf>
      <border>
        <left style="thin">
          <color auto="1"/>
        </left>
        <right style="thin">
          <color auto="1"/>
        </right>
        <top style="thin">
          <color auto="1"/>
        </top>
        <bottom style="thin">
          <color auto="1"/>
        </bottom>
      </border>
    </dxf>
    <dxf>
      <font>
        <u val="none"/>
        <strike val="0"/>
        <sz val="11"/>
        <name val="Arial"/>
        <family val="2"/>
        <color auto="1"/>
      </font>
      <protection hidden="1" locked="0"/>
    </dxf>
    <dxf>
      <border>
        <bottom style="thin">
          <color auto="1"/>
        </bottom>
      </border>
    </dxf>
    <dxf>
      <font>
        <u val="none"/>
        <strike val="0"/>
        <sz val="11"/>
        <name val="Arial"/>
        <family val="2"/>
        <color auto="1"/>
      </font>
      <alignment horizontal="center" vertical="bottom" textRotation="0" wrapText="0" shrinkToFit="0" readingOrder="0"/>
      <border>
        <left style="thin">
          <color auto="1"/>
        </left>
        <right style="thin">
          <color auto="1"/>
        </right>
        <top/>
        <bottom/>
      </border>
    </dxf>
    <dxf>
      <font>
        <color theme="4" tint="-0.24997000396251678"/>
      </font>
      <border>
        <top style="thin">
          <color theme="4"/>
        </top>
        <bottom style="thin">
          <color theme="4"/>
        </bottom>
      </border>
    </dxf>
    <dxf>
      <font>
        <b/>
        <color theme="4" tint="-0.24997000396251678"/>
      </font>
      <border>
        <bottom style="thin">
          <color theme="4"/>
        </bottom>
      </border>
    </dxf>
    <dxf>
      <font>
        <b/>
        <color theme="4" tint="-0.24997000396251678"/>
      </font>
      <border>
        <top style="thin">
          <color theme="4"/>
        </top>
      </border>
    </dxf>
    <dxf>
      <font>
        <b/>
        <color theme="4" tint="-0.24997000396251678"/>
      </font>
    </dxf>
    <dxf>
      <fill>
        <patternFill patternType="solid">
          <fgColor theme="4" tint="0.7999799847602844"/>
          <bgColor theme="4" tint="0.799979984760284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 /><Relationship Id="rId10" Type="http://schemas.openxmlformats.org/officeDocument/2006/relationships/worksheet" Target="worksheets/sheet8.xml" /><Relationship Id="rId13" Type="http://schemas.openxmlformats.org/officeDocument/2006/relationships/customXml" Target="../customXml/item1.xml" /><Relationship Id="rId12" Type="http://schemas.openxmlformats.org/officeDocument/2006/relationships/sharedStrings" Target="sharedStrings.xml" /><Relationship Id="rId1" Type="http://schemas.openxmlformats.org/officeDocument/2006/relationships/theme" Target="theme/theme1.xml" /><Relationship Id="rId2" Type="http://schemas.microsoft.com/office/2017/10/relationships/person" Target="persons/person.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15" Type="http://schemas.openxmlformats.org/officeDocument/2006/relationships/customXml" Target="../customXml/item3.xml" /><Relationship Id="rId14" Type="http://schemas.openxmlformats.org/officeDocument/2006/relationships/customXml" Target="../customXml/item2.xml" /><Relationship Id="rId16" Type="http://schemas.openxmlformats.org/officeDocument/2006/relationships/calcChain" Target="calcChain.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xdr:col>
      <xdr:colOff>2133599</xdr:colOff>
      <xdr:row>6</xdr:row>
      <xdr:rowOff>28574</xdr:rowOff>
    </xdr:from>
    <xdr:to>
      <xdr:col>1</xdr:col>
      <xdr:colOff>2226734</xdr:colOff>
      <xdr:row>7</xdr:row>
      <xdr:rowOff>2116</xdr:rowOff>
    </xdr:to>
    <xdr:sp macro="" fLocksText="0">
      <xdr:nvSpPr>
        <xdr:cNvPr id="2" name="Right Brace 1"/>
        <xdr:cNvSpPr/>
      </xdr:nvSpPr>
      <xdr:spPr>
        <a:xfrm>
          <a:off x="2686050" y="942975"/>
          <a:ext cx="95250" cy="666750"/>
        </a:xfrm>
        <a:prstGeom prst="rightBrace"/>
      </xdr:spPr>
      <xdr:style>
        <a:lnRef idx="1">
          <a:schemeClr val="accent1"/>
        </a:lnRef>
        <a:fillRef idx="0">
          <a:schemeClr val="accent1"/>
        </a:fillRef>
        <a:effectRef idx="0">
          <a:schemeClr val="accent1"/>
        </a:effectRef>
        <a:fontRef idx="minor">
          <a:schemeClr val="tx1"/>
        </a:fontRef>
      </xdr:style>
      <xdr:txBody>
        <a:bodyPr vertOverflow="clip" horzOverflow="clip"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nna Jacob" id="{E21A9559-A083-47B9-8EB3-7FB0C70C099F}" userId="c595186ed419b5cb" providerId="Windows Live"/>
</personList>
</file>

<file path=xl/tables/table1.xml><?xml version="1.0" encoding="utf-8"?>
<table xmlns="http://schemas.openxmlformats.org/spreadsheetml/2006/main" id="2" name="Table13" displayName="Table13" ref="A2:F7" totalsRowCount="1" headerRowDxfId="322" dataDxfId="320" totalsRowDxfId="318" tableBorderDxfId="319" headerRowBorderDxfId="321" totalsRowBorderDxfId="317">
  <tableColumns count="6">
    <tableColumn id="1" name="Rôle ou titre de fonction et établissement" dataDxfId="316" totalsRowDxfId="42"/>
    <tableColumn id="2" name="Justification" dataDxfId="315" totalsRowLabel="Total" totalsRowDxfId="41"/>
    <tableColumn id="3" name="Coût estimatif, année 1, 2022-23" totalsRowFunction="sum" dataDxfId="314" totalsRowDxfId="40"/>
    <tableColumn id="4" name="Coût estimatif, année 2, 2023-24" totalsRowFunction="sum" dataDxfId="313" totalsRowDxfId="39"/>
    <tableColumn id="5" name="Coût estimatif, année 3, 2024-25" totalsRowFunction="sum" dataDxfId="312" totalsRowDxfId="38"/>
    <tableColumn id="6" name="Estimated Cost Year 4 2024-25" totalsRowFunction="sum" dataDxfId="311" totalsRowDxfId="37"/>
  </tableColumns>
  <tableStyleInfo name="TableStyleLight2" showFirstColumn="0" showLastColumn="0" showRowStripes="1" showColumnStripes="0"/>
</table>
</file>

<file path=xl/tables/table10.xml><?xml version="1.0" encoding="utf-8"?>
<table xmlns="http://schemas.openxmlformats.org/spreadsheetml/2006/main" id="11" name="Table112" displayName="Table112" ref="A50:F61" totalsRowCount="1" headerRowDxfId="230" dataDxfId="228" totalsRowDxfId="227" headerRowBorderDxfId="229">
  <tableColumns count="6">
    <tableColumn id="1" name="Nature du déplacement" dataDxfId="226" totalsRowDxfId="6"/>
    <tableColumn id="2" name="Justification" dataDxfId="225" totalsRowLabel="Total" totalsRowDxfId="5"/>
    <tableColumn id="3" name="Coût estimatif, année 1, 2022-23" totalsRowFunction="sum" dataDxfId="224" totalsRowDxfId="4"/>
    <tableColumn id="4" name="Coût estimatif, année 2, 2023-24" totalsRowFunction="sum" dataDxfId="223" totalsRowDxfId="3"/>
    <tableColumn id="5" name="Coût estimatif, année 3, 2024-25" totalsRowFunction="sum" dataDxfId="222" totalsRowDxfId="2"/>
    <tableColumn id="6" name="Estimated Cost Year 4 2024-25" totalsRowFunction="sum" dataDxfId="221" totalsRowDxfId="1"/>
  </tableColumns>
  <tableStyleInfo name="TableStyleLight2" showFirstColumn="0" showLastColumn="0" showRowStripes="1" showColumnStripes="0"/>
</table>
</file>

<file path=xl/tables/table11.xml><?xml version="1.0" encoding="utf-8"?>
<table xmlns="http://schemas.openxmlformats.org/spreadsheetml/2006/main" id="8" name="Table139" displayName="Table139" ref="A2:F13" totalsRowCount="1" headerRowDxfId="220" dataDxfId="218" totalsRowDxfId="216" tableBorderDxfId="217" headerRowBorderDxfId="219" totalsRowBorderDxfId="215">
  <tableColumns count="6">
    <tableColumn id="1" name="Catégorie" dataDxfId="214" totalsRowDxfId="96"/>
    <tableColumn id="2" name="Justification" dataDxfId="213" totalsRowLabel="Total" totalsRowDxfId="95"/>
    <tableColumn id="3" name="Coût estimatif, année 1, 2022-23" totalsRowFunction="sum" dataDxfId="212" totalsRowDxfId="94"/>
    <tableColumn id="4" name="Coût estimatif, année 2, 2023-24" totalsRowFunction="sum" dataDxfId="211" totalsRowDxfId="93"/>
    <tableColumn id="5" name="Coût estimatif, année 3, 2024-25" totalsRowFunction="sum" dataDxfId="210" totalsRowDxfId="92"/>
    <tableColumn id="6" name="Estimated Cost Year 4 2024-25" totalsRowFunction="sum" dataDxfId="209" totalsRowDxfId="91"/>
  </tableColumns>
  <tableStyleInfo name="TableStyleLight2" showFirstColumn="0" showLastColumn="0" showRowStripes="1" showColumnStripes="0"/>
</table>
</file>

<file path=xl/tables/table12.xml><?xml version="1.0" encoding="utf-8"?>
<table xmlns="http://schemas.openxmlformats.org/spreadsheetml/2006/main" id="12" name="Table1413" displayName="Table1413" ref="A17:F28" totalsRowCount="1" headerRowDxfId="208" dataDxfId="206" totalsRowDxfId="205" headerRowBorderDxfId="207">
  <tableColumns count="6">
    <tableColumn id="1" name="Catégorie" dataDxfId="204" totalsRowDxfId="90"/>
    <tableColumn id="2" name="Justification" dataDxfId="203" totalsRowLabel="Total" totalsRowDxfId="89"/>
    <tableColumn id="3" name="Coût estimatif, année 1, 2022-23" totalsRowFunction="sum" dataDxfId="202" totalsRowDxfId="88"/>
    <tableColumn id="4" name="Coût estimatif, année 2, 2023-24" totalsRowFunction="sum" dataDxfId="201" totalsRowDxfId="87"/>
    <tableColumn id="5" name="Coût estimatif, année 3, 2024-25" totalsRowFunction="sum" dataDxfId="200" totalsRowDxfId="86"/>
    <tableColumn id="6" name="Estimated Cost Year 4 2024-25" totalsRowFunction="sum" dataDxfId="199" totalsRowDxfId="85"/>
  </tableColumns>
  <tableStyleInfo name="TableStyleLight2" showFirstColumn="0" showLastColumn="0" showRowStripes="1" showColumnStripes="0"/>
</table>
</file>

<file path=xl/tables/table13.xml><?xml version="1.0" encoding="utf-8"?>
<table xmlns="http://schemas.openxmlformats.org/spreadsheetml/2006/main" id="13" name="Table1514" displayName="Table1514" ref="A32:F43" totalsRowCount="1" headerRowDxfId="198" dataDxfId="196" totalsRowDxfId="195" headerRowBorderDxfId="197">
  <tableColumns count="6">
    <tableColumn id="1" name="Catégorie" dataDxfId="194" totalsRowDxfId="84"/>
    <tableColumn id="2" name="Justification" dataDxfId="193" totalsRowLabel="Total" totalsRowDxfId="83"/>
    <tableColumn id="3" name="Coût estimatif, année 1, 2022-23" totalsRowFunction="sum" dataDxfId="192" totalsRowDxfId="82"/>
    <tableColumn id="4" name="Coût estimatif, année 2, 2023-24" totalsRowFunction="sum" dataDxfId="191" totalsRowDxfId="81"/>
    <tableColumn id="5" name="Coût estimatif, année 3, 2024-25" totalsRowFunction="sum" dataDxfId="190" totalsRowDxfId="80"/>
    <tableColumn id="6" name="Estimated Cost Year 4 2024-25" totalsRowFunction="sum" dataDxfId="189" totalsRowDxfId="79"/>
  </tableColumns>
  <tableStyleInfo name="TableStyleLight2" showFirstColumn="0" showLastColumn="0" showRowStripes="1" showColumnStripes="0"/>
</table>
</file>

<file path=xl/tables/table14.xml><?xml version="1.0" encoding="utf-8"?>
<table xmlns="http://schemas.openxmlformats.org/spreadsheetml/2006/main" id="14" name="Table1615" displayName="Table1615" ref="A62:F73" totalsRowCount="1" headerRowDxfId="188" dataDxfId="186" totalsRowDxfId="185" headerRowBorderDxfId="187">
  <tableColumns count="6">
    <tableColumn id="1" name="Catégorie" dataDxfId="184" totalsRowDxfId="72"/>
    <tableColumn id="2" name="Justification" dataDxfId="183" totalsRowLabel="Total" totalsRowDxfId="71"/>
    <tableColumn id="3" name="Coût estimatif, année 1, 2022-23" totalsRowFunction="sum" dataDxfId="182" totalsRowDxfId="70"/>
    <tableColumn id="4" name="Coût estimatif, année 2, 2023-24" totalsRowFunction="sum" dataDxfId="181" totalsRowDxfId="69"/>
    <tableColumn id="5" name="Coût estimatif, année 3, 2024-25" totalsRowFunction="sum" dataDxfId="180" totalsRowDxfId="68"/>
    <tableColumn id="6" name="Estimated Cost Year 4 2024-25" totalsRowFunction="sum" dataDxfId="179" totalsRowDxfId="67"/>
  </tableColumns>
  <tableStyleInfo name="TableStyleLight2" showFirstColumn="0" showLastColumn="0" showRowStripes="1" showColumnStripes="0"/>
</table>
</file>

<file path=xl/tables/table15.xml><?xml version="1.0" encoding="utf-8"?>
<table xmlns="http://schemas.openxmlformats.org/spreadsheetml/2006/main" id="15" name="Table16716" displayName="Table16716" ref="A77:F99" totalsRowCount="1" headerRowDxfId="178" dataDxfId="176" totalsRowDxfId="175" headerRowBorderDxfId="177">
  <tableColumns count="6">
    <tableColumn id="1" name="Catégorie de dépenses" dataDxfId="174" totalsRowDxfId="66"/>
    <tableColumn id="2" name="Justification" dataDxfId="173" totalsRowLabel="Total" totalsRowDxfId="65"/>
    <tableColumn id="3" name="Coût estimatif, année 1, 2022-23" totalsRowFunction="sum" dataDxfId="172" totalsRowDxfId="64"/>
    <tableColumn id="4" name="Coût estimatif, année 2, 2023-24" totalsRowFunction="sum" dataDxfId="171" totalsRowDxfId="63"/>
    <tableColumn id="5" name="Coût estimatif, année 3, 2024-25" totalsRowFunction="sum" dataDxfId="170" totalsRowDxfId="62"/>
    <tableColumn id="6" name="Estimated Cost Year 4 2024-25" totalsRowFunction="sum" dataDxfId="169" totalsRowDxfId="61"/>
  </tableColumns>
  <tableStyleInfo name="TableStyleLight2" showFirstColumn="0" showLastColumn="0" showRowStripes="1" showColumnStripes="0"/>
</table>
</file>

<file path=xl/tables/table16.xml><?xml version="1.0" encoding="utf-8"?>
<table xmlns="http://schemas.openxmlformats.org/spreadsheetml/2006/main" id="16" name="Table16817" displayName="Table16817" ref="A47:F58" totalsRowCount="1" headerRowDxfId="168" dataDxfId="166" totalsRowDxfId="165" headerRowBorderDxfId="167">
  <tableColumns count="6">
    <tableColumn id="1" name="Nature du déplacement" dataDxfId="164" totalsRowDxfId="78"/>
    <tableColumn id="2" name="Justification" dataDxfId="163" totalsRowLabel="Total" totalsRowDxfId="77"/>
    <tableColumn id="3" name="Coût estimatif, année 1, 2022-23" totalsRowFunction="sum" dataDxfId="162" totalsRowDxfId="76"/>
    <tableColumn id="4" name="Coût estimatif, année 2, 2023-24" totalsRowFunction="sum" dataDxfId="161" totalsRowDxfId="75"/>
    <tableColumn id="5" name="Coût estimatif, année 3, 2024-25" totalsRowFunction="sum" dataDxfId="160" totalsRowDxfId="74"/>
    <tableColumn id="6" name="Estimated Cost Year 4 2024-25" totalsRowFunction="sum" dataDxfId="159" totalsRowDxfId="73"/>
  </tableColumns>
  <tableStyleInfo name="TableStyleLight2" showFirstColumn="0" showLastColumn="0" showRowStripes="1" showColumnStripes="0"/>
</table>
</file>

<file path=xl/tables/table17.xml><?xml version="1.0" encoding="utf-8"?>
<table xmlns="http://schemas.openxmlformats.org/spreadsheetml/2006/main" id="17" name="Table1318" displayName="Table1318" ref="A2:F13" totalsRowCount="1" headerRowDxfId="158" dataDxfId="156" totalsRowDxfId="154" tableBorderDxfId="155" headerRowBorderDxfId="157" totalsRowBorderDxfId="153">
  <tableColumns count="6">
    <tableColumn id="1" name="Type" dataDxfId="152" totalsRowDxfId="102"/>
    <tableColumn id="2" name="Justification" dataDxfId="151" totalsRowLabel="Total" totalsRowDxfId="101"/>
    <tableColumn id="3" name="Coût estimatif, année 1, 2022-23" totalsRowFunction="sum" dataDxfId="150" totalsRowDxfId="100"/>
    <tableColumn id="4" name="Coût estimatif, année 2, 2023-24" totalsRowFunction="sum" dataDxfId="149" totalsRowDxfId="99"/>
    <tableColumn id="5" name="Coût estimatif, année 3, 2024-25" totalsRowFunction="sum" dataDxfId="148" totalsRowDxfId="98"/>
    <tableColumn id="6" name="Estimated Cost Year 4 2024-25" totalsRowFunction="sum" dataDxfId="147" totalsRowDxfId="97"/>
  </tableColumns>
  <tableStyleInfo name="TableStyleLight2" showFirstColumn="0" showLastColumn="0" showRowStripes="1" showColumnStripes="0"/>
</table>
</file>

<file path=xl/tables/table18.xml><?xml version="1.0" encoding="utf-8"?>
<table xmlns="http://schemas.openxmlformats.org/spreadsheetml/2006/main" id="18" name="Table1419" displayName="Table1419" ref="A17:F28" totalsRowCount="1" headerRowDxfId="146" dataDxfId="144" totalsRowDxfId="143" headerRowBorderDxfId="145">
  <tableColumns count="6">
    <tableColumn id="1" name="Type" dataDxfId="142" totalsRowDxfId="108"/>
    <tableColumn id="2" name="Justification" dataDxfId="141" totalsRowLabel="Total" totalsRowDxfId="107"/>
    <tableColumn id="3" name="Coût estimatif, année 1, 2022-23" totalsRowFunction="sum" dataDxfId="140" totalsRowDxfId="106"/>
    <tableColumn id="4" name="Coût estimatif, année 2, 2023-24" totalsRowFunction="sum" dataDxfId="139" totalsRowDxfId="105"/>
    <tableColumn id="5" name="Coût estimatif, année 3, 2024-25" totalsRowFunction="sum" dataDxfId="138" totalsRowDxfId="104"/>
    <tableColumn id="6" name="Estimated Cost Year 4 2024-25" totalsRowFunction="sum" dataDxfId="137" totalsRowDxfId="103"/>
  </tableColumns>
  <tableStyleInfo name="TableStyleLight2" showFirstColumn="0" showLastColumn="0" showRowStripes="1" showColumnStripes="0"/>
</table>
</file>

<file path=xl/tables/table19.xml><?xml version="1.0" encoding="utf-8"?>
<table xmlns="http://schemas.openxmlformats.org/spreadsheetml/2006/main" id="21" name="Table132122" displayName="Table132122" ref="A2:D37" totalsRowCount="1" headerRowDxfId="136" dataDxfId="134" totalsRowDxfId="132" tableBorderDxfId="133" headerRowBorderDxfId="135" totalsRowBorderDxfId="131">
  <tableColumns count="4">
    <tableColumn id="1" name="Description" dataDxfId="130" totalsRowDxfId="112"/>
    <tableColumn id="3" name="Année 1, 2022-23" totalsRowFunction="sum" dataDxfId="129" totalsRowDxfId="111"/>
    <tableColumn id="4" name="Année 2, 2023-24" totalsRowFunction="sum" dataDxfId="128" totalsRowDxfId="110"/>
    <tableColumn id="5" name="Année 3, 2024-25" totalsRowFunction="sum" dataDxfId="127" totalsRowDxfId="109"/>
  </tableColumns>
  <tableStyleInfo name="TableStyleLight2" showFirstColumn="0" showLastColumn="0" showRowStripes="1" showColumnStripes="0"/>
</table>
</file>

<file path=xl/tables/table2.xml><?xml version="1.0" encoding="utf-8"?>
<table xmlns="http://schemas.openxmlformats.org/spreadsheetml/2006/main" id="3" name="Table14" displayName="Table14" ref="A11:F22" totalsRowCount="1" headerRowDxfId="310" dataDxfId="308" totalsRowDxfId="307" headerRowBorderDxfId="309">
  <tableColumns count="6">
    <tableColumn id="1" name="Rôle ou titre de fonction et établissement" dataDxfId="306" totalsRowDxfId="36"/>
    <tableColumn id="2" name="Justification" dataDxfId="305" totalsRowLabel="Total" totalsRowDxfId="35"/>
    <tableColumn id="3" name="Coût estimatif, année 1, 2022-23" totalsRowFunction="sum" dataDxfId="304" totalsRowDxfId="34"/>
    <tableColumn id="4" name="Coût estimatif, année 2, 2023-24" totalsRowFunction="sum" dataDxfId="303" totalsRowDxfId="33"/>
    <tableColumn id="5" name="Coût estimatif, année 3, 2024-25" totalsRowFunction="sum" dataDxfId="302" totalsRowDxfId="32"/>
    <tableColumn id="6" name="Estimated Cost Year 4 2024-25" totalsRowFunction="sum" dataDxfId="301" totalsRowDxfId="31"/>
  </tableColumns>
  <tableStyleInfo name="TableStyleLight2" showFirstColumn="0" showLastColumn="0" showRowStripes="1" showColumnStripes="0"/>
</table>
</file>

<file path=xl/tables/table20.xml><?xml version="1.0" encoding="utf-8"?>
<table xmlns="http://schemas.openxmlformats.org/spreadsheetml/2006/main" id="20" name="Table1321" displayName="Table1321" ref="A2:D37" totalsRowCount="1" headerRowDxfId="126" dataDxfId="124" totalsRowDxfId="122" tableBorderDxfId="123" headerRowBorderDxfId="125" totalsRowBorderDxfId="121">
  <tableColumns count="4">
    <tableColumn id="1" name="Description" dataDxfId="120" totalsRowDxfId="116"/>
    <tableColumn id="3" name="Année 1, 2022-23" totalsRowFunction="sum" dataDxfId="119" totalsRowDxfId="115"/>
    <tableColumn id="4" name="Année 2, 2023-24" totalsRowFunction="sum" dataDxfId="118" totalsRowDxfId="114"/>
    <tableColumn id="5" name="Année 3, 2024-25" totalsRowFunction="sum" dataDxfId="117" totalsRowDxfId="113"/>
  </tableColumns>
  <tableStyleInfo name="TableStyleLight2" showFirstColumn="0" showLastColumn="0" showRowStripes="1" showColumnStripes="0"/>
</table>
</file>

<file path=xl/tables/table3.xml><?xml version="1.0" encoding="utf-8"?>
<table xmlns="http://schemas.openxmlformats.org/spreadsheetml/2006/main" id="4" name="Table15" displayName="Table15" ref="A26:F37" totalsRowCount="1" headerRowDxfId="300" dataDxfId="298" totalsRowDxfId="297" headerRowBorderDxfId="299">
  <tableColumns count="6">
    <tableColumn id="1" name="Rôle ou titre de fonction et établissement" dataDxfId="296" totalsRowDxfId="30"/>
    <tableColumn id="2" name="Justification" dataDxfId="295" totalsRowLabel="Total" totalsRowDxfId="29"/>
    <tableColumn id="3" name="Coût estimatif, année 1, 2022-23" totalsRowFunction="sum" dataDxfId="294" totalsRowDxfId="28"/>
    <tableColumn id="4" name="Coût estimatif, année 2, 2023-24" totalsRowFunction="sum" dataDxfId="293" totalsRowDxfId="27"/>
    <tableColumn id="5" name="Coût estimatif, année 3, 2024-25" totalsRowFunction="sum" dataDxfId="292" totalsRowDxfId="26"/>
    <tableColumn id="6" name="Estimated Cost Year 4 2024-25" totalsRowFunction="sum" dataDxfId="291" totalsRowDxfId="25"/>
  </tableColumns>
  <tableStyleInfo name="TableStyleLight2" showFirstColumn="0" showLastColumn="0" showRowStripes="1" showColumnStripes="0"/>
</table>
</file>

<file path=xl/tables/table4.xml><?xml version="1.0" encoding="utf-8"?>
<table xmlns="http://schemas.openxmlformats.org/spreadsheetml/2006/main" id="5" name="Table16" displayName="Table16" ref="A56:F67" totalsRowCount="1" headerRowDxfId="290" dataDxfId="288" totalsRowDxfId="287" headerRowBorderDxfId="289">
  <tableColumns count="6">
    <tableColumn id="1" name="Nature du déplacement" dataDxfId="286" totalsRowDxfId="18"/>
    <tableColumn id="2" name="Justification" dataDxfId="285" totalsRowLabel="Total" totalsRowDxfId="17"/>
    <tableColumn id="3" name="Coût estimatif, année 1, 2022-23" totalsRowFunction="sum" dataDxfId="284" totalsRowDxfId="16"/>
    <tableColumn id="4" name="Coût estimatif, année 2, 2023-24" totalsRowFunction="sum" dataDxfId="283" totalsRowDxfId="15"/>
    <tableColumn id="5" name="Coût estimatif, année 3, 2024-25" totalsRowFunction="sum" dataDxfId="282" totalsRowDxfId="14"/>
    <tableColumn id="6" name="Estimated Cost Year 4 2024-25" totalsRowFunction="sum" dataDxfId="281" totalsRowDxfId="13"/>
  </tableColumns>
  <tableStyleInfo name="TableStyleLight2" showFirstColumn="0" showLastColumn="0" showRowStripes="1" showColumnStripes="0"/>
</table>
</file>

<file path=xl/tables/table5.xml><?xml version="1.0" encoding="utf-8"?>
<table xmlns="http://schemas.openxmlformats.org/spreadsheetml/2006/main" id="6" name="Table167" displayName="Table167" ref="A71:F104" totalsRowCount="1" headerRowDxfId="280" dataDxfId="278" totalsRowDxfId="277" headerRowBorderDxfId="279">
  <tableColumns count="6">
    <tableColumn id="1" name="Activités de recherche" dataDxfId="276" totalsRowDxfId="12"/>
    <tableColumn id="2" name="Justification" dataDxfId="275" totalsRowLabel="Total" totalsRowDxfId="11"/>
    <tableColumn id="3" name="Coût estimatif, année 1, 2022-23" totalsRowFunction="sum" dataDxfId="274" totalsRowDxfId="10"/>
    <tableColumn id="4" name="Coût estimatif, année 2, 2023-24" totalsRowFunction="sum" dataDxfId="273" totalsRowDxfId="9"/>
    <tableColumn id="5" name="Coût estimatif, année 3, 2024-25" totalsRowFunction="sum" dataDxfId="272" totalsRowDxfId="8"/>
    <tableColumn id="6" name="Estimated Cost Year 4 2024-25" totalsRowFunction="sum" dataDxfId="271" totalsRowDxfId="7"/>
  </tableColumns>
  <tableStyleInfo name="TableStyleLight2" showFirstColumn="0" showLastColumn="0" showRowStripes="1" showColumnStripes="0"/>
</table>
</file>

<file path=xl/tables/table6.xml><?xml version="1.0" encoding="utf-8"?>
<table xmlns="http://schemas.openxmlformats.org/spreadsheetml/2006/main" id="7" name="Table168" displayName="Table168" ref="A41:F52" totalsRowCount="1" headerRowDxfId="270" dataDxfId="268" totalsRowDxfId="267" headerRowBorderDxfId="269">
  <tableColumns count="6">
    <tableColumn id="1" name="Catégorie" dataDxfId="266" totalsRowDxfId="24"/>
    <tableColumn id="2" name="Justification" dataDxfId="265" totalsRowLabel="Total" totalsRowDxfId="23"/>
    <tableColumn id="3" name="Coût estimatif, année 1, 2022-23" totalsRowFunction="sum" dataDxfId="264" totalsRowDxfId="22"/>
    <tableColumn id="4" name="Coût estimatif, année 2, 2023-24" totalsRowFunction="sum" dataDxfId="263" totalsRowDxfId="21"/>
    <tableColumn id="5" name="Coût estimatif, année 3, 2024-25" totalsRowFunction="sum" dataDxfId="262" totalsRowDxfId="20"/>
    <tableColumn id="6" name="Estimated Cost Year 4 2024-25" totalsRowFunction="sum" dataDxfId="261" totalsRowDxfId="19"/>
  </tableColumns>
  <tableStyleInfo name="TableStyleLight2" showFirstColumn="0" showLastColumn="0" showRowStripes="1" showColumnStripes="0"/>
</table>
</file>

<file path=xl/tables/table7.xml><?xml version="1.0" encoding="utf-8"?>
<table xmlns="http://schemas.openxmlformats.org/spreadsheetml/2006/main" id="1" name="Table1" displayName="Table1" ref="A2:F13" totalsRowCount="1" headerRowDxfId="260" dataDxfId="258" totalsRowDxfId="257" headerRowBorderDxfId="259">
  <tableColumns count="6">
    <tableColumn id="1" name="Rôle ou titre de fonction" dataDxfId="256" totalsRowDxfId="60"/>
    <tableColumn id="2" name="Justification" dataDxfId="255" totalsRowLabel="Total" totalsRowDxfId="59"/>
    <tableColumn id="3" name="Coût estimatif, année 1, 2022-23" totalsRowFunction="sum" dataDxfId="254" totalsRowDxfId="58"/>
    <tableColumn id="4" name="Coût estimatif, année 2, 2023-24" totalsRowFunction="sum" dataDxfId="253" totalsRowDxfId="57"/>
    <tableColumn id="5" name="Coût estimatif, année 3, 2024-25" totalsRowFunction="sum" dataDxfId="252" totalsRowDxfId="56"/>
    <tableColumn id="6" name="Estimated Cost Year 4 2024-25" totalsRowFunction="sum" dataDxfId="251" totalsRowDxfId="55"/>
  </tableColumns>
  <tableStyleInfo name="TableStyleLight2" showFirstColumn="0" showLastColumn="0" showRowStripes="1" showColumnStripes="0"/>
</table>
</file>

<file path=xl/tables/table8.xml><?xml version="1.0" encoding="utf-8"?>
<table xmlns="http://schemas.openxmlformats.org/spreadsheetml/2006/main" id="9" name="Table110" displayName="Table110" ref="A18:F29" totalsRowCount="1" headerRowDxfId="250" dataDxfId="248" totalsRowDxfId="247" headerRowBorderDxfId="249">
  <tableColumns count="6">
    <tableColumn id="1" name="Catégorie" dataDxfId="246" totalsRowDxfId="54"/>
    <tableColumn id="2" name="Justification" dataDxfId="245" totalsRowLabel="Total" totalsRowDxfId="53"/>
    <tableColumn id="3" name="Coût estimatif, année 1, 2022-23" totalsRowFunction="sum" dataDxfId="244" totalsRowDxfId="52"/>
    <tableColumn id="4" name="Coût estimatif, année 2, 2023-24" totalsRowFunction="sum" dataDxfId="243" totalsRowDxfId="51"/>
    <tableColumn id="5" name="Coût estimatif, année 3, 2024-25" totalsRowFunction="sum" dataDxfId="242" totalsRowDxfId="50"/>
    <tableColumn id="6" name="Estimated Cost Year 4 2024-25" totalsRowFunction="sum" dataDxfId="241" totalsRowDxfId="49"/>
  </tableColumns>
  <tableStyleInfo name="TableStyleLight2" showFirstColumn="0" showLastColumn="0" showRowStripes="1" showColumnStripes="0"/>
</table>
</file>

<file path=xl/tables/table9.xml><?xml version="1.0" encoding="utf-8"?>
<table xmlns="http://schemas.openxmlformats.org/spreadsheetml/2006/main" id="10" name="Table111" displayName="Table111" ref="A34:F45" totalsRowCount="1" headerRowDxfId="240" dataDxfId="238" totalsRowDxfId="237" headerRowBorderDxfId="239">
  <tableColumns count="6">
    <tableColumn id="1" name="Catégorie" dataDxfId="236" totalsRowDxfId="48"/>
    <tableColumn id="2" name="Justification" dataDxfId="235" totalsRowLabel="Total" totalsRowDxfId="47"/>
    <tableColumn id="3" name="Coût estimatif, année 1, 2022-23" totalsRowFunction="sum" dataDxfId="234" totalsRowDxfId="46"/>
    <tableColumn id="4" name="Coût estimatif, année 2, 2023-24" totalsRowFunction="sum" dataDxfId="233" totalsRowDxfId="45"/>
    <tableColumn id="5" name="Coût estimatif, année 3, 2024-25" totalsRowFunction="sum" dataDxfId="232" totalsRowDxfId="44"/>
    <tableColumn id="6" name="Estimated Cost Year 4 2024-25" totalsRowFunction="sum" dataDxfId="231" totalsRowDxfId="4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s2.xml><?xml version="1.0" encoding="utf-8"?>
<ThreadedComments xmlns="http://schemas.microsoft.com/office/spreadsheetml/2018/threadedcomments" xmlns:x="http://schemas.openxmlformats.org/spreadsheetml/2006/main">
  <threadedComment ref="B2" dT="2019-08-16T01:41:04" personId="{E21A9559-A083-47B9-8EB3-7FB0C70C099F}" id="{EABAB254-87CA-41F9-8049-1B1AF31B7D55}">
    <text>Please visit note 7 in the guide tab to enter your name. Thank you!</text>
  </threadedComment>
  <threadedComment ref="B3" dT="2019-08-16T01:41:19" personId="{E21A9559-A083-47B9-8EB3-7FB0C70C099F}" id="{409D9A10-152E-4301-AB21-007F38E1A136}">
    <text>Please visit note 7 in the guide tab to enter your institution. Thank you!</text>
  </threadedComment>
  <threadedComment ref="B4" dT="2019-08-16T01:41:40" personId="{E21A9559-A083-47B9-8EB3-7FB0C70C099F}" id="{40AE17B7-C37E-4394-B47F-D4F206D7FD31}">
    <text>Please visit note 7 in the guide tab to enter title of your proposal. Thank you!</text>
  </threadedComment>
</ThreadedComments>
</file>

<file path=xl/worksheets/_rels/sheet1.xml.rels><?xml version="1.0" encoding="UTF-8" standalone="yes"?><Relationships xmlns="http://schemas.openxmlformats.org/package/2006/relationships"><Relationship Id="rId1" Type="http://schemas.openxmlformats.org/officeDocument/2006/relationships/hyperlink" Target="http://www.nserc-crsng.gc.ca/Professors-Professeurs/FinancialAdminGuide-guideAdminFinancier/FundsUse-UtilisationSubventions_eng.asp" TargetMode="External" /><Relationship Id="rId2" Type="http://schemas.openxmlformats.org/officeDocument/2006/relationships/hyperlink" Target="mailto:adjacob@yorku.ca" TargetMode="External" /><Relationship Id="rId3" Type="http://schemas.openxmlformats.org/officeDocument/2006/relationships/hyperlink" Target="mailto:mtsfunding@yorku.ca" TargetMode="External" /><Relationship Id="rId4" Type="http://schemas.openxmlformats.org/officeDocument/2006/relationships/hyperlink" Target="http://www.nce-rce.gc.ca/ReportsPublications-RapportsPublications/NCE-RCE/ProgramGuide-GuideProgramme_eng.asp" TargetMode="External" /><Relationship Id="rId5" Type="http://schemas.openxmlformats.org/officeDocument/2006/relationships/drawing" Target="../drawings/drawing1.xml" /><Relationship Id="rId6"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comments" Target="../comments2.xml" /><Relationship Id="rId2" Type="http://schemas.microsoft.com/office/2017/10/relationships/threadedComment" Target="../threadedComments/threadedComments2.xml" /><Relationship Id="rId3" Type="http://schemas.openxmlformats.org/officeDocument/2006/relationships/vmlDrawing" Target="../drawings/vmlDrawing1.vml" /><Relationship Id="rId4"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table" Target="../tables/table1.xml" /><Relationship Id="rId2" Type="http://schemas.openxmlformats.org/officeDocument/2006/relationships/table" Target="../tables/table2.xml" /><Relationship Id="rId3" Type="http://schemas.openxmlformats.org/officeDocument/2006/relationships/table" Target="../tables/table3.xml" /><Relationship Id="rId4" Type="http://schemas.openxmlformats.org/officeDocument/2006/relationships/table" Target="../tables/table4.xml" /><Relationship Id="rId5" Type="http://schemas.openxmlformats.org/officeDocument/2006/relationships/table" Target="../tables/table5.xml" /><Relationship Id="rId6" Type="http://schemas.openxmlformats.org/officeDocument/2006/relationships/table" Target="../tables/table6.xml" /><Relationship Id="rId7" Type="http://schemas.openxmlformats.org/officeDocument/2006/relationships/printerSettings" Target="../printerSettings/printerSettings3.bin" /></Relationships>
</file>

<file path=xl/worksheets/_rels/sheet4.xml.rels><?xml version="1.0" encoding="UTF-8" standalone="yes"?><Relationships xmlns="http://schemas.openxmlformats.org/package/2006/relationships"><Relationship Id="rId1" Type="http://schemas.openxmlformats.org/officeDocument/2006/relationships/table" Target="../tables/table7.xml" /><Relationship Id="rId2" Type="http://schemas.openxmlformats.org/officeDocument/2006/relationships/table" Target="../tables/table8.xml" /><Relationship Id="rId3" Type="http://schemas.openxmlformats.org/officeDocument/2006/relationships/table" Target="../tables/table9.xml" /><Relationship Id="rId4" Type="http://schemas.openxmlformats.org/officeDocument/2006/relationships/table" Target="../tables/table10.xml" /><Relationship Id="rId5" Type="http://schemas.openxmlformats.org/officeDocument/2006/relationships/printerSettings" Target="../printerSettings/printerSettings4.bin" /></Relationships>
</file>

<file path=xl/worksheets/_rels/sheet5.xml.rels><?xml version="1.0" encoding="UTF-8" standalone="yes"?><Relationships xmlns="http://schemas.openxmlformats.org/package/2006/relationships"><Relationship Id="rId1" Type="http://schemas.openxmlformats.org/officeDocument/2006/relationships/table" Target="../tables/table11.xml" /><Relationship Id="rId2" Type="http://schemas.openxmlformats.org/officeDocument/2006/relationships/table" Target="../tables/table12.xml" /><Relationship Id="rId3" Type="http://schemas.openxmlformats.org/officeDocument/2006/relationships/table" Target="../tables/table13.xml" /><Relationship Id="rId4" Type="http://schemas.openxmlformats.org/officeDocument/2006/relationships/table" Target="../tables/table14.xml" /><Relationship Id="rId5" Type="http://schemas.openxmlformats.org/officeDocument/2006/relationships/table" Target="../tables/table15.xml" /><Relationship Id="rId6" Type="http://schemas.openxmlformats.org/officeDocument/2006/relationships/table" Target="../tables/table16.xml" /><Relationship Id="rId7" Type="http://schemas.openxmlformats.org/officeDocument/2006/relationships/printerSettings" Target="../printerSettings/printerSettings5.bin" /></Relationships>
</file>

<file path=xl/worksheets/_rels/sheet6.xml.rels><?xml version="1.0" encoding="UTF-8" standalone="yes"?><Relationships xmlns="http://schemas.openxmlformats.org/package/2006/relationships"><Relationship Id="rId1" Type="http://schemas.openxmlformats.org/officeDocument/2006/relationships/table" Target="../tables/table17.xml" /><Relationship Id="rId2" Type="http://schemas.openxmlformats.org/officeDocument/2006/relationships/table" Target="../tables/table18.xml" /><Relationship Id="rId3" Type="http://schemas.openxmlformats.org/officeDocument/2006/relationships/printerSettings" Target="../printerSettings/printerSettings6.bin" /></Relationships>
</file>

<file path=xl/worksheets/_rels/sheet7.xml.rels><?xml version="1.0" encoding="UTF-8" standalone="yes"?><Relationships xmlns="http://schemas.openxmlformats.org/package/2006/relationships"><Relationship Id="rId1" Type="http://schemas.openxmlformats.org/officeDocument/2006/relationships/table" Target="../tables/table19.xml" /><Relationship Id="rId2" Type="http://schemas.openxmlformats.org/officeDocument/2006/relationships/printerSettings" Target="../printerSettings/printerSettings7.bin" /></Relationships>
</file>

<file path=xl/worksheets/_rels/sheet8.xml.rels><?xml version="1.0" encoding="UTF-8" standalone="yes"?><Relationships xmlns="http://schemas.openxmlformats.org/package/2006/relationships"><Relationship Id="rId1" Type="http://schemas.openxmlformats.org/officeDocument/2006/relationships/table" Target="../tables/table20.xml" /><Relationship Id="rId2"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45D78EC9-1685-4CD4-B196-B1361D0E3C1B}">
  <sheetPr>
    <tabColor rgb="FFFFF6D2"/>
    <pageSetUpPr fitToPage="1"/>
  </sheetPr>
  <dimension ref="A1:S35"/>
  <sheetViews>
    <sheetView showGridLines="0" workbookViewId="0" topLeftCell="A10">
      <selection pane="topLeft" activeCell="C31" sqref="C31:L31"/>
    </sheetView>
  </sheetViews>
  <sheetFormatPr defaultColWidth="9.005" defaultRowHeight="13.8"/>
  <cols>
    <col min="1" max="1" width="7.25" style="65" customWidth="1"/>
    <col min="2" max="2" width="30.25" style="66" customWidth="1"/>
    <col min="3" max="4" width="9" style="66"/>
    <col min="5" max="5" width="9.75" style="66" customWidth="1"/>
    <col min="6" max="6" width="9" style="66"/>
    <col min="7" max="16384" width="9" style="66"/>
  </cols>
  <sheetData>
    <row r="1" spans="1:6" ht="9.75" customHeight="1">
      <c r="A1" s="65"/>
      <c r="B1" s="66"/>
      <c r="C1" s="66"/>
      <c r="D1" s="66"/>
      <c r="E1" s="66"/>
      <c r="F1" s="66"/>
    </row>
    <row r="2" spans="1:7" ht="13.8">
      <c r="A2" s="69" t="s">
        <v>47</v>
      </c>
      <c r="B2" s="70"/>
      <c r="C2" s="71"/>
      <c r="D2" s="71"/>
      <c r="E2" s="71"/>
      <c r="F2" s="71"/>
      <c r="G2" s="72"/>
    </row>
    <row r="3" spans="1:6" ht="8.55" customHeight="1">
      <c r="A3" s="65"/>
      <c r="B3" s="66"/>
      <c r="C3" s="66"/>
      <c r="D3" s="66"/>
      <c r="E3" s="66"/>
      <c r="F3" s="66"/>
    </row>
    <row r="4" spans="1:6" ht="13.8">
      <c r="A4" s="65" t="s">
        <v>24</v>
      </c>
      <c r="B4" s="65" t="s">
        <v>26</v>
      </c>
      <c r="C4" s="66"/>
      <c r="D4" s="66"/>
      <c r="E4" s="66"/>
      <c r="F4" s="66"/>
    </row>
    <row r="5" spans="1:19" ht="13.8">
      <c r="A5" s="65"/>
      <c r="B5" s="73" t="s">
        <v>25</v>
      </c>
      <c r="C5" s="73" t="s">
        <v>98</v>
      </c>
      <c r="D5" s="73"/>
      <c r="E5" s="73"/>
      <c r="F5" s="73"/>
      <c r="G5" s="73"/>
      <c r="H5" s="73"/>
      <c r="I5" s="73"/>
      <c r="J5" s="73"/>
      <c r="K5" s="73"/>
      <c r="L5" s="73"/>
      <c r="M5" s="73"/>
      <c r="N5" s="73"/>
      <c r="O5" s="73"/>
      <c r="P5" s="73"/>
      <c r="Q5" s="73"/>
      <c r="R5" s="73"/>
      <c r="S5" s="73"/>
    </row>
    <row r="6" spans="1:19" ht="13.8">
      <c r="A6" s="65"/>
      <c r="B6" s="74" t="s">
        <v>8</v>
      </c>
      <c r="C6" s="74" t="s">
        <v>46</v>
      </c>
      <c r="D6" s="74"/>
      <c r="E6" s="74"/>
      <c r="F6" s="74"/>
      <c r="G6" s="74"/>
      <c r="H6" s="74"/>
      <c r="I6" s="74"/>
      <c r="J6" s="74"/>
      <c r="K6" s="74"/>
      <c r="L6" s="74"/>
      <c r="M6" s="74"/>
      <c r="N6" s="74"/>
      <c r="O6" s="74"/>
      <c r="P6" s="74"/>
      <c r="Q6" s="74"/>
      <c r="R6" s="74"/>
      <c r="S6" s="74"/>
    </row>
    <row r="7" spans="1:19" ht="55.2">
      <c r="A7" s="65"/>
      <c r="B7" s="75" t="s">
        <v>77</v>
      </c>
      <c r="C7" s="104" t="s">
        <v>49</v>
      </c>
      <c r="D7" s="104"/>
      <c r="E7" s="104"/>
      <c r="F7" s="104"/>
      <c r="G7" s="104"/>
      <c r="H7" s="104"/>
      <c r="I7" s="104"/>
      <c r="J7" s="104"/>
      <c r="K7" s="104"/>
      <c r="L7" s="104"/>
      <c r="M7" s="104"/>
      <c r="N7" s="104"/>
      <c r="O7" s="104"/>
      <c r="P7" s="104"/>
      <c r="Q7" s="104"/>
      <c r="R7" s="104"/>
      <c r="S7" s="104"/>
    </row>
    <row r="8" spans="1:19" ht="13.8">
      <c r="A8" s="65"/>
      <c r="B8" s="76" t="s">
        <v>27</v>
      </c>
      <c r="C8" s="76" t="s">
        <v>50</v>
      </c>
      <c r="D8" s="77"/>
      <c r="E8" s="77"/>
      <c r="F8" s="77"/>
      <c r="G8" s="77"/>
      <c r="H8" s="77"/>
      <c r="I8" s="77"/>
      <c r="J8" s="77"/>
      <c r="K8" s="77"/>
      <c r="L8" s="77"/>
      <c r="M8" s="77"/>
      <c r="N8" s="77"/>
      <c r="O8" s="78"/>
      <c r="P8" s="78"/>
      <c r="Q8" s="78"/>
      <c r="R8" s="78"/>
      <c r="S8" s="78"/>
    </row>
    <row r="9" spans="1:19" ht="13.8">
      <c r="A9" s="65"/>
      <c r="B9" s="79" t="s">
        <v>28</v>
      </c>
      <c r="C9" s="80" t="s">
        <v>51</v>
      </c>
      <c r="D9" s="81"/>
      <c r="E9" s="81"/>
      <c r="F9" s="81"/>
      <c r="G9" s="81"/>
      <c r="H9" s="81"/>
      <c r="I9" s="81"/>
      <c r="J9" s="81"/>
      <c r="K9" s="81"/>
      <c r="L9" s="81"/>
      <c r="M9" s="81"/>
      <c r="N9" s="81"/>
      <c r="O9" s="79"/>
      <c r="P9" s="79"/>
      <c r="Q9" s="79"/>
      <c r="R9" s="79"/>
      <c r="S9" s="79"/>
    </row>
    <row r="10" spans="1:14" ht="13.8">
      <c r="A10" s="65"/>
      <c r="B10" s="66"/>
      <c r="C10" s="82"/>
      <c r="D10" s="83"/>
      <c r="E10" s="83"/>
      <c r="F10" s="83"/>
      <c r="G10" s="83"/>
      <c r="H10" s="83"/>
      <c r="I10" s="83"/>
      <c r="J10" s="83"/>
      <c r="K10" s="83"/>
      <c r="L10" s="83"/>
      <c r="M10" s="83"/>
      <c r="N10" s="83"/>
    </row>
    <row r="11" spans="1:14" ht="13.8">
      <c r="A11" s="65"/>
      <c r="B11" s="66" t="s">
        <v>48</v>
      </c>
      <c r="C11" s="82"/>
      <c r="D11" s="83"/>
      <c r="E11" s="83"/>
      <c r="F11" s="83"/>
      <c r="G11" s="83"/>
      <c r="H11" s="83"/>
      <c r="I11" s="83"/>
      <c r="J11" s="83"/>
      <c r="K11" s="83"/>
      <c r="L11" s="83"/>
      <c r="M11" s="83"/>
      <c r="N11" s="83"/>
    </row>
    <row r="12" spans="1:14" ht="13.8">
      <c r="A12" s="65"/>
      <c r="B12" s="66"/>
      <c r="C12" s="82"/>
      <c r="D12" s="83"/>
      <c r="E12" s="83"/>
      <c r="F12" s="83"/>
      <c r="G12" s="83"/>
      <c r="H12" s="83"/>
      <c r="I12" s="83"/>
      <c r="J12" s="83"/>
      <c r="K12" s="83"/>
      <c r="L12" s="83"/>
      <c r="M12" s="83"/>
      <c r="N12" s="83"/>
    </row>
    <row r="13" spans="1:19" ht="13.8">
      <c r="A13" s="65" t="s">
        <v>29</v>
      </c>
      <c r="B13" s="65" t="s">
        <v>78</v>
      </c>
      <c r="C13" s="111" t="s">
        <v>96</v>
      </c>
      <c r="D13" s="111"/>
      <c r="E13" s="111"/>
      <c r="F13" s="111"/>
      <c r="G13" s="111"/>
      <c r="H13" s="111"/>
      <c r="I13" s="111"/>
      <c r="J13" s="111"/>
      <c r="K13" s="111"/>
      <c r="L13" s="111"/>
      <c r="M13" s="111"/>
      <c r="N13" s="111"/>
      <c r="O13" s="111"/>
      <c r="P13" s="111"/>
      <c r="Q13" s="111"/>
      <c r="R13" s="111"/>
      <c r="S13" s="111"/>
    </row>
    <row r="14" spans="1:19" ht="13.8">
      <c r="A14" s="65"/>
      <c r="B14" s="66"/>
      <c r="C14" s="111"/>
      <c r="D14" s="111"/>
      <c r="E14" s="111"/>
      <c r="F14" s="111"/>
      <c r="G14" s="111"/>
      <c r="H14" s="111"/>
      <c r="I14" s="111"/>
      <c r="J14" s="111"/>
      <c r="K14" s="111"/>
      <c r="L14" s="111"/>
      <c r="M14" s="111"/>
      <c r="N14" s="111"/>
      <c r="O14" s="111"/>
      <c r="P14" s="111"/>
      <c r="Q14" s="111"/>
      <c r="R14" s="111"/>
      <c r="S14" s="111"/>
    </row>
    <row r="15" spans="1:14" ht="13.8">
      <c r="A15" s="65"/>
      <c r="B15" s="66"/>
      <c r="C15" s="82"/>
      <c r="D15" s="83"/>
      <c r="E15" s="83"/>
      <c r="F15" s="83"/>
      <c r="G15" s="83"/>
      <c r="H15" s="83"/>
      <c r="I15" s="83"/>
      <c r="J15" s="83"/>
      <c r="K15" s="83"/>
      <c r="L15" s="83"/>
      <c r="M15" s="83"/>
      <c r="N15" s="83"/>
    </row>
    <row r="16" spans="1:14" ht="13.8">
      <c r="A16" s="65" t="s">
        <v>30</v>
      </c>
      <c r="B16" s="65" t="s">
        <v>103</v>
      </c>
      <c r="C16" s="82" t="s">
        <v>102</v>
      </c>
      <c r="D16" s="83"/>
      <c r="E16" s="83"/>
      <c r="F16" s="83"/>
      <c r="G16" s="83"/>
      <c r="H16" s="83"/>
      <c r="I16" s="83"/>
      <c r="J16" s="83"/>
      <c r="K16" s="83"/>
      <c r="L16" s="83"/>
      <c r="M16" s="83"/>
      <c r="N16" s="83"/>
    </row>
    <row r="17" spans="1:14" ht="13.8">
      <c r="A17" s="65"/>
      <c r="B17" s="66"/>
      <c r="C17" s="82"/>
      <c r="D17" s="83"/>
      <c r="E17" s="83"/>
      <c r="F17" s="83"/>
      <c r="G17" s="83"/>
      <c r="H17" s="83"/>
      <c r="I17" s="83"/>
      <c r="J17" s="83"/>
      <c r="K17" s="83"/>
      <c r="L17" s="83"/>
      <c r="M17" s="83"/>
      <c r="N17" s="83"/>
    </row>
    <row r="18" spans="1:14" ht="13.8">
      <c r="A18" s="65"/>
      <c r="B18" s="66"/>
      <c r="C18" s="82"/>
      <c r="D18" s="83"/>
      <c r="E18" s="83"/>
      <c r="F18" s="83"/>
      <c r="G18" s="83"/>
      <c r="H18" s="83"/>
      <c r="I18" s="83"/>
      <c r="J18" s="83"/>
      <c r="K18" s="83"/>
      <c r="L18" s="83"/>
      <c r="M18" s="83"/>
      <c r="N18" s="83"/>
    </row>
    <row r="19" spans="1:6" ht="13.8">
      <c r="A19" s="65" t="s">
        <v>31</v>
      </c>
      <c r="B19" s="65" t="s">
        <v>64</v>
      </c>
      <c r="C19" s="66"/>
      <c r="D19" s="66"/>
      <c r="E19" s="66"/>
      <c r="F19" s="66"/>
    </row>
    <row r="20" spans="1:19" ht="15.6">
      <c r="A20" s="65"/>
      <c r="B20" s="66" t="s">
        <v>62</v>
      </c>
      <c r="C20" s="112" t="s">
        <v>55</v>
      </c>
      <c r="D20" s="112"/>
      <c r="E20" s="112"/>
      <c r="F20" s="112"/>
      <c r="G20" s="112"/>
      <c r="H20" s="112"/>
      <c r="I20" s="112"/>
      <c r="J20" s="112"/>
      <c r="K20" s="112"/>
      <c r="L20" s="112"/>
      <c r="M20" s="112"/>
      <c r="N20" s="112"/>
      <c r="O20" s="112"/>
      <c r="P20" s="112"/>
      <c r="Q20" s="112"/>
      <c r="R20" s="112"/>
      <c r="S20" s="112"/>
    </row>
    <row r="21" spans="1:19" ht="15.6">
      <c r="A21" s="65"/>
      <c r="B21" s="66" t="s">
        <v>63</v>
      </c>
      <c r="C21" s="112" t="s">
        <v>60</v>
      </c>
      <c r="D21" s="112"/>
      <c r="E21" s="112"/>
      <c r="F21" s="112"/>
      <c r="G21" s="112"/>
      <c r="H21" s="112"/>
      <c r="I21" s="112"/>
      <c r="J21" s="112"/>
      <c r="K21" s="112"/>
      <c r="L21" s="112"/>
      <c r="M21" s="112"/>
      <c r="N21" s="112"/>
      <c r="O21" s="112"/>
      <c r="P21" s="112"/>
      <c r="Q21" s="112"/>
      <c r="R21" s="112"/>
      <c r="S21" s="112"/>
    </row>
    <row r="22" spans="1:6" ht="15.6">
      <c r="A22" s="65"/>
      <c r="B22" s="66"/>
      <c r="C22" s="66"/>
      <c r="D22" s="66"/>
      <c r="E22" s="66"/>
      <c r="F22" s="84"/>
    </row>
    <row r="23" spans="1:6" ht="13.8">
      <c r="A23" s="65" t="s">
        <v>53</v>
      </c>
      <c r="B23" s="65" t="s">
        <v>54</v>
      </c>
      <c r="C23" s="66"/>
      <c r="D23" s="66"/>
      <c r="E23" s="66"/>
      <c r="F23" s="66"/>
    </row>
    <row r="24" spans="1:6" ht="15.6">
      <c r="A24" s="65"/>
      <c r="B24" s="66" t="s">
        <v>59</v>
      </c>
      <c r="C24" s="66" t="s">
        <v>79</v>
      </c>
      <c r="D24" s="66"/>
      <c r="E24" s="112" t="s">
        <v>67</v>
      </c>
      <c r="F24" s="112"/>
    </row>
    <row r="25" spans="1:6" ht="15.6">
      <c r="A25" s="65"/>
      <c r="B25" s="66" t="s">
        <v>58</v>
      </c>
      <c r="C25" s="66" t="s">
        <v>56</v>
      </c>
      <c r="D25" s="66"/>
      <c r="E25" s="112" t="s">
        <v>57</v>
      </c>
      <c r="F25" s="112"/>
    </row>
    <row r="26" spans="1:19" ht="15.6">
      <c r="A26" s="65"/>
      <c r="B26" s="66"/>
      <c r="C26" s="66"/>
      <c r="D26" s="66"/>
      <c r="E26" s="66"/>
      <c r="F26" s="66"/>
      <c r="M26" s="85"/>
      <c r="N26" s="85"/>
      <c r="O26" s="85"/>
      <c r="P26" s="85"/>
      <c r="Q26" s="85"/>
      <c r="R26" s="85"/>
      <c r="S26" s="85"/>
    </row>
    <row r="27" spans="1:19" ht="15" customHeight="1">
      <c r="A27" s="65" t="s">
        <v>90</v>
      </c>
      <c r="B27" s="111" t="s">
        <v>91</v>
      </c>
      <c r="C27" s="111"/>
      <c r="D27" s="111"/>
      <c r="E27" s="111"/>
      <c r="F27" s="111"/>
      <c r="G27" s="111"/>
      <c r="H27" s="111"/>
      <c r="I27" s="111"/>
      <c r="J27" s="111"/>
      <c r="K27" s="111"/>
      <c r="L27" s="111"/>
      <c r="M27" s="111"/>
      <c r="N27" s="111"/>
      <c r="O27" s="111"/>
      <c r="P27" s="111"/>
      <c r="Q27" s="111"/>
      <c r="R27" s="111"/>
      <c r="S27" s="111"/>
    </row>
    <row r="28" spans="1:19" ht="15.75" customHeight="1">
      <c r="A28" s="66"/>
      <c r="B28" s="111"/>
      <c r="C28" s="111"/>
      <c r="D28" s="111"/>
      <c r="E28" s="111"/>
      <c r="F28" s="111"/>
      <c r="G28" s="111"/>
      <c r="H28" s="111"/>
      <c r="I28" s="111"/>
      <c r="J28" s="111"/>
      <c r="K28" s="111"/>
      <c r="L28" s="111"/>
      <c r="M28" s="111"/>
      <c r="N28" s="111"/>
      <c r="O28" s="111"/>
      <c r="P28" s="111"/>
      <c r="Q28" s="111"/>
      <c r="R28" s="111"/>
      <c r="S28" s="111"/>
    </row>
    <row r="29" spans="1:19" ht="15.6">
      <c r="A29" s="66"/>
      <c r="B29" s="66"/>
      <c r="C29" s="66"/>
      <c r="D29" s="66"/>
      <c r="E29" s="66"/>
      <c r="F29" s="66"/>
      <c r="M29" s="85"/>
      <c r="N29" s="85"/>
      <c r="O29" s="85"/>
      <c r="P29" s="85"/>
      <c r="Q29" s="85"/>
      <c r="R29" s="85"/>
      <c r="S29" s="85"/>
    </row>
    <row r="30" spans="1:19" ht="16.2" thickBot="1">
      <c r="A30" s="65" t="s">
        <v>101</v>
      </c>
      <c r="B30" s="65" t="s">
        <v>65</v>
      </c>
      <c r="C30" s="98"/>
      <c r="D30" s="98"/>
      <c r="E30" s="98"/>
      <c r="F30" s="98"/>
      <c r="G30" s="98"/>
      <c r="H30" s="98"/>
      <c r="I30" s="98"/>
      <c r="J30" s="98"/>
      <c r="K30" s="98"/>
      <c r="L30" s="98"/>
      <c r="M30" s="85"/>
      <c r="N30" s="85"/>
      <c r="O30" s="85"/>
      <c r="P30" s="85"/>
      <c r="Q30" s="85"/>
      <c r="R30" s="85"/>
      <c r="S30" s="85"/>
    </row>
    <row r="31" spans="1:12" ht="14.4">
      <c r="A31" s="65"/>
      <c r="B31" s="99" t="s">
        <v>111</v>
      </c>
      <c r="C31" s="105"/>
      <c r="D31" s="105"/>
      <c r="E31" s="105"/>
      <c r="F31" s="105"/>
      <c r="G31" s="105"/>
      <c r="H31" s="105"/>
      <c r="I31" s="105"/>
      <c r="J31" s="105"/>
      <c r="K31" s="105"/>
      <c r="L31" s="106"/>
    </row>
    <row r="32" spans="1:12" ht="14.4">
      <c r="A32" s="65"/>
      <c r="B32" s="100" t="s">
        <v>22</v>
      </c>
      <c r="C32" s="107"/>
      <c r="D32" s="107"/>
      <c r="E32" s="107"/>
      <c r="F32" s="107"/>
      <c r="G32" s="107"/>
      <c r="H32" s="107"/>
      <c r="I32" s="107"/>
      <c r="J32" s="107"/>
      <c r="K32" s="107"/>
      <c r="L32" s="108"/>
    </row>
    <row r="33" spans="1:12" ht="42" customHeight="1" thickBot="1">
      <c r="A33" s="65"/>
      <c r="B33" s="101" t="s">
        <v>112</v>
      </c>
      <c r="C33" s="109"/>
      <c r="D33" s="109"/>
      <c r="E33" s="109"/>
      <c r="F33" s="109"/>
      <c r="G33" s="109"/>
      <c r="H33" s="109"/>
      <c r="I33" s="109"/>
      <c r="J33" s="109"/>
      <c r="K33" s="109"/>
      <c r="L33" s="110"/>
    </row>
    <row r="34" spans="1:6" ht="13.8">
      <c r="A34" s="65"/>
      <c r="B34" s="66"/>
      <c r="C34" s="66"/>
      <c r="D34" s="66"/>
      <c r="E34" s="66"/>
      <c r="F34" s="66"/>
    </row>
    <row r="35" spans="1:12" ht="13.8">
      <c r="A35" s="65"/>
      <c r="B35" s="66"/>
      <c r="C35" s="66"/>
      <c r="D35" s="66"/>
      <c r="E35" s="66"/>
      <c r="F35" s="67" t="s">
        <v>61</v>
      </c>
      <c r="G35" s="68"/>
      <c r="H35" s="68"/>
      <c r="I35" s="68"/>
      <c r="J35" s="68"/>
      <c r="K35" s="68"/>
      <c r="L35" s="68"/>
    </row>
  </sheetData>
  <sheetProtection algorithmName="SHA-512" hashValue="2I/e5S1TDTdH2Wxdi/HyXi6QKfAaCFEkPy6lCJQcxvzTkwXZHMrq/HtVa76/++eEMMurR9TcGj8xLCHwnkkzhA==" saltValue="ex9AVAhHci2fX9Iuol47/g==" spinCount="100000" sheet="1" selectLockedCells="1"/>
  <protectedRanges>
    <protectedRange sqref="C31:L33" name="Note 6"/>
  </protectedRanges>
  <mergeCells count="10">
    <mergeCell ref="C7:S7"/>
    <mergeCell ref="C31:L31"/>
    <mergeCell ref="C32:L32"/>
    <mergeCell ref="C33:L33"/>
    <mergeCell ref="B27:S28"/>
    <mergeCell ref="C13:S14"/>
    <mergeCell ref="C20:S20"/>
    <mergeCell ref="C21:S21"/>
    <mergeCell ref="E24:F24"/>
    <mergeCell ref="E25:F25"/>
  </mergeCells>
  <hyperlinks>
    <hyperlink ref="C20" r:id="rId1" display="https://www.nserc-crsng.gc.ca/Professors-Professeurs/FinancialAdminGuide-guideAdminFinancier/FundsUse-UtilisationSubventions_fra.asp"/>
    <hyperlink ref="E25" r:id="rId2" display="adjacob@yorku.ca"/>
    <hyperlink ref="E24" r:id="rId3" display="mtsfunding@yorku.ca"/>
    <hyperlink ref="C21" r:id="rId4" display="https://www.nce-rce.gc.ca/ReportsPublications-RapportsPublications/NCE-RCE/ProgramGuide-GuideProgramme_fra.asp"/>
  </hyperlinks>
  <pageMargins left="0.2362204724409449" right="0.2362204724409449" top="0.7480314960629921" bottom="0.7480314960629921" header="0.31496062992125984" footer="0.31496062992125984"/>
  <pageSetup fitToHeight="0" orientation="landscape" scale="64" r:id="rId6"/>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B1048C7D-0357-4455-9288-C332A733556D}">
  <sheetPr>
    <tabColor rgb="FFE1F1E3"/>
    <pageSetUpPr fitToPage="1"/>
  </sheetPr>
  <dimension ref="A1:G39"/>
  <sheetViews>
    <sheetView showGridLines="0" tabSelected="1" workbookViewId="0" topLeftCell="A1">
      <selection pane="topLeft" activeCell="A11" sqref="A11"/>
    </sheetView>
  </sheetViews>
  <sheetFormatPr defaultColWidth="11.005" defaultRowHeight="15" customHeight="1"/>
  <cols>
    <col min="1" max="1" width="46.75" style="1" customWidth="1"/>
    <col min="2" max="2" width="18.875" style="4" customWidth="1"/>
    <col min="3" max="4" width="18.875" style="3" customWidth="1"/>
    <col min="5" max="16384" width="11" style="6"/>
  </cols>
  <sheetData>
    <row r="1" spans="1:4" ht="31.2" customHeight="1">
      <c r="A1" s="113" t="s">
        <v>44</v>
      </c>
      <c r="B1" s="114"/>
      <c r="C1" s="114"/>
      <c r="D1" s="114"/>
    </row>
    <row r="2" spans="1:4" ht="13.8">
      <c r="A2" s="52" t="s">
        <v>21</v>
      </c>
      <c r="B2" s="115">
        <f>GUIDE!C31</f>
        <v>0.0</v>
      </c>
      <c r="C2" s="116"/>
      <c r="D2" s="117"/>
    </row>
    <row r="3" spans="1:4" ht="13.8">
      <c r="A3" s="53" t="s">
        <v>22</v>
      </c>
      <c r="B3" s="115">
        <f>GUIDE!C32</f>
        <v>0.0</v>
      </c>
      <c r="C3" s="116"/>
      <c r="D3" s="117"/>
    </row>
    <row r="4" spans="1:4" ht="42" customHeight="1">
      <c r="A4" s="53" t="s">
        <v>23</v>
      </c>
      <c r="B4" s="115">
        <f>GUIDE!C33</f>
        <v>0.0</v>
      </c>
      <c r="C4" s="116"/>
      <c r="D4" s="117"/>
    </row>
    <row r="5" spans="1:4" s="5" customFormat="1" ht="16.8" customHeight="1">
      <c r="A5" s="137" t="s">
        <v>4</v>
      </c>
      <c r="B5" s="141" t="s">
        <v>99</v>
      </c>
      <c r="C5" s="140" t="s">
        <v>100</v>
      </c>
      <c r="D5" s="141" t="s">
        <v>106</v>
      </c>
    </row>
    <row r="6" spans="1:4" s="5" customFormat="1" ht="13.8">
      <c r="A6" s="138"/>
      <c r="B6" s="142" t="s">
        <v>104</v>
      </c>
      <c r="C6" s="142" t="s">
        <v>105</v>
      </c>
      <c r="D6" s="142" t="s">
        <v>107</v>
      </c>
    </row>
    <row r="7" spans="1:7" s="7" customFormat="1" ht="15" customHeight="1">
      <c r="A7" s="8" t="s">
        <v>3</v>
      </c>
      <c r="B7" s="139">
        <f>SUM(B8:B13)</f>
        <v>0.0</v>
      </c>
      <c r="C7" s="139">
        <f t="shared" si="0" ref="C7:D7">SUM(C8:C13)</f>
        <v>0.0</v>
      </c>
      <c r="D7" s="139">
        <f t="shared" si="0"/>
        <v>0.0</v>
      </c>
      <c r="G7" s="6"/>
    </row>
    <row r="8" spans="1:7" s="10" customFormat="1" ht="15" customHeight="1">
      <c r="A8" s="15" t="s">
        <v>113</v>
      </c>
      <c r="B8" s="13">
        <f>Table13[[#Totals],[Coût estimatif, année 1, 2022-23]]</f>
        <v>0.0</v>
      </c>
      <c r="C8" s="13">
        <f>Table13[[#Totals],[Coût estimatif, année 2, 2023-24]]</f>
        <v>0.0</v>
      </c>
      <c r="D8" s="13">
        <f>Table13[[#Totals],[Coût estimatif, année 3, 2024-25]]</f>
        <v>0.0</v>
      </c>
      <c r="G8" s="6"/>
    </row>
    <row r="9" spans="1:7" s="10" customFormat="1" ht="15" customHeight="1">
      <c r="A9" s="15" t="s">
        <v>114</v>
      </c>
      <c r="B9" s="13">
        <f>Table14[[#Totals],[Coût estimatif, année 1, 2022-23]]</f>
        <v>0.0</v>
      </c>
      <c r="C9" s="13">
        <f>Table14[[#Totals],[Coût estimatif, année 2, 2023-24]]</f>
        <v>0.0</v>
      </c>
      <c r="D9" s="13">
        <f>Table14[[#Totals],[Coût estimatif, année 3, 2024-25]]</f>
        <v>0.0</v>
      </c>
      <c r="G9" s="6"/>
    </row>
    <row r="10" spans="1:7" s="10" customFormat="1" ht="15" customHeight="1">
      <c r="A10" s="15" t="s">
        <v>115</v>
      </c>
      <c r="B10" s="13">
        <f>Table15[[#Totals],[Coût estimatif, année 1, 2022-23]]</f>
        <v>0.0</v>
      </c>
      <c r="C10" s="13">
        <f>Table15[[#Totals],[Coût estimatif, année 2, 2023-24]]</f>
        <v>0.0</v>
      </c>
      <c r="D10" s="13">
        <f>Table15[[#Totals],[Coût estimatif, année 3, 2024-25]]</f>
        <v>0.0</v>
      </c>
      <c r="G10" s="6"/>
    </row>
    <row r="11" spans="1:7" s="10" customFormat="1" ht="15" customHeight="1">
      <c r="A11" s="15" t="s">
        <v>116</v>
      </c>
      <c r="B11" s="13">
        <f>Table168[[#Totals],[Coût estimatif, année 1, 2022-23]]</f>
        <v>0.0</v>
      </c>
      <c r="C11" s="13">
        <f>Table168[[#Totals],[Coût estimatif, année 2, 2023-24]]</f>
        <v>0.0</v>
      </c>
      <c r="D11" s="13">
        <f>Table168[[#Totals],[Coût estimatif, année 3, 2024-25]]</f>
        <v>0.0</v>
      </c>
      <c r="G11" s="6"/>
    </row>
    <row r="12" spans="1:7" s="10" customFormat="1" ht="15" customHeight="1">
      <c r="A12" s="15" t="s">
        <v>117</v>
      </c>
      <c r="B12" s="13">
        <f>Table16[[#Totals],[Coût estimatif, année 1, 2022-23]]</f>
        <v>0.0</v>
      </c>
      <c r="C12" s="13">
        <f>Table16[[#Totals],[Coût estimatif, année 2, 2023-24]]</f>
        <v>0.0</v>
      </c>
      <c r="D12" s="13">
        <f>Table16[[#Totals],[Coût estimatif, année 3, 2024-25]]</f>
        <v>0.0</v>
      </c>
      <c r="G12" s="6"/>
    </row>
    <row r="13" spans="1:4" ht="15" customHeight="1">
      <c r="A13" s="15" t="s">
        <v>82</v>
      </c>
      <c r="B13" s="26">
        <f>Table167[[#Totals],[Coût estimatif, année 1, 2022-23]]</f>
        <v>0.0</v>
      </c>
      <c r="C13" s="26">
        <f>Table167[[#Totals],[Coût estimatif, année 2, 2023-24]]</f>
        <v>0.0</v>
      </c>
      <c r="D13" s="26">
        <f>Table167[[#Totals],[Coût estimatif, année 3, 2024-25]]</f>
        <v>0.0</v>
      </c>
    </row>
    <row r="14" spans="1:4" s="7" customFormat="1" ht="15" customHeight="1">
      <c r="A14" s="8" t="s">
        <v>5</v>
      </c>
      <c r="B14" s="9">
        <f>SUM(B15:B18)</f>
        <v>0.0</v>
      </c>
      <c r="C14" s="9">
        <f t="shared" si="1" ref="C14:D14">SUM(C15:C18)</f>
        <v>0.0</v>
      </c>
      <c r="D14" s="9">
        <f t="shared" si="1"/>
        <v>0.0</v>
      </c>
    </row>
    <row r="15" spans="1:5" s="11" customFormat="1" ht="15" customHeight="1">
      <c r="A15" s="12" t="s">
        <v>118</v>
      </c>
      <c r="B15" s="13">
        <f>Table1[[#Totals],[Coût estimatif, année 1, 2022-23]]</f>
        <v>0.0</v>
      </c>
      <c r="C15" s="13">
        <f>Table1[[#Totals],[Coût estimatif, année 2, 2023-24]]</f>
        <v>0.0</v>
      </c>
      <c r="D15" s="13">
        <f>Table1[[#Totals],[Coût estimatif, année 3, 2024-25]]</f>
        <v>0.0</v>
      </c>
      <c r="E15" s="19"/>
    </row>
    <row r="16" spans="1:4" s="11" customFormat="1" ht="15" customHeight="1">
      <c r="A16" s="12" t="s">
        <v>119</v>
      </c>
      <c r="B16" s="13">
        <f>Table110[[#Totals],[Coût estimatif, année 1, 2022-23]]</f>
        <v>0.0</v>
      </c>
      <c r="C16" s="13">
        <f>Table110[[#Totals],[Coût estimatif, année 2, 2023-24]]</f>
        <v>0.0</v>
      </c>
      <c r="D16" s="13">
        <f>Table110[[#Totals],[Coût estimatif, année 3, 2024-25]]</f>
        <v>0.0</v>
      </c>
    </row>
    <row r="17" spans="1:4" s="2" customFormat="1" ht="15.75" customHeight="1">
      <c r="A17" s="12" t="s">
        <v>120</v>
      </c>
      <c r="B17" s="13">
        <f>Table111[[#Totals],[Coût estimatif, année 1, 2022-23]]</f>
        <v>0.0</v>
      </c>
      <c r="C17" s="13">
        <f>Table111[[#Totals],[Coût estimatif, année 2, 2023-24]]</f>
        <v>0.0</v>
      </c>
      <c r="D17" s="13">
        <f>Table111[[#Totals],[Coût estimatif, année 3, 2024-25]]</f>
        <v>0.0</v>
      </c>
    </row>
    <row r="18" spans="1:4" s="16" customFormat="1" ht="15" customHeight="1">
      <c r="A18" s="15" t="s">
        <v>121</v>
      </c>
      <c r="B18" s="13">
        <f>Table112[[#Totals],[Coût estimatif, année 1, 2022-23]]</f>
        <v>0.0</v>
      </c>
      <c r="C18" s="13">
        <f>Table112[[#Totals],[Coût estimatif, année 2, 2023-24]]</f>
        <v>0.0</v>
      </c>
      <c r="D18" s="13">
        <f>Table112[[#Totals],[Coût estimatif, année 3, 2024-25]]</f>
        <v>0.0</v>
      </c>
    </row>
    <row r="19" spans="1:4" s="7" customFormat="1" ht="15" customHeight="1">
      <c r="A19" s="8" t="s">
        <v>2</v>
      </c>
      <c r="B19" s="9">
        <f>SUM(B20:B25)</f>
        <v>0.0</v>
      </c>
      <c r="C19" s="9">
        <f t="shared" si="2" ref="C19:D19">SUM(C20:C25)</f>
        <v>0.0</v>
      </c>
      <c r="D19" s="9">
        <f t="shared" si="2"/>
        <v>0.0</v>
      </c>
    </row>
    <row r="20" spans="1:4" s="10" customFormat="1" ht="15" customHeight="1">
      <c r="A20" s="15" t="s">
        <v>122</v>
      </c>
      <c r="B20" s="13">
        <f>Table139[[#Totals],[Coût estimatif, année 1, 2022-23]]</f>
        <v>0.0</v>
      </c>
      <c r="C20" s="13">
        <f>Table139[[#Totals],[Coût estimatif, année 2, 2023-24]]</f>
        <v>0.0</v>
      </c>
      <c r="D20" s="13">
        <f>Table139[[#Totals],[Coût estimatif, année 3, 2024-25]]</f>
        <v>0.0</v>
      </c>
    </row>
    <row r="21" spans="1:4" s="10" customFormat="1" ht="15" customHeight="1">
      <c r="A21" s="15" t="s">
        <v>123</v>
      </c>
      <c r="B21" s="13">
        <f>Table1413[[#Totals],[Coût estimatif, année 1, 2022-23]]</f>
        <v>0.0</v>
      </c>
      <c r="C21" s="13">
        <f>Table1413[[#Totals],[Coût estimatif, année 2, 2023-24]]</f>
        <v>0.0</v>
      </c>
      <c r="D21" s="13">
        <f>Table1413[[#Totals],[Coût estimatif, année 3, 2024-25]]</f>
        <v>0.0</v>
      </c>
    </row>
    <row r="22" spans="1:4" s="10" customFormat="1" ht="15" customHeight="1">
      <c r="A22" s="15" t="s">
        <v>124</v>
      </c>
      <c r="B22" s="13">
        <f>Table1514[[#Totals],[Coût estimatif, année 1, 2022-23]]</f>
        <v>0.0</v>
      </c>
      <c r="C22" s="13">
        <f>Table1514[[#Totals],[Coût estimatif, année 2, 2023-24]]</f>
        <v>0.0</v>
      </c>
      <c r="D22" s="13">
        <f>Table1514[[#Totals],[Coût estimatif, année 3, 2024-25]]</f>
        <v>0.0</v>
      </c>
    </row>
    <row r="23" spans="1:4" s="10" customFormat="1" ht="15" customHeight="1">
      <c r="A23" s="27" t="s">
        <v>125</v>
      </c>
      <c r="B23" s="13">
        <f>Table16817[[#Totals],[Coût estimatif, année 1, 2022-23]]</f>
        <v>0.0</v>
      </c>
      <c r="C23" s="13">
        <f>Table16817[[#Totals],[Coût estimatif, année 2, 2023-24]]</f>
        <v>0.0</v>
      </c>
      <c r="D23" s="13">
        <f>Table16817[[#Totals],[Coût estimatif, année 3, 2024-25]]</f>
        <v>0.0</v>
      </c>
    </row>
    <row r="24" spans="1:4" s="10" customFormat="1" ht="15" customHeight="1">
      <c r="A24" s="15" t="s">
        <v>126</v>
      </c>
      <c r="B24" s="13">
        <f>Table1615[[#Totals],[Coût estimatif, année 1, 2022-23]]</f>
        <v>0.0</v>
      </c>
      <c r="C24" s="13">
        <f>Table1615[[#Totals],[Coût estimatif, année 2, 2023-24]]</f>
        <v>0.0</v>
      </c>
      <c r="D24" s="13">
        <f>Table1615[[#Totals],[Coût estimatif, année 3, 2024-25]]</f>
        <v>0.0</v>
      </c>
    </row>
    <row r="25" spans="1:4" s="10" customFormat="1" ht="15" customHeight="1">
      <c r="A25" s="15" t="s">
        <v>127</v>
      </c>
      <c r="B25" s="13">
        <f>Table16716[[#Totals],[Coût estimatif, année 1, 2022-23]]</f>
        <v>0.0</v>
      </c>
      <c r="C25" s="13">
        <f>Table16716[[#Totals],[Coût estimatif, année 2, 2023-24]]</f>
        <v>0.0</v>
      </c>
      <c r="D25" s="13">
        <f>Table16716[[#Totals],[Coût estimatif, année 3, 2024-25]]</f>
        <v>0.0</v>
      </c>
    </row>
    <row r="26" spans="1:4" s="7" customFormat="1" ht="15" customHeight="1">
      <c r="A26" s="8" t="s">
        <v>1</v>
      </c>
      <c r="B26" s="9">
        <f>SUM(B27:B28)</f>
        <v>0.0</v>
      </c>
      <c r="C26" s="9">
        <f t="shared" si="3" ref="C26:D26">SUM(C27:C28)</f>
        <v>0.0</v>
      </c>
      <c r="D26" s="9">
        <f t="shared" si="3"/>
        <v>0.0</v>
      </c>
    </row>
    <row r="27" spans="1:4" s="10" customFormat="1" ht="15" customHeight="1">
      <c r="A27" s="15" t="s">
        <v>15</v>
      </c>
      <c r="B27" s="13">
        <f>Table1318[[#Totals],[Coût estimatif, année 1, 2022-23]]</f>
        <v>0.0</v>
      </c>
      <c r="C27" s="13">
        <f>Table1318[[#Totals],[Coût estimatif, année 2, 2023-24]]</f>
        <v>0.0</v>
      </c>
      <c r="D27" s="13">
        <f>Table1318[[#Totals],[Coût estimatif, année 3, 2024-25]]</f>
        <v>0.0</v>
      </c>
    </row>
    <row r="28" spans="1:4" s="14" customFormat="1" ht="15" customHeight="1">
      <c r="A28" s="12" t="s">
        <v>128</v>
      </c>
      <c r="B28" s="13">
        <f>Table1419[[#Totals],[Coût estimatif, année 1, 2022-23]]</f>
        <v>0.0</v>
      </c>
      <c r="C28" s="13">
        <f>Table1419[[#Totals],[Coût estimatif, année 2, 2023-24]]</f>
        <v>0.0</v>
      </c>
      <c r="D28" s="13">
        <f>Table1419[[#Totals],[Coût estimatif, année 3, 2024-25]]</f>
        <v>0.0</v>
      </c>
    </row>
    <row r="29" spans="1:4" s="18" customFormat="1" ht="15" customHeight="1">
      <c r="A29" s="20" t="s">
        <v>41</v>
      </c>
      <c r="B29" s="17">
        <f>B7+B14+B19+B26</f>
        <v>0.0</v>
      </c>
      <c r="C29" s="17">
        <f t="shared" si="4" ref="C29:D29">C7+C14+C19+C26</f>
        <v>0.0</v>
      </c>
      <c r="D29" s="17">
        <f t="shared" si="4"/>
        <v>0.0</v>
      </c>
    </row>
    <row r="30" spans="1:4" ht="15" customHeight="1">
      <c r="A30" s="6"/>
      <c r="B30" s="6"/>
      <c r="C30" s="6"/>
      <c r="D30" s="6"/>
    </row>
    <row r="31" spans="1:4" s="18" customFormat="1" ht="15" customHeight="1">
      <c r="A31" s="20" t="s">
        <v>39</v>
      </c>
      <c r="B31" s="17">
        <f>Table132122[[#Totals],[Année 1, 2022-23]]</f>
        <v>0.0</v>
      </c>
      <c r="C31" s="17">
        <f>Table132122[[#Totals],[Année 2, 2023-24]]</f>
        <v>0.0</v>
      </c>
      <c r="D31" s="17">
        <f>Table132122[[#Totals],[Année 3, 2024-25]]</f>
        <v>0.0</v>
      </c>
    </row>
    <row r="32" spans="1:4" ht="15" customHeight="1">
      <c r="A32" s="1"/>
      <c r="B32" s="4"/>
      <c r="C32" s="3"/>
      <c r="D32" s="3"/>
    </row>
    <row r="33" spans="1:4" s="18" customFormat="1" ht="15" customHeight="1">
      <c r="A33" s="20" t="s">
        <v>40</v>
      </c>
      <c r="B33" s="17">
        <f>Table1321[[#Totals],[Année 1, 2022-23]]</f>
        <v>0.0</v>
      </c>
      <c r="C33" s="17">
        <f>Table1321[[#Totals],[Année 2, 2023-24]]</f>
        <v>0.0</v>
      </c>
      <c r="D33" s="17">
        <f>Table1321[[#Totals],[Année 3, 2024-25]]</f>
        <v>0.0</v>
      </c>
    </row>
    <row r="34" spans="1:4" ht="15" customHeight="1">
      <c r="A34" s="1"/>
      <c r="B34" s="4"/>
      <c r="C34" s="3"/>
      <c r="D34" s="3"/>
    </row>
    <row r="35" spans="1:4" ht="15" customHeight="1">
      <c r="A35" s="1"/>
      <c r="B35" s="4"/>
      <c r="C35" s="3"/>
      <c r="D35" s="3"/>
    </row>
    <row r="36" spans="1:4" ht="15" customHeight="1">
      <c r="A36" s="58" t="s">
        <v>66</v>
      </c>
      <c r="B36" s="59">
        <f>IF(ISERROR(B14/B29),0,B14/B29)</f>
        <v>0.0</v>
      </c>
      <c r="C36" s="59">
        <f t="shared" si="5" ref="C36:D36">IF(ISERROR(C14/C29),0,C14/C29)</f>
        <v>0.0</v>
      </c>
      <c r="D36" s="143">
        <f t="shared" si="5"/>
        <v>0.0</v>
      </c>
    </row>
    <row r="37" spans="1:4" ht="15" customHeight="1">
      <c r="A37" s="60" t="s">
        <v>73</v>
      </c>
      <c r="B37" s="61" t="e">
        <f>AVERAGEIF(B36:D36,"&gt;.0")</f>
        <v>#DIV/0!</v>
      </c>
      <c r="C37" s="61"/>
      <c r="D37" s="144"/>
    </row>
    <row r="39" spans="1:1" ht="15" customHeight="1">
      <c r="A39" s="136"/>
    </row>
  </sheetData>
  <sheetProtection algorithmName="SHA-512" hashValue="nulo76t3wmZZL6ooQE27lt/ptC72GyIq3GcKp/IRoOip0DjNIzYxqCN1JqpWh4RT4vxc+fLKtytv+mRAQoY9Jw==" saltValue="BC/LpjYaE7epcer03Mlgug==" spinCount="100000" sheet="1" objects="1" scenarios="1"/>
  <mergeCells count="5">
    <mergeCell ref="A1:D1"/>
    <mergeCell ref="B2:D2"/>
    <mergeCell ref="B3:D3"/>
    <mergeCell ref="B4:D4"/>
    <mergeCell ref="A5:A6"/>
  </mergeCells>
  <conditionalFormatting sqref="B37">
    <cfRule type="cellIs" priority="1" dxfId="0" operator="greaterThan">
      <formula>0.15</formula>
    </cfRule>
  </conditionalFormatting>
  <dataValidations count="1">
    <dataValidation errorStyle="information" type="decimal" operator="lessThan" allowBlank="1" showInputMessage="1" showErrorMessage="1" errorTitle="Admin Expenses Exceed 15%" error="Please revisit administrative expenses tab and adjust your budget. " sqref="B37">
      <formula1>15.44</formula1>
    </dataValidation>
  </dataValidations>
  <printOptions headings="1"/>
  <pageMargins left="0.7086614173228347" right="0.7086614173228347" top="0.7480314960629921" bottom="0.7480314960629921" header="0.31496062992125984" footer="0.31496062992125984"/>
  <pageSetup orientation="landscape" scale="82" r:id="rId4"/>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F55C1791-6008-49D0-BEE5-DC6CD0462924}">
  <sheetPr>
    <tabColor rgb="FFEBF2FF"/>
    <pageSetUpPr fitToPage="1"/>
  </sheetPr>
  <dimension ref="A1:L104"/>
  <sheetViews>
    <sheetView showGridLines="0" workbookViewId="0" topLeftCell="A1">
      <selection pane="topLeft" activeCell="B19" sqref="B19"/>
    </sheetView>
  </sheetViews>
  <sheetFormatPr defaultColWidth="9.005" defaultRowHeight="13.8"/>
  <cols>
    <col min="1" max="1" width="47.75" style="6" customWidth="1"/>
    <col min="2" max="2" width="56.75" style="64" customWidth="1"/>
    <col min="3" max="5" width="14.75" style="40" bestFit="1" customWidth="1"/>
    <col min="6" max="6" width="14.75" style="40" hidden="1" customWidth="1"/>
    <col min="7" max="7" width="9" style="6" customWidth="1"/>
    <col min="8" max="8" width="9" style="22"/>
    <col min="9" max="16384" width="9" style="6"/>
  </cols>
  <sheetData>
    <row r="1" spans="1:12" s="31" customFormat="1" ht="14.4" thickBot="1">
      <c r="A1" s="29" t="s">
        <v>10</v>
      </c>
      <c r="B1" s="62"/>
      <c r="C1" s="38"/>
      <c r="D1" s="38"/>
      <c r="E1" s="38"/>
      <c r="F1" s="38"/>
      <c r="G1" s="31"/>
      <c r="H1" s="22"/>
      <c r="I1" s="6"/>
      <c r="J1" s="6"/>
      <c r="K1" s="6"/>
      <c r="L1" s="6"/>
    </row>
    <row r="2" spans="1:12" ht="27.45" customHeight="1">
      <c r="A2" s="32" t="s">
        <v>129</v>
      </c>
      <c r="B2" s="34" t="s">
        <v>6</v>
      </c>
      <c r="C2" s="39" t="s">
        <v>108</v>
      </c>
      <c r="D2" s="39" t="s">
        <v>109</v>
      </c>
      <c r="E2" s="39" t="s">
        <v>110</v>
      </c>
      <c r="F2" s="39" t="s">
        <v>97</v>
      </c>
      <c r="G2" s="6"/>
      <c r="H2" s="118" t="s">
        <v>85</v>
      </c>
      <c r="I2" s="119"/>
      <c r="J2" s="119"/>
      <c r="K2" s="119"/>
      <c r="L2" s="120"/>
    </row>
    <row r="3" spans="1:12" ht="15.75" customHeight="1">
      <c r="A3" s="86"/>
      <c r="B3" s="87"/>
      <c r="C3" s="88"/>
      <c r="D3" s="88"/>
      <c r="E3" s="88"/>
      <c r="F3" s="88"/>
      <c r="G3" s="6"/>
      <c r="H3" s="121"/>
      <c r="I3" s="122"/>
      <c r="J3" s="122"/>
      <c r="K3" s="122"/>
      <c r="L3" s="123"/>
    </row>
    <row r="4" spans="1:12" ht="15.75" customHeight="1">
      <c r="A4" s="86"/>
      <c r="B4" s="87"/>
      <c r="C4" s="88"/>
      <c r="D4" s="88"/>
      <c r="E4" s="88"/>
      <c r="F4" s="88"/>
      <c r="G4" s="6"/>
      <c r="H4" s="121"/>
      <c r="I4" s="122"/>
      <c r="J4" s="122"/>
      <c r="K4" s="122"/>
      <c r="L4" s="123"/>
    </row>
    <row r="5" spans="1:12" ht="15.75" customHeight="1">
      <c r="A5" s="86"/>
      <c r="B5" s="87"/>
      <c r="C5" s="89"/>
      <c r="D5" s="89"/>
      <c r="E5" s="89"/>
      <c r="F5" s="89"/>
      <c r="G5" s="6"/>
      <c r="H5" s="121"/>
      <c r="I5" s="122"/>
      <c r="J5" s="122"/>
      <c r="K5" s="122"/>
      <c r="L5" s="123"/>
    </row>
    <row r="6" spans="1:12" ht="15.75" customHeight="1">
      <c r="A6" s="86"/>
      <c r="B6" s="87"/>
      <c r="C6" s="89"/>
      <c r="D6" s="89"/>
      <c r="E6" s="89"/>
      <c r="F6" s="89"/>
      <c r="G6" s="6"/>
      <c r="H6" s="121"/>
      <c r="I6" s="122"/>
      <c r="J6" s="122"/>
      <c r="K6" s="122"/>
      <c r="L6" s="123"/>
    </row>
    <row r="7" spans="1:12" ht="15.75" customHeight="1" thickBot="1">
      <c r="A7" s="36"/>
      <c r="B7" s="51" t="s">
        <v>0</v>
      </c>
      <c r="C7" s="54">
        <f>SUBTOTAL(109,[Coût estimatif, année 1, 2022-23])</f>
        <v>0.0</v>
      </c>
      <c r="D7" s="54">
        <f>SUBTOTAL(109,[Coût estimatif, année 2, 2023-24])</f>
        <v>0.0</v>
      </c>
      <c r="E7" s="54">
        <f>SUBTOTAL(109,[Coût estimatif, année 3, 2024-25])</f>
        <v>0.0</v>
      </c>
      <c r="F7" s="54">
        <f>SUBTOTAL(109,[Estimated Cost Year 4 2024-25])</f>
        <v>0.0</v>
      </c>
      <c r="G7" s="6"/>
      <c r="H7" s="124"/>
      <c r="I7" s="125"/>
      <c r="J7" s="125"/>
      <c r="K7" s="125"/>
      <c r="L7" s="126"/>
    </row>
    <row r="8" spans="1:12" ht="13.8">
      <c r="A8" s="10"/>
      <c r="B8" s="63"/>
      <c r="C8" s="23"/>
      <c r="D8" s="23"/>
      <c r="E8" s="23"/>
      <c r="F8" s="23"/>
      <c r="G8" s="6"/>
      <c r="H8" s="57"/>
      <c r="I8" s="57"/>
      <c r="J8" s="57"/>
      <c r="K8" s="57"/>
      <c r="L8" s="57"/>
    </row>
    <row r="9" spans="1:12" ht="13.8">
      <c r="A9" s="6"/>
      <c r="B9" s="64"/>
      <c r="C9" s="40"/>
      <c r="D9" s="40"/>
      <c r="E9" s="40"/>
      <c r="F9" s="40"/>
      <c r="G9" s="6"/>
      <c r="H9" s="55"/>
      <c r="I9" s="55"/>
      <c r="J9" s="55"/>
      <c r="K9" s="55"/>
      <c r="L9" s="55"/>
    </row>
    <row r="10" spans="1:12" s="31" customFormat="1" ht="14.4" thickBot="1">
      <c r="A10" s="29" t="s">
        <v>9</v>
      </c>
      <c r="B10" s="62"/>
      <c r="C10" s="38"/>
      <c r="D10" s="38"/>
      <c r="E10" s="38"/>
      <c r="F10" s="38"/>
      <c r="G10" s="31"/>
      <c r="H10" s="22"/>
      <c r="I10" s="6"/>
      <c r="J10" s="6"/>
      <c r="K10" s="6"/>
      <c r="L10" s="6"/>
    </row>
    <row r="11" spans="1:12" ht="27.45" customHeight="1">
      <c r="A11" s="32" t="s">
        <v>129</v>
      </c>
      <c r="B11" s="34" t="s">
        <v>6</v>
      </c>
      <c r="C11" s="39" t="s">
        <v>108</v>
      </c>
      <c r="D11" s="39" t="s">
        <v>109</v>
      </c>
      <c r="E11" s="39" t="s">
        <v>110</v>
      </c>
      <c r="F11" s="39" t="s">
        <v>97</v>
      </c>
      <c r="G11" s="6"/>
      <c r="H11" s="118" t="s">
        <v>130</v>
      </c>
      <c r="I11" s="119"/>
      <c r="J11" s="119"/>
      <c r="K11" s="119"/>
      <c r="L11" s="120"/>
    </row>
    <row r="12" spans="1:12" ht="15.75" customHeight="1">
      <c r="A12" s="86"/>
      <c r="B12" s="87"/>
      <c r="C12" s="88"/>
      <c r="D12" s="88"/>
      <c r="E12" s="88"/>
      <c r="F12" s="88"/>
      <c r="G12" s="6"/>
      <c r="H12" s="121"/>
      <c r="I12" s="122"/>
      <c r="J12" s="122"/>
      <c r="K12" s="122"/>
      <c r="L12" s="123"/>
    </row>
    <row r="13" spans="1:12" ht="15.75" customHeight="1">
      <c r="A13" s="86"/>
      <c r="B13" s="87"/>
      <c r="C13" s="88"/>
      <c r="D13" s="88"/>
      <c r="E13" s="88"/>
      <c r="F13" s="88"/>
      <c r="G13" s="6"/>
      <c r="H13" s="121"/>
      <c r="I13" s="122"/>
      <c r="J13" s="122"/>
      <c r="K13" s="122"/>
      <c r="L13" s="123"/>
    </row>
    <row r="14" spans="1:12" ht="15.75" customHeight="1">
      <c r="A14" s="86"/>
      <c r="B14" s="87"/>
      <c r="C14" s="89"/>
      <c r="D14" s="89"/>
      <c r="E14" s="89"/>
      <c r="F14" s="89"/>
      <c r="G14" s="6"/>
      <c r="H14" s="121"/>
      <c r="I14" s="122"/>
      <c r="J14" s="122"/>
      <c r="K14" s="122"/>
      <c r="L14" s="123"/>
    </row>
    <row r="15" spans="1:12" ht="15.75" customHeight="1">
      <c r="A15" s="86"/>
      <c r="B15" s="87"/>
      <c r="C15" s="89"/>
      <c r="D15" s="89"/>
      <c r="E15" s="89"/>
      <c r="F15" s="89"/>
      <c r="G15" s="6"/>
      <c r="H15" s="121"/>
      <c r="I15" s="122"/>
      <c r="J15" s="122"/>
      <c r="K15" s="122"/>
      <c r="L15" s="123"/>
    </row>
    <row r="16" spans="1:12" ht="15.75" customHeight="1">
      <c r="A16" s="86"/>
      <c r="B16" s="87"/>
      <c r="C16" s="89"/>
      <c r="D16" s="89"/>
      <c r="E16" s="89"/>
      <c r="F16" s="89"/>
      <c r="G16" s="6"/>
      <c r="H16" s="121"/>
      <c r="I16" s="122"/>
      <c r="J16" s="122"/>
      <c r="K16" s="122"/>
      <c r="L16" s="123"/>
    </row>
    <row r="17" spans="1:12" ht="15.75" customHeight="1">
      <c r="A17" s="86"/>
      <c r="B17" s="87"/>
      <c r="C17" s="89"/>
      <c r="D17" s="89"/>
      <c r="E17" s="89"/>
      <c r="F17" s="89"/>
      <c r="G17" s="6"/>
      <c r="H17" s="121"/>
      <c r="I17" s="122"/>
      <c r="J17" s="122"/>
      <c r="K17" s="122"/>
      <c r="L17" s="123"/>
    </row>
    <row r="18" spans="1:12" ht="15.75" customHeight="1">
      <c r="A18" s="86"/>
      <c r="B18" s="87"/>
      <c r="C18" s="89"/>
      <c r="D18" s="89"/>
      <c r="E18" s="89"/>
      <c r="F18" s="89"/>
      <c r="G18" s="6"/>
      <c r="H18" s="121"/>
      <c r="I18" s="122"/>
      <c r="J18" s="122"/>
      <c r="K18" s="122"/>
      <c r="L18" s="123"/>
    </row>
    <row r="19" spans="1:12" ht="15.75" customHeight="1">
      <c r="A19" s="86"/>
      <c r="B19" s="87"/>
      <c r="C19" s="89"/>
      <c r="D19" s="89"/>
      <c r="E19" s="89"/>
      <c r="F19" s="89"/>
      <c r="G19" s="6"/>
      <c r="H19" s="121"/>
      <c r="I19" s="122"/>
      <c r="J19" s="122"/>
      <c r="K19" s="122"/>
      <c r="L19" s="123"/>
    </row>
    <row r="20" spans="1:12" ht="15.75" customHeight="1">
      <c r="A20" s="86"/>
      <c r="B20" s="87"/>
      <c r="C20" s="89"/>
      <c r="D20" s="89"/>
      <c r="E20" s="89"/>
      <c r="F20" s="89"/>
      <c r="G20" s="6"/>
      <c r="H20" s="121"/>
      <c r="I20" s="122"/>
      <c r="J20" s="122"/>
      <c r="K20" s="122"/>
      <c r="L20" s="123"/>
    </row>
    <row r="21" spans="1:12" ht="15.75" customHeight="1">
      <c r="A21" s="86"/>
      <c r="B21" s="87"/>
      <c r="C21" s="88"/>
      <c r="D21" s="88"/>
      <c r="E21" s="88"/>
      <c r="F21" s="88"/>
      <c r="G21" s="6"/>
      <c r="H21" s="121"/>
      <c r="I21" s="122"/>
      <c r="J21" s="122"/>
      <c r="K21" s="122"/>
      <c r="L21" s="123"/>
    </row>
    <row r="22" spans="1:12" ht="15.75" customHeight="1" thickBot="1">
      <c r="A22" s="36"/>
      <c r="B22" s="51" t="s">
        <v>0</v>
      </c>
      <c r="C22" s="54">
        <f>SUBTOTAL(109,[Coût estimatif, année 1, 2022-23])</f>
        <v>0.0</v>
      </c>
      <c r="D22" s="54">
        <f>SUBTOTAL(109,[Coût estimatif, année 2, 2023-24])</f>
        <v>0.0</v>
      </c>
      <c r="E22" s="54">
        <f>SUBTOTAL(109,[Coût estimatif, année 3, 2024-25])</f>
        <v>0.0</v>
      </c>
      <c r="F22" s="54">
        <f>SUBTOTAL(109,[Estimated Cost Year 4 2024-25])</f>
        <v>0.0</v>
      </c>
      <c r="G22" s="6"/>
      <c r="H22" s="124"/>
      <c r="I22" s="125"/>
      <c r="J22" s="125"/>
      <c r="K22" s="125"/>
      <c r="L22" s="126"/>
    </row>
    <row r="23" spans="1:12" ht="13.8">
      <c r="A23" s="10"/>
      <c r="B23" s="63"/>
      <c r="C23" s="23"/>
      <c r="D23" s="23"/>
      <c r="E23" s="23"/>
      <c r="F23" s="23"/>
      <c r="G23" s="6"/>
      <c r="H23" s="57"/>
      <c r="I23" s="57"/>
      <c r="J23" s="57"/>
      <c r="K23" s="57"/>
      <c r="L23" s="57"/>
    </row>
    <row r="24" spans="1:8" ht="13.8">
      <c r="A24" s="6"/>
      <c r="B24" s="64"/>
      <c r="C24" s="40"/>
      <c r="D24" s="40"/>
      <c r="E24" s="40"/>
      <c r="F24" s="40"/>
      <c r="G24" s="6"/>
      <c r="H24" s="22"/>
    </row>
    <row r="25" spans="1:12" s="31" customFormat="1" ht="14.4" thickBot="1">
      <c r="A25" s="29" t="s">
        <v>11</v>
      </c>
      <c r="B25" s="62"/>
      <c r="C25" s="38"/>
      <c r="D25" s="38"/>
      <c r="E25" s="38"/>
      <c r="F25" s="38"/>
      <c r="G25" s="31"/>
      <c r="H25" s="22"/>
      <c r="I25" s="6"/>
      <c r="J25" s="6"/>
      <c r="K25" s="6"/>
      <c r="L25" s="6"/>
    </row>
    <row r="26" spans="1:12" ht="30" customHeight="1">
      <c r="A26" s="32" t="s">
        <v>87</v>
      </c>
      <c r="B26" s="34" t="s">
        <v>6</v>
      </c>
      <c r="C26" s="39" t="s">
        <v>108</v>
      </c>
      <c r="D26" s="39" t="s">
        <v>109</v>
      </c>
      <c r="E26" s="39" t="s">
        <v>110</v>
      </c>
      <c r="F26" s="39" t="s">
        <v>97</v>
      </c>
      <c r="G26" s="6"/>
      <c r="H26" s="118" t="s">
        <v>74</v>
      </c>
      <c r="I26" s="119"/>
      <c r="J26" s="119"/>
      <c r="K26" s="119"/>
      <c r="L26" s="120"/>
    </row>
    <row r="27" spans="1:12" ht="15.75" customHeight="1">
      <c r="A27" s="86"/>
      <c r="B27" s="87"/>
      <c r="C27" s="88"/>
      <c r="D27" s="88"/>
      <c r="E27" s="88"/>
      <c r="F27" s="88"/>
      <c r="G27" s="6"/>
      <c r="H27" s="121"/>
      <c r="I27" s="122"/>
      <c r="J27" s="122"/>
      <c r="K27" s="122"/>
      <c r="L27" s="123"/>
    </row>
    <row r="28" spans="1:12" ht="15.75" customHeight="1">
      <c r="A28" s="86"/>
      <c r="B28" s="87"/>
      <c r="C28" s="88"/>
      <c r="D28" s="88"/>
      <c r="E28" s="88"/>
      <c r="F28" s="88"/>
      <c r="G28" s="6"/>
      <c r="H28" s="121"/>
      <c r="I28" s="122"/>
      <c r="J28" s="122"/>
      <c r="K28" s="122"/>
      <c r="L28" s="123"/>
    </row>
    <row r="29" spans="1:12" ht="15.75" customHeight="1">
      <c r="A29" s="86"/>
      <c r="B29" s="87"/>
      <c r="C29" s="89"/>
      <c r="D29" s="89"/>
      <c r="E29" s="89"/>
      <c r="F29" s="89"/>
      <c r="G29" s="6"/>
      <c r="H29" s="121"/>
      <c r="I29" s="122"/>
      <c r="J29" s="122"/>
      <c r="K29" s="122"/>
      <c r="L29" s="123"/>
    </row>
    <row r="30" spans="1:12" ht="15.75" customHeight="1">
      <c r="A30" s="86"/>
      <c r="B30" s="87"/>
      <c r="C30" s="89"/>
      <c r="D30" s="89"/>
      <c r="E30" s="89"/>
      <c r="F30" s="89"/>
      <c r="G30" s="6"/>
      <c r="H30" s="121"/>
      <c r="I30" s="122"/>
      <c r="J30" s="122"/>
      <c r="K30" s="122"/>
      <c r="L30" s="123"/>
    </row>
    <row r="31" spans="1:12" ht="15.75" customHeight="1">
      <c r="A31" s="86"/>
      <c r="B31" s="87"/>
      <c r="C31" s="89"/>
      <c r="D31" s="89"/>
      <c r="E31" s="89"/>
      <c r="F31" s="89"/>
      <c r="G31" s="6"/>
      <c r="H31" s="121"/>
      <c r="I31" s="122"/>
      <c r="J31" s="122"/>
      <c r="K31" s="122"/>
      <c r="L31" s="123"/>
    </row>
    <row r="32" spans="1:12" ht="15.75" customHeight="1">
      <c r="A32" s="86"/>
      <c r="B32" s="87"/>
      <c r="C32" s="89"/>
      <c r="D32" s="89"/>
      <c r="E32" s="89"/>
      <c r="F32" s="89"/>
      <c r="G32" s="6"/>
      <c r="H32" s="121"/>
      <c r="I32" s="122"/>
      <c r="J32" s="122"/>
      <c r="K32" s="122"/>
      <c r="L32" s="123"/>
    </row>
    <row r="33" spans="1:12" ht="15.75" customHeight="1">
      <c r="A33" s="86"/>
      <c r="B33" s="87"/>
      <c r="C33" s="89"/>
      <c r="D33" s="89"/>
      <c r="E33" s="89"/>
      <c r="F33" s="89"/>
      <c r="G33" s="6"/>
      <c r="H33" s="121"/>
      <c r="I33" s="122"/>
      <c r="J33" s="122"/>
      <c r="K33" s="122"/>
      <c r="L33" s="123"/>
    </row>
    <row r="34" spans="1:12" ht="15.75" customHeight="1">
      <c r="A34" s="86"/>
      <c r="B34" s="87"/>
      <c r="C34" s="89"/>
      <c r="D34" s="89"/>
      <c r="E34" s="89"/>
      <c r="F34" s="89"/>
      <c r="G34" s="6"/>
      <c r="H34" s="121"/>
      <c r="I34" s="122"/>
      <c r="J34" s="122"/>
      <c r="K34" s="122"/>
      <c r="L34" s="123"/>
    </row>
    <row r="35" spans="1:12" ht="15.75" customHeight="1">
      <c r="A35" s="86"/>
      <c r="B35" s="87"/>
      <c r="C35" s="89"/>
      <c r="D35" s="89"/>
      <c r="E35" s="89"/>
      <c r="F35" s="89"/>
      <c r="G35" s="6"/>
      <c r="H35" s="121"/>
      <c r="I35" s="122"/>
      <c r="J35" s="122"/>
      <c r="K35" s="122"/>
      <c r="L35" s="123"/>
    </row>
    <row r="36" spans="1:12" ht="15.75" customHeight="1">
      <c r="A36" s="86"/>
      <c r="B36" s="87"/>
      <c r="C36" s="88"/>
      <c r="D36" s="88"/>
      <c r="E36" s="88"/>
      <c r="F36" s="88"/>
      <c r="G36" s="6"/>
      <c r="H36" s="121"/>
      <c r="I36" s="122"/>
      <c r="J36" s="122"/>
      <c r="K36" s="122"/>
      <c r="L36" s="123"/>
    </row>
    <row r="37" spans="1:12" ht="15.75" customHeight="1" thickBot="1">
      <c r="A37" s="36"/>
      <c r="B37" s="51" t="s">
        <v>0</v>
      </c>
      <c r="C37" s="54">
        <f>SUBTOTAL(109,[Coût estimatif, année 1, 2022-23])</f>
        <v>0.0</v>
      </c>
      <c r="D37" s="54">
        <f>SUBTOTAL(109,[Coût estimatif, année 2, 2023-24])</f>
        <v>0.0</v>
      </c>
      <c r="E37" s="54">
        <f>SUBTOTAL(109,[Coût estimatif, année 3, 2024-25])</f>
        <v>0.0</v>
      </c>
      <c r="F37" s="54">
        <f>SUBTOTAL(109,[Estimated Cost Year 4 2024-25])</f>
        <v>0.0</v>
      </c>
      <c r="G37" s="6"/>
      <c r="H37" s="124"/>
      <c r="I37" s="125"/>
      <c r="J37" s="125"/>
      <c r="K37" s="125"/>
      <c r="L37" s="126"/>
    </row>
    <row r="38" spans="1:12" ht="13.8">
      <c r="A38" s="6"/>
      <c r="B38" s="63"/>
      <c r="C38" s="23"/>
      <c r="D38" s="23"/>
      <c r="E38" s="23"/>
      <c r="F38" s="23"/>
      <c r="G38" s="6"/>
      <c r="H38" s="57"/>
      <c r="I38" s="57"/>
      <c r="J38" s="57"/>
      <c r="K38" s="57"/>
      <c r="L38" s="57"/>
    </row>
    <row r="39" spans="1:8" ht="13.8">
      <c r="A39" s="6"/>
      <c r="B39" s="64"/>
      <c r="C39" s="40"/>
      <c r="D39" s="40"/>
      <c r="E39" s="40"/>
      <c r="F39" s="40"/>
      <c r="G39" s="6"/>
      <c r="H39" s="22"/>
    </row>
    <row r="40" spans="1:12" s="31" customFormat="1" ht="13.95" customHeight="1" thickBot="1">
      <c r="A40" s="29" t="s">
        <v>84</v>
      </c>
      <c r="B40" s="62"/>
      <c r="C40" s="38"/>
      <c r="D40" s="38"/>
      <c r="E40" s="38"/>
      <c r="F40" s="38"/>
      <c r="G40" s="31"/>
      <c r="H40" s="22"/>
      <c r="I40" s="6"/>
      <c r="J40" s="6"/>
      <c r="K40" s="6"/>
      <c r="L40" s="6"/>
    </row>
    <row r="41" spans="1:12" ht="41.4">
      <c r="A41" s="32" t="s">
        <v>36</v>
      </c>
      <c r="B41" s="34" t="s">
        <v>6</v>
      </c>
      <c r="C41" s="39" t="s">
        <v>108</v>
      </c>
      <c r="D41" s="39" t="s">
        <v>109</v>
      </c>
      <c r="E41" s="39" t="s">
        <v>110</v>
      </c>
      <c r="F41" s="39" t="s">
        <v>97</v>
      </c>
      <c r="G41" s="6"/>
      <c r="H41" s="118" t="s">
        <v>83</v>
      </c>
      <c r="I41" s="119"/>
      <c r="J41" s="119"/>
      <c r="K41" s="119"/>
      <c r="L41" s="120"/>
    </row>
    <row r="42" spans="1:12" ht="13.8">
      <c r="A42" s="86"/>
      <c r="B42" s="87"/>
      <c r="C42" s="88"/>
      <c r="D42" s="88"/>
      <c r="E42" s="88"/>
      <c r="F42" s="88"/>
      <c r="G42" s="6"/>
      <c r="H42" s="121"/>
      <c r="I42" s="122"/>
      <c r="J42" s="122"/>
      <c r="K42" s="122"/>
      <c r="L42" s="123"/>
    </row>
    <row r="43" spans="1:12" ht="13.8">
      <c r="A43" s="86"/>
      <c r="B43" s="87"/>
      <c r="C43" s="88"/>
      <c r="D43" s="88"/>
      <c r="E43" s="88"/>
      <c r="F43" s="88"/>
      <c r="G43" s="6"/>
      <c r="H43" s="121"/>
      <c r="I43" s="122"/>
      <c r="J43" s="122"/>
      <c r="K43" s="122"/>
      <c r="L43" s="123"/>
    </row>
    <row r="44" spans="1:12" ht="13.8">
      <c r="A44" s="102"/>
      <c r="B44" s="87"/>
      <c r="C44" s="88"/>
      <c r="D44" s="89"/>
      <c r="E44" s="89"/>
      <c r="F44" s="89"/>
      <c r="G44" s="6"/>
      <c r="H44" s="121"/>
      <c r="I44" s="122"/>
      <c r="J44" s="122"/>
      <c r="K44" s="122"/>
      <c r="L44" s="123"/>
    </row>
    <row r="45" spans="1:12" ht="13.8">
      <c r="A45" s="86"/>
      <c r="B45" s="87"/>
      <c r="C45" s="89"/>
      <c r="D45" s="88"/>
      <c r="E45" s="88"/>
      <c r="F45" s="88"/>
      <c r="G45" s="6"/>
      <c r="H45" s="121"/>
      <c r="I45" s="122"/>
      <c r="J45" s="122"/>
      <c r="K45" s="122"/>
      <c r="L45" s="123"/>
    </row>
    <row r="46" spans="1:12" ht="13.8">
      <c r="A46" s="86"/>
      <c r="B46" s="87"/>
      <c r="C46" s="89"/>
      <c r="D46" s="89"/>
      <c r="E46" s="89"/>
      <c r="F46" s="89"/>
      <c r="G46" s="6"/>
      <c r="H46" s="121"/>
      <c r="I46" s="122"/>
      <c r="J46" s="122"/>
      <c r="K46" s="122"/>
      <c r="L46" s="123"/>
    </row>
    <row r="47" spans="1:12" ht="13.8">
      <c r="A47" s="86"/>
      <c r="B47" s="87"/>
      <c r="C47" s="89"/>
      <c r="D47" s="89"/>
      <c r="E47" s="89"/>
      <c r="F47" s="89"/>
      <c r="G47" s="6"/>
      <c r="H47" s="121"/>
      <c r="I47" s="122"/>
      <c r="J47" s="122"/>
      <c r="K47" s="122"/>
      <c r="L47" s="123"/>
    </row>
    <row r="48" spans="1:12" ht="13.8">
      <c r="A48" s="86"/>
      <c r="B48" s="87"/>
      <c r="C48" s="89"/>
      <c r="D48" s="89"/>
      <c r="E48" s="89"/>
      <c r="F48" s="89"/>
      <c r="G48" s="6"/>
      <c r="H48" s="121"/>
      <c r="I48" s="122"/>
      <c r="J48" s="122"/>
      <c r="K48" s="122"/>
      <c r="L48" s="123"/>
    </row>
    <row r="49" spans="1:12" ht="13.8">
      <c r="A49" s="86"/>
      <c r="B49" s="87"/>
      <c r="C49" s="89"/>
      <c r="D49" s="89"/>
      <c r="E49" s="89"/>
      <c r="F49" s="89"/>
      <c r="G49" s="6"/>
      <c r="H49" s="121"/>
      <c r="I49" s="122"/>
      <c r="J49" s="122"/>
      <c r="K49" s="122"/>
      <c r="L49" s="123"/>
    </row>
    <row r="50" spans="1:12" ht="13.8">
      <c r="A50" s="86"/>
      <c r="B50" s="87"/>
      <c r="C50" s="89"/>
      <c r="D50" s="89"/>
      <c r="E50" s="89"/>
      <c r="F50" s="89"/>
      <c r="G50" s="6"/>
      <c r="H50" s="121"/>
      <c r="I50" s="122"/>
      <c r="J50" s="122"/>
      <c r="K50" s="122"/>
      <c r="L50" s="123"/>
    </row>
    <row r="51" spans="1:12" ht="13.8">
      <c r="A51" s="86"/>
      <c r="B51" s="87"/>
      <c r="C51" s="88"/>
      <c r="D51" s="88"/>
      <c r="E51" s="88"/>
      <c r="F51" s="88"/>
      <c r="G51" s="6"/>
      <c r="H51" s="121"/>
      <c r="I51" s="122"/>
      <c r="J51" s="122"/>
      <c r="K51" s="122"/>
      <c r="L51" s="123"/>
    </row>
    <row r="52" spans="1:12" ht="14.4" thickBot="1">
      <c r="A52" s="36"/>
      <c r="B52" s="51" t="s">
        <v>0</v>
      </c>
      <c r="C52" s="54">
        <f>SUBTOTAL(109,[Coût estimatif, année 1, 2022-23])</f>
        <v>0.0</v>
      </c>
      <c r="D52" s="54">
        <f>SUBTOTAL(109,[Coût estimatif, année 2, 2023-24])</f>
        <v>0.0</v>
      </c>
      <c r="E52" s="54">
        <f>SUBTOTAL(109,[Coût estimatif, année 3, 2024-25])</f>
        <v>0.0</v>
      </c>
      <c r="F52" s="54">
        <f>SUBTOTAL(109,[Estimated Cost Year 4 2024-25])</f>
        <v>0.0</v>
      </c>
      <c r="G52" s="6"/>
      <c r="H52" s="124"/>
      <c r="I52" s="125"/>
      <c r="J52" s="125"/>
      <c r="K52" s="125"/>
      <c r="L52" s="126"/>
    </row>
    <row r="53" spans="1:8" ht="13.8">
      <c r="A53" s="6"/>
      <c r="B53" s="64"/>
      <c r="C53" s="40"/>
      <c r="D53" s="40"/>
      <c r="E53" s="40"/>
      <c r="F53" s="40"/>
      <c r="G53" s="6"/>
      <c r="H53" s="22"/>
    </row>
    <row r="54" spans="1:8" ht="13.8">
      <c r="A54" s="6"/>
      <c r="B54" s="64"/>
      <c r="C54" s="40"/>
      <c r="D54" s="40"/>
      <c r="E54" s="40"/>
      <c r="F54" s="40"/>
      <c r="G54" s="6"/>
      <c r="H54" s="22"/>
    </row>
    <row r="55" spans="1:12" s="31" customFormat="1" ht="13.95" customHeight="1" thickBot="1">
      <c r="A55" s="29" t="s">
        <v>17</v>
      </c>
      <c r="B55" s="62"/>
      <c r="C55" s="38"/>
      <c r="D55" s="38"/>
      <c r="E55" s="38"/>
      <c r="F55" s="38"/>
      <c r="G55" s="31"/>
      <c r="H55"/>
      <c r="I55"/>
      <c r="J55"/>
      <c r="K55"/>
      <c r="L55"/>
    </row>
    <row r="56" spans="1:12" ht="28.2" customHeight="1">
      <c r="A56" s="32" t="s">
        <v>35</v>
      </c>
      <c r="B56" s="34" t="s">
        <v>6</v>
      </c>
      <c r="C56" s="39" t="s">
        <v>108</v>
      </c>
      <c r="D56" s="39" t="s">
        <v>109</v>
      </c>
      <c r="E56" s="39" t="s">
        <v>110</v>
      </c>
      <c r="F56" s="39" t="s">
        <v>97</v>
      </c>
      <c r="G56" s="6"/>
      <c r="H56" s="118" t="s">
        <v>75</v>
      </c>
      <c r="I56" s="119"/>
      <c r="J56" s="119"/>
      <c r="K56" s="119"/>
      <c r="L56" s="120"/>
    </row>
    <row r="57" spans="1:12" ht="15.45" customHeight="1">
      <c r="A57" s="86"/>
      <c r="B57" s="87"/>
      <c r="C57" s="88"/>
      <c r="D57" s="88"/>
      <c r="E57" s="88"/>
      <c r="F57" s="88"/>
      <c r="G57" s="6"/>
      <c r="H57" s="121"/>
      <c r="I57" s="122"/>
      <c r="J57" s="122"/>
      <c r="K57" s="122"/>
      <c r="L57" s="123"/>
    </row>
    <row r="58" spans="1:12" ht="15.45" customHeight="1">
      <c r="A58" s="86"/>
      <c r="B58" s="87"/>
      <c r="C58" s="88"/>
      <c r="D58" s="88"/>
      <c r="E58" s="88"/>
      <c r="F58" s="88"/>
      <c r="G58" s="6"/>
      <c r="H58" s="121"/>
      <c r="I58" s="122"/>
      <c r="J58" s="122"/>
      <c r="K58" s="122"/>
      <c r="L58" s="123"/>
    </row>
    <row r="59" spans="1:12" ht="15.45" customHeight="1">
      <c r="A59" s="86"/>
      <c r="B59" s="87"/>
      <c r="C59" s="89"/>
      <c r="D59" s="89"/>
      <c r="E59" s="89"/>
      <c r="F59" s="89"/>
      <c r="G59" s="6"/>
      <c r="H59" s="121"/>
      <c r="I59" s="122"/>
      <c r="J59" s="122"/>
      <c r="K59" s="122"/>
      <c r="L59" s="123"/>
    </row>
    <row r="60" spans="1:12" ht="15.45" customHeight="1">
      <c r="A60" s="86"/>
      <c r="B60" s="87"/>
      <c r="C60" s="89"/>
      <c r="D60" s="89"/>
      <c r="E60" s="89"/>
      <c r="F60" s="89"/>
      <c r="G60" s="6"/>
      <c r="H60" s="121"/>
      <c r="I60" s="122"/>
      <c r="J60" s="122"/>
      <c r="K60" s="122"/>
      <c r="L60" s="123"/>
    </row>
    <row r="61" spans="1:12" ht="15.45" customHeight="1">
      <c r="A61" s="86"/>
      <c r="B61" s="87"/>
      <c r="C61" s="89"/>
      <c r="D61" s="89"/>
      <c r="E61" s="89"/>
      <c r="F61" s="89"/>
      <c r="G61" s="6"/>
      <c r="H61" s="121"/>
      <c r="I61" s="122"/>
      <c r="J61" s="122"/>
      <c r="K61" s="122"/>
      <c r="L61" s="123"/>
    </row>
    <row r="62" spans="1:12" ht="15.45" customHeight="1">
      <c r="A62" s="86"/>
      <c r="B62" s="87"/>
      <c r="C62" s="89"/>
      <c r="D62" s="89"/>
      <c r="E62" s="89"/>
      <c r="F62" s="89"/>
      <c r="G62" s="6"/>
      <c r="H62" s="121"/>
      <c r="I62" s="122"/>
      <c r="J62" s="122"/>
      <c r="K62" s="122"/>
      <c r="L62" s="123"/>
    </row>
    <row r="63" spans="1:12" ht="15.45" customHeight="1">
      <c r="A63" s="86"/>
      <c r="B63" s="87"/>
      <c r="C63" s="89"/>
      <c r="D63" s="89"/>
      <c r="E63" s="89"/>
      <c r="F63" s="89"/>
      <c r="G63" s="6"/>
      <c r="H63" s="121"/>
      <c r="I63" s="122"/>
      <c r="J63" s="122"/>
      <c r="K63" s="122"/>
      <c r="L63" s="123"/>
    </row>
    <row r="64" spans="1:12" ht="15.45" customHeight="1">
      <c r="A64" s="86"/>
      <c r="B64" s="87"/>
      <c r="C64" s="89"/>
      <c r="D64" s="89"/>
      <c r="E64" s="89"/>
      <c r="F64" s="89"/>
      <c r="G64" s="6"/>
      <c r="H64" s="121"/>
      <c r="I64" s="122"/>
      <c r="J64" s="122"/>
      <c r="K64" s="122"/>
      <c r="L64" s="123"/>
    </row>
    <row r="65" spans="1:12" ht="15.45" customHeight="1">
      <c r="A65" s="86"/>
      <c r="B65" s="87"/>
      <c r="C65" s="89"/>
      <c r="D65" s="89"/>
      <c r="E65" s="89"/>
      <c r="F65" s="89"/>
      <c r="G65" s="6"/>
      <c r="H65" s="121"/>
      <c r="I65" s="122"/>
      <c r="J65" s="122"/>
      <c r="K65" s="122"/>
      <c r="L65" s="123"/>
    </row>
    <row r="66" spans="1:12" ht="15.45" customHeight="1">
      <c r="A66" s="86"/>
      <c r="B66" s="87"/>
      <c r="C66" s="88"/>
      <c r="D66" s="88"/>
      <c r="E66" s="88"/>
      <c r="F66" s="88"/>
      <c r="G66" s="6"/>
      <c r="H66" s="121"/>
      <c r="I66" s="122"/>
      <c r="J66" s="122"/>
      <c r="K66" s="122"/>
      <c r="L66" s="123"/>
    </row>
    <row r="67" spans="1:12" ht="15.45" customHeight="1" thickBot="1">
      <c r="A67" s="36"/>
      <c r="B67" s="51" t="s">
        <v>0</v>
      </c>
      <c r="C67" s="54">
        <f>SUBTOTAL(109,[Coût estimatif, année 1, 2022-23])</f>
        <v>0.0</v>
      </c>
      <c r="D67" s="54">
        <f>SUBTOTAL(109,[Coût estimatif, année 2, 2023-24])</f>
        <v>0.0</v>
      </c>
      <c r="E67" s="54">
        <f>SUBTOTAL(109,[Coût estimatif, année 3, 2024-25])</f>
        <v>0.0</v>
      </c>
      <c r="F67" s="54">
        <f>SUBTOTAL(109,[Estimated Cost Year 4 2024-25])</f>
        <v>0.0</v>
      </c>
      <c r="G67" s="6"/>
      <c r="H67" s="124"/>
      <c r="I67" s="125"/>
      <c r="J67" s="125"/>
      <c r="K67" s="125"/>
      <c r="L67" s="126"/>
    </row>
    <row r="68" spans="1:8" ht="13.8">
      <c r="A68" s="10"/>
      <c r="B68" s="63"/>
      <c r="C68" s="23"/>
      <c r="D68" s="23"/>
      <c r="E68" s="23"/>
      <c r="F68" s="23"/>
      <c r="G68" s="6"/>
      <c r="H68" s="22"/>
    </row>
    <row r="69" spans="1:8" ht="13.8">
      <c r="A69" s="6"/>
      <c r="B69" s="64"/>
      <c r="C69" s="40"/>
      <c r="D69" s="40"/>
      <c r="E69" s="40"/>
      <c r="F69" s="40"/>
      <c r="G69" s="6"/>
      <c r="H69" s="22"/>
    </row>
    <row r="70" spans="1:12" s="31" customFormat="1" ht="13.95" customHeight="1" thickBot="1">
      <c r="A70" s="29" t="s">
        <v>81</v>
      </c>
      <c r="B70" s="62"/>
      <c r="C70" s="38"/>
      <c r="D70" s="38"/>
      <c r="E70" s="38"/>
      <c r="F70" s="38"/>
      <c r="G70" s="31"/>
      <c r="H70" s="22"/>
      <c r="I70" s="6"/>
      <c r="J70" s="6"/>
      <c r="K70" s="6"/>
      <c r="L70" s="6"/>
    </row>
    <row r="71" spans="1:12" ht="28.2" customHeight="1">
      <c r="A71" s="32" t="s">
        <v>52</v>
      </c>
      <c r="B71" s="34" t="s">
        <v>6</v>
      </c>
      <c r="C71" s="39" t="s">
        <v>108</v>
      </c>
      <c r="D71" s="39" t="s">
        <v>109</v>
      </c>
      <c r="E71" s="39" t="s">
        <v>110</v>
      </c>
      <c r="F71" s="39" t="s">
        <v>97</v>
      </c>
      <c r="G71" s="6"/>
      <c r="H71" s="118" t="s">
        <v>86</v>
      </c>
      <c r="I71" s="119"/>
      <c r="J71" s="119"/>
      <c r="K71" s="119"/>
      <c r="L71" s="120"/>
    </row>
    <row r="72" spans="1:12" ht="15.45" customHeight="1">
      <c r="A72" s="86"/>
      <c r="B72" s="87"/>
      <c r="C72" s="88"/>
      <c r="D72" s="88"/>
      <c r="E72" s="88"/>
      <c r="F72" s="88"/>
      <c r="G72" s="6"/>
      <c r="H72" s="121"/>
      <c r="I72" s="122"/>
      <c r="J72" s="122"/>
      <c r="K72" s="122"/>
      <c r="L72" s="123"/>
    </row>
    <row r="73" spans="1:12" ht="15.45" customHeight="1">
      <c r="A73" s="86"/>
      <c r="B73" s="87"/>
      <c r="C73" s="88"/>
      <c r="D73" s="88"/>
      <c r="E73" s="88"/>
      <c r="F73" s="88"/>
      <c r="G73" s="6"/>
      <c r="H73" s="121"/>
      <c r="I73" s="122"/>
      <c r="J73" s="122"/>
      <c r="K73" s="122"/>
      <c r="L73" s="123"/>
    </row>
    <row r="74" spans="1:12" ht="15.45" customHeight="1">
      <c r="A74" s="86"/>
      <c r="B74" s="87"/>
      <c r="C74" s="89"/>
      <c r="D74" s="88"/>
      <c r="E74" s="89"/>
      <c r="F74" s="89"/>
      <c r="G74" s="6"/>
      <c r="H74" s="121"/>
      <c r="I74" s="122"/>
      <c r="J74" s="122"/>
      <c r="K74" s="122"/>
      <c r="L74" s="123"/>
    </row>
    <row r="75" spans="1:12" ht="15.45" customHeight="1">
      <c r="A75" s="86"/>
      <c r="B75" s="87"/>
      <c r="C75" s="89"/>
      <c r="D75" s="88"/>
      <c r="E75" s="89"/>
      <c r="F75" s="89"/>
      <c r="G75" s="6"/>
      <c r="H75" s="121"/>
      <c r="I75" s="122"/>
      <c r="J75" s="122"/>
      <c r="K75" s="122"/>
      <c r="L75" s="123"/>
    </row>
    <row r="76" spans="1:12" ht="15.45" customHeight="1">
      <c r="A76" s="86"/>
      <c r="B76" s="87"/>
      <c r="C76" s="89"/>
      <c r="D76" s="89"/>
      <c r="E76" s="88"/>
      <c r="F76" s="89"/>
      <c r="G76" s="6"/>
      <c r="H76" s="121"/>
      <c r="I76" s="122"/>
      <c r="J76" s="122"/>
      <c r="K76" s="122"/>
      <c r="L76" s="123"/>
    </row>
    <row r="77" spans="1:12" ht="15.45" customHeight="1">
      <c r="A77" s="86"/>
      <c r="B77" s="87"/>
      <c r="C77" s="89"/>
      <c r="D77" s="89"/>
      <c r="E77" s="88"/>
      <c r="F77" s="89"/>
      <c r="G77" s="6"/>
      <c r="H77" s="121"/>
      <c r="I77" s="122"/>
      <c r="J77" s="122"/>
      <c r="K77" s="122"/>
      <c r="L77" s="123"/>
    </row>
    <row r="78" spans="1:12" ht="15.45" customHeight="1">
      <c r="A78" s="86"/>
      <c r="B78" s="87"/>
      <c r="C78" s="89"/>
      <c r="D78" s="89"/>
      <c r="E78" s="89"/>
      <c r="F78" s="88"/>
      <c r="G78" s="6"/>
      <c r="H78" s="121"/>
      <c r="I78" s="122"/>
      <c r="J78" s="122"/>
      <c r="K78" s="122"/>
      <c r="L78" s="123"/>
    </row>
    <row r="79" spans="1:12" ht="15.45" customHeight="1">
      <c r="A79" s="86"/>
      <c r="B79" s="87"/>
      <c r="C79" s="89"/>
      <c r="D79" s="89"/>
      <c r="E79" s="89"/>
      <c r="F79" s="88"/>
      <c r="G79" s="6"/>
      <c r="H79" s="121"/>
      <c r="I79" s="122"/>
      <c r="J79" s="122"/>
      <c r="K79" s="122"/>
      <c r="L79" s="123"/>
    </row>
    <row r="80" spans="1:12" ht="15.45" customHeight="1">
      <c r="A80" s="86"/>
      <c r="B80" s="87"/>
      <c r="C80" s="88"/>
      <c r="D80" s="88"/>
      <c r="E80" s="88"/>
      <c r="F80" s="88"/>
      <c r="G80" s="6"/>
      <c r="H80" s="121"/>
      <c r="I80" s="122"/>
      <c r="J80" s="122"/>
      <c r="K80" s="122"/>
      <c r="L80" s="123"/>
    </row>
    <row r="81" spans="1:12" ht="15.45" customHeight="1">
      <c r="A81" s="86"/>
      <c r="B81" s="87"/>
      <c r="C81" s="88"/>
      <c r="D81" s="88"/>
      <c r="E81" s="88"/>
      <c r="F81" s="88"/>
      <c r="G81" s="6"/>
      <c r="H81" s="121"/>
      <c r="I81" s="122"/>
      <c r="J81" s="122"/>
      <c r="K81" s="122"/>
      <c r="L81" s="123"/>
    </row>
    <row r="82" spans="1:12" ht="15.45" customHeight="1">
      <c r="A82" s="86"/>
      <c r="B82" s="87"/>
      <c r="C82" s="89"/>
      <c r="D82" s="89"/>
      <c r="E82" s="89"/>
      <c r="F82" s="89"/>
      <c r="G82" s="6"/>
      <c r="H82" s="121"/>
      <c r="I82" s="122"/>
      <c r="J82" s="122"/>
      <c r="K82" s="122"/>
      <c r="L82" s="123"/>
    </row>
    <row r="83" spans="1:12" ht="15.45" customHeight="1" thickBot="1">
      <c r="A83" s="86"/>
      <c r="B83" s="87"/>
      <c r="C83" s="89"/>
      <c r="D83" s="89"/>
      <c r="E83" s="89"/>
      <c r="F83" s="89"/>
      <c r="G83" s="6"/>
      <c r="H83" s="124"/>
      <c r="I83" s="125"/>
      <c r="J83" s="125"/>
      <c r="K83" s="125"/>
      <c r="L83" s="126"/>
    </row>
    <row r="84" spans="1:12" ht="15.45" customHeight="1">
      <c r="A84" s="86"/>
      <c r="B84" s="87"/>
      <c r="C84" s="89"/>
      <c r="D84" s="89"/>
      <c r="E84" s="89"/>
      <c r="F84" s="89"/>
      <c r="G84" s="6"/>
      <c r="H84" s="56"/>
      <c r="I84" s="56"/>
      <c r="J84" s="56"/>
      <c r="K84" s="56"/>
      <c r="L84" s="56"/>
    </row>
    <row r="85" spans="1:12" ht="15.45" customHeight="1">
      <c r="A85" s="86"/>
      <c r="B85" s="87"/>
      <c r="C85" s="89"/>
      <c r="D85" s="89"/>
      <c r="E85" s="89"/>
      <c r="F85" s="89"/>
      <c r="G85" s="6"/>
      <c r="H85" s="56"/>
      <c r="I85" s="56"/>
      <c r="J85" s="56"/>
      <c r="K85" s="56"/>
      <c r="L85" s="56"/>
    </row>
    <row r="86" spans="1:12" ht="15.45" customHeight="1">
      <c r="A86" s="86"/>
      <c r="B86" s="87"/>
      <c r="C86" s="89"/>
      <c r="D86" s="89"/>
      <c r="E86" s="89"/>
      <c r="F86" s="89"/>
      <c r="G86" s="6"/>
      <c r="H86" s="56"/>
      <c r="I86" s="56"/>
      <c r="J86" s="56"/>
      <c r="K86" s="56"/>
      <c r="L86" s="56"/>
    </row>
    <row r="87" spans="1:12" ht="15.45" customHeight="1">
      <c r="A87" s="86"/>
      <c r="B87" s="87"/>
      <c r="C87" s="89"/>
      <c r="D87" s="89"/>
      <c r="E87" s="89"/>
      <c r="F87" s="89"/>
      <c r="G87" s="6"/>
      <c r="H87" s="56"/>
      <c r="I87" s="56"/>
      <c r="J87" s="56"/>
      <c r="K87" s="56"/>
      <c r="L87" s="56"/>
    </row>
    <row r="88" spans="1:12" ht="15.45" customHeight="1">
      <c r="A88" s="86"/>
      <c r="B88" s="87"/>
      <c r="C88" s="89"/>
      <c r="D88" s="89"/>
      <c r="E88" s="89"/>
      <c r="F88" s="89"/>
      <c r="G88" s="6"/>
      <c r="H88" s="56"/>
      <c r="I88" s="56"/>
      <c r="J88" s="56"/>
      <c r="K88" s="56"/>
      <c r="L88" s="56"/>
    </row>
    <row r="89" spans="1:12" ht="15.45" customHeight="1">
      <c r="A89" s="86"/>
      <c r="B89" s="87"/>
      <c r="C89" s="89"/>
      <c r="D89" s="89"/>
      <c r="E89" s="89"/>
      <c r="F89" s="89"/>
      <c r="G89" s="6"/>
      <c r="H89" s="56"/>
      <c r="I89" s="56"/>
      <c r="J89" s="56"/>
      <c r="K89" s="56"/>
      <c r="L89" s="56"/>
    </row>
    <row r="90" spans="1:12" ht="15.45" customHeight="1">
      <c r="A90" s="86"/>
      <c r="B90" s="87"/>
      <c r="C90" s="89"/>
      <c r="D90" s="89"/>
      <c r="E90" s="89"/>
      <c r="F90" s="89"/>
      <c r="G90" s="6"/>
      <c r="H90" s="56"/>
      <c r="I90" s="56"/>
      <c r="J90" s="56"/>
      <c r="K90" s="56"/>
      <c r="L90" s="56"/>
    </row>
    <row r="91" spans="1:12" ht="15.45" customHeight="1">
      <c r="A91" s="90"/>
      <c r="B91" s="91"/>
      <c r="C91" s="92"/>
      <c r="D91" s="92"/>
      <c r="E91" s="92"/>
      <c r="F91" s="92"/>
      <c r="G91" s="6"/>
      <c r="H91" s="56"/>
      <c r="I91" s="56"/>
      <c r="J91" s="56"/>
      <c r="K91" s="56"/>
      <c r="L91" s="56"/>
    </row>
    <row r="92" spans="1:12" ht="15.45" customHeight="1">
      <c r="A92" s="90"/>
      <c r="B92" s="91"/>
      <c r="C92" s="92"/>
      <c r="D92" s="92"/>
      <c r="E92" s="92"/>
      <c r="F92" s="92"/>
      <c r="G92" s="6"/>
      <c r="H92" s="56"/>
      <c r="I92" s="56"/>
      <c r="J92" s="56"/>
      <c r="K92" s="56"/>
      <c r="L92" s="56"/>
    </row>
    <row r="93" spans="1:12" ht="15.45" customHeight="1">
      <c r="A93" s="86"/>
      <c r="B93" s="87"/>
      <c r="C93" s="89"/>
      <c r="D93" s="89"/>
      <c r="E93" s="89"/>
      <c r="F93" s="89"/>
      <c r="G93" s="6"/>
      <c r="H93" s="56"/>
      <c r="I93" s="56"/>
      <c r="J93" s="56"/>
      <c r="K93" s="56"/>
      <c r="L93" s="56"/>
    </row>
    <row r="94" spans="1:12" ht="15.45" customHeight="1">
      <c r="A94" s="86"/>
      <c r="B94" s="87"/>
      <c r="C94" s="89"/>
      <c r="D94" s="89"/>
      <c r="E94" s="89"/>
      <c r="F94" s="89"/>
      <c r="G94" s="6"/>
      <c r="H94" s="56"/>
      <c r="I94" s="56"/>
      <c r="J94" s="56"/>
      <c r="K94" s="56"/>
      <c r="L94" s="56"/>
    </row>
    <row r="95" spans="1:12" ht="15.45" customHeight="1">
      <c r="A95" s="86"/>
      <c r="B95" s="87"/>
      <c r="C95" s="89"/>
      <c r="D95" s="89"/>
      <c r="E95" s="89"/>
      <c r="F95" s="89"/>
      <c r="G95" s="6"/>
      <c r="H95" s="56"/>
      <c r="I95" s="56"/>
      <c r="J95" s="56"/>
      <c r="K95" s="56"/>
      <c r="L95" s="56"/>
    </row>
    <row r="96" spans="1:12" ht="15.45" customHeight="1">
      <c r="A96" s="86"/>
      <c r="B96" s="87"/>
      <c r="C96" s="89"/>
      <c r="D96" s="89"/>
      <c r="E96" s="89"/>
      <c r="F96" s="89"/>
      <c r="G96" s="6"/>
      <c r="H96" s="56"/>
      <c r="I96" s="56"/>
      <c r="J96" s="56"/>
      <c r="K96" s="56"/>
      <c r="L96" s="56"/>
    </row>
    <row r="97" spans="1:12" ht="15.45" customHeight="1">
      <c r="A97" s="86"/>
      <c r="B97" s="87"/>
      <c r="C97" s="89"/>
      <c r="D97" s="89"/>
      <c r="E97" s="89"/>
      <c r="F97" s="89"/>
      <c r="G97" s="6"/>
      <c r="H97" s="56"/>
      <c r="I97" s="56"/>
      <c r="J97" s="56"/>
      <c r="K97" s="56"/>
      <c r="L97" s="56"/>
    </row>
    <row r="98" spans="1:12" ht="13.8">
      <c r="A98" s="86"/>
      <c r="B98" s="87"/>
      <c r="C98" s="89"/>
      <c r="D98" s="89"/>
      <c r="E98" s="89"/>
      <c r="F98" s="89"/>
      <c r="G98" s="6"/>
      <c r="H98" s="56"/>
      <c r="I98" s="56"/>
      <c r="J98" s="56"/>
      <c r="K98" s="56"/>
      <c r="L98" s="56"/>
    </row>
    <row r="99" spans="1:8" ht="13.8">
      <c r="A99" s="86"/>
      <c r="B99" s="87"/>
      <c r="C99" s="89"/>
      <c r="D99" s="89"/>
      <c r="E99" s="89"/>
      <c r="F99" s="89"/>
      <c r="G99" s="6"/>
      <c r="H99" s="22"/>
    </row>
    <row r="100" spans="1:8" ht="13.8">
      <c r="A100" s="86"/>
      <c r="B100" s="87"/>
      <c r="C100" s="89"/>
      <c r="D100" s="89"/>
      <c r="E100" s="89"/>
      <c r="F100" s="89"/>
      <c r="G100" s="6"/>
      <c r="H100" s="22"/>
    </row>
    <row r="101" spans="1:8" ht="13.8">
      <c r="A101" s="86"/>
      <c r="B101" s="87"/>
      <c r="C101" s="89"/>
      <c r="D101" s="89"/>
      <c r="E101" s="89"/>
      <c r="F101" s="89"/>
      <c r="G101" s="6"/>
      <c r="H101" s="22"/>
    </row>
    <row r="102" spans="1:8" ht="13.8">
      <c r="A102" s="86"/>
      <c r="B102" s="87"/>
      <c r="C102" s="89"/>
      <c r="D102" s="89"/>
      <c r="E102" s="89"/>
      <c r="F102" s="89"/>
      <c r="G102" s="6"/>
      <c r="H102" s="22"/>
    </row>
    <row r="103" spans="1:8" ht="13.8">
      <c r="A103" s="90"/>
      <c r="B103" s="91"/>
      <c r="C103" s="92"/>
      <c r="D103" s="92"/>
      <c r="E103" s="92"/>
      <c r="F103" s="92"/>
      <c r="G103" s="6"/>
      <c r="H103" s="22"/>
    </row>
    <row r="104" spans="1:8" ht="13.8">
      <c r="A104" s="36"/>
      <c r="B104" s="51" t="s">
        <v>0</v>
      </c>
      <c r="C104" s="54">
        <f>SUBTOTAL(109,[Coût estimatif, année 1, 2022-23])</f>
        <v>0.0</v>
      </c>
      <c r="D104" s="54">
        <f>SUBTOTAL(109,[Coût estimatif, année 2, 2023-24])</f>
        <v>0.0</v>
      </c>
      <c r="E104" s="54">
        <f>SUBTOTAL(109,[Coût estimatif, année 3, 2024-25])</f>
        <v>0.0</v>
      </c>
      <c r="F104" s="54">
        <f>SUBTOTAL(109,[Estimated Cost Year 4 2024-25])</f>
        <v>0.0</v>
      </c>
      <c r="G104" s="6"/>
      <c r="H104" s="22"/>
    </row>
  </sheetData>
  <sheetProtection algorithmName="SHA-512" hashValue="GpQ5+PytincjLzmsCA27AlFcsK1rsmrzXoqcs7HE3oYOdBftRM6+Xw7ciNjPkV6QRY01hnZmvlYQKNYm7gss1w==" saltValue="HU+iI8j0Op8Je96OtVjBqg==" spinCount="100000" sheet="1" objects="1" scenarios="1"/>
  <mergeCells count="6">
    <mergeCell ref="H2:L7"/>
    <mergeCell ref="H11:L22"/>
    <mergeCell ref="H26:L37"/>
    <mergeCell ref="H71:L83"/>
    <mergeCell ref="H56:L67"/>
    <mergeCell ref="H41:L52"/>
  </mergeCells>
  <dataValidations count="1">
    <dataValidation type="whole" operator="lessThanOrEqual" allowBlank="1" showInputMessage="1" showErrorMessage="1" promptTitle="Salaire maximum annuel" prompt="Maximum 62 150 $" errorTitle="Dépassement du seuil" error="Veuillez réduire le montant à 62 150 $ ou moins." sqref="C3:F6">
      <formula1>62150</formula1>
    </dataValidation>
  </dataValidations>
  <printOptions headings="1"/>
  <pageMargins left="0.25" right="0.25" top="0.75" bottom="0.75" header="0.3" footer="0.3"/>
  <pageSetup fitToHeight="0" orientation="landscape" scale="67" r:id="rId7"/>
  <tableParts>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94F4C0-BA38-4A9E-9298-3C993590C367}">
  <sheetPr>
    <tabColor rgb="FFEBF2FF"/>
    <pageSetUpPr fitToPage="1"/>
  </sheetPr>
  <dimension ref="A1:L61"/>
  <sheetViews>
    <sheetView showGridLines="0" workbookViewId="0" topLeftCell="A1">
      <selection pane="topLeft" activeCell="B19" sqref="B19"/>
    </sheetView>
  </sheetViews>
  <sheetFormatPr defaultColWidth="9.005" defaultRowHeight="13.8"/>
  <cols>
    <col min="1" max="1" width="35.75" style="45" customWidth="1"/>
    <col min="2" max="2" width="68.75" style="45" customWidth="1"/>
    <col min="3" max="5" width="14.75" style="28" customWidth="1"/>
    <col min="6" max="6" width="14.75" style="28" hidden="1" customWidth="1"/>
    <col min="7" max="8" width="9" style="24"/>
    <col min="9" max="16384" width="9" style="24"/>
  </cols>
  <sheetData>
    <row r="1" spans="1:12" s="48" customFormat="1" ht="14.4" thickBot="1">
      <c r="A1" s="41" t="s">
        <v>32</v>
      </c>
      <c r="B1" s="42"/>
      <c r="C1" s="47"/>
      <c r="D1" s="47"/>
      <c r="E1" s="47"/>
      <c r="F1" s="47"/>
      <c r="G1" s="48"/>
      <c r="H1" s="48"/>
      <c r="I1" s="57"/>
      <c r="J1" s="57"/>
      <c r="K1" s="57"/>
      <c r="L1" s="57"/>
    </row>
    <row r="2" spans="1:12" s="50" customFormat="1" ht="41.4">
      <c r="A2" s="49" t="s">
        <v>7</v>
      </c>
      <c r="B2" s="34" t="s">
        <v>6</v>
      </c>
      <c r="C2" s="39" t="s">
        <v>108</v>
      </c>
      <c r="D2" s="39" t="s">
        <v>109</v>
      </c>
      <c r="E2" s="39" t="s">
        <v>110</v>
      </c>
      <c r="F2" s="39" t="s">
        <v>97</v>
      </c>
      <c r="G2" s="50"/>
      <c r="H2" s="127" t="s">
        <v>89</v>
      </c>
      <c r="I2" s="128"/>
      <c r="J2" s="128"/>
      <c r="K2" s="128"/>
      <c r="L2" s="129"/>
    </row>
    <row r="3" spans="1:12" s="6" customFormat="1" ht="13.8">
      <c r="A3" s="93"/>
      <c r="B3" s="94"/>
      <c r="C3" s="88"/>
      <c r="D3" s="88"/>
      <c r="E3" s="88"/>
      <c r="F3" s="88"/>
      <c r="G3" s="6"/>
      <c r="H3" s="130"/>
      <c r="I3" s="131"/>
      <c r="J3" s="131"/>
      <c r="K3" s="131"/>
      <c r="L3" s="132"/>
    </row>
    <row r="4" spans="1:12" s="6" customFormat="1" ht="13.8">
      <c r="A4" s="93"/>
      <c r="B4" s="94"/>
      <c r="C4" s="88"/>
      <c r="D4" s="88"/>
      <c r="E4" s="88"/>
      <c r="F4" s="88"/>
      <c r="G4" s="6"/>
      <c r="H4" s="130"/>
      <c r="I4" s="131"/>
      <c r="J4" s="131"/>
      <c r="K4" s="131"/>
      <c r="L4" s="132"/>
    </row>
    <row r="5" spans="1:12" s="6" customFormat="1" ht="13.8">
      <c r="A5" s="93"/>
      <c r="B5" s="94"/>
      <c r="C5" s="89"/>
      <c r="D5" s="89"/>
      <c r="E5" s="89"/>
      <c r="F5" s="89"/>
      <c r="G5" s="6"/>
      <c r="H5" s="130"/>
      <c r="I5" s="131"/>
      <c r="J5" s="131"/>
      <c r="K5" s="131"/>
      <c r="L5" s="132"/>
    </row>
    <row r="6" spans="1:12" s="6" customFormat="1" ht="13.8">
      <c r="A6" s="93"/>
      <c r="B6" s="94"/>
      <c r="C6" s="89"/>
      <c r="D6" s="89"/>
      <c r="E6" s="89"/>
      <c r="F6" s="89"/>
      <c r="G6" s="6"/>
      <c r="H6" s="130"/>
      <c r="I6" s="131"/>
      <c r="J6" s="131"/>
      <c r="K6" s="131"/>
      <c r="L6" s="132"/>
    </row>
    <row r="7" spans="1:12" s="6" customFormat="1" ht="13.8">
      <c r="A7" s="93"/>
      <c r="B7" s="94"/>
      <c r="C7" s="89"/>
      <c r="D7" s="89"/>
      <c r="E7" s="89"/>
      <c r="F7" s="89"/>
      <c r="G7" s="6"/>
      <c r="H7" s="130"/>
      <c r="I7" s="131"/>
      <c r="J7" s="131"/>
      <c r="K7" s="131"/>
      <c r="L7" s="132"/>
    </row>
    <row r="8" spans="1:12" s="6" customFormat="1" ht="13.8">
      <c r="A8" s="93"/>
      <c r="B8" s="94"/>
      <c r="C8" s="89"/>
      <c r="D8" s="89"/>
      <c r="E8" s="89"/>
      <c r="F8" s="89"/>
      <c r="G8" s="6"/>
      <c r="H8" s="130"/>
      <c r="I8" s="131"/>
      <c r="J8" s="131"/>
      <c r="K8" s="131"/>
      <c r="L8" s="132"/>
    </row>
    <row r="9" spans="1:12" s="6" customFormat="1" ht="13.8">
      <c r="A9" s="93"/>
      <c r="B9" s="94"/>
      <c r="C9" s="89"/>
      <c r="D9" s="89"/>
      <c r="E9" s="89"/>
      <c r="F9" s="89"/>
      <c r="G9" s="6"/>
      <c r="H9" s="130"/>
      <c r="I9" s="131"/>
      <c r="J9" s="131"/>
      <c r="K9" s="131"/>
      <c r="L9" s="132"/>
    </row>
    <row r="10" spans="1:12" s="6" customFormat="1" ht="13.8">
      <c r="A10" s="93"/>
      <c r="B10" s="94"/>
      <c r="C10" s="89"/>
      <c r="D10" s="89"/>
      <c r="E10" s="89"/>
      <c r="F10" s="89"/>
      <c r="G10" s="6"/>
      <c r="H10" s="130"/>
      <c r="I10" s="131"/>
      <c r="J10" s="131"/>
      <c r="K10" s="131"/>
      <c r="L10" s="132"/>
    </row>
    <row r="11" spans="1:12" s="6" customFormat="1" ht="13.8">
      <c r="A11" s="93"/>
      <c r="B11" s="94"/>
      <c r="C11" s="89"/>
      <c r="D11" s="89"/>
      <c r="E11" s="89"/>
      <c r="F11" s="89"/>
      <c r="G11" s="6"/>
      <c r="H11" s="130"/>
      <c r="I11" s="131"/>
      <c r="J11" s="131"/>
      <c r="K11" s="131"/>
      <c r="L11" s="132"/>
    </row>
    <row r="12" spans="1:12" s="6" customFormat="1" ht="13.8">
      <c r="A12" s="43"/>
      <c r="B12" s="44"/>
      <c r="C12" s="35"/>
      <c r="D12" s="35"/>
      <c r="E12" s="35"/>
      <c r="F12" s="35"/>
      <c r="G12" s="6"/>
      <c r="H12" s="130"/>
      <c r="I12" s="131"/>
      <c r="J12" s="131"/>
      <c r="K12" s="131"/>
      <c r="L12" s="132"/>
    </row>
    <row r="13" spans="1:12" s="6" customFormat="1" ht="14.4" thickBot="1">
      <c r="A13" s="46"/>
      <c r="B13" s="51" t="s">
        <v>0</v>
      </c>
      <c r="C13" s="54">
        <f>SUBTOTAL(109,[Coût estimatif, année 1, 2022-23])</f>
        <v>0.0</v>
      </c>
      <c r="D13" s="54">
        <f>SUBTOTAL(109,[Coût estimatif, année 2, 2023-24])</f>
        <v>0.0</v>
      </c>
      <c r="E13" s="54">
        <f>SUBTOTAL(109,[Coût estimatif, année 3, 2024-25])</f>
        <v>0.0</v>
      </c>
      <c r="F13" s="54">
        <f>SUBTOTAL(109,[Estimated Cost Year 4 2024-25])</f>
        <v>0.0</v>
      </c>
      <c r="G13" s="6"/>
      <c r="H13" s="133"/>
      <c r="I13" s="134"/>
      <c r="J13" s="134"/>
      <c r="K13" s="134"/>
      <c r="L13" s="135"/>
    </row>
    <row r="14" spans="1:8" ht="13.8">
      <c r="A14" s="45"/>
      <c r="B14" s="45"/>
      <c r="C14" s="28"/>
      <c r="D14" s="28"/>
      <c r="E14" s="28"/>
      <c r="F14" s="28"/>
      <c r="G14" s="24"/>
      <c r="H14" s="24"/>
    </row>
    <row r="15" spans="1:8" ht="13.8">
      <c r="A15" s="45"/>
      <c r="B15" s="45"/>
      <c r="C15" s="28"/>
      <c r="D15" s="28"/>
      <c r="E15" s="28"/>
      <c r="F15" s="28"/>
      <c r="G15" s="24"/>
      <c r="H15" s="24"/>
    </row>
    <row r="16" spans="1:8" ht="13.8">
      <c r="A16" s="45"/>
      <c r="B16" s="45"/>
      <c r="C16" s="28"/>
      <c r="D16" s="28"/>
      <c r="E16" s="28"/>
      <c r="F16" s="28"/>
      <c r="G16" s="24"/>
      <c r="H16" s="24"/>
    </row>
    <row r="17" spans="1:8" s="48" customFormat="1" ht="14.4" thickBot="1">
      <c r="A17" s="41" t="s">
        <v>33</v>
      </c>
      <c r="B17" s="42"/>
      <c r="C17" s="47"/>
      <c r="D17" s="47"/>
      <c r="E17" s="47"/>
      <c r="F17" s="47"/>
      <c r="G17" s="48"/>
      <c r="H17" s="21"/>
    </row>
    <row r="18" spans="1:12" s="50" customFormat="1" ht="41.4">
      <c r="A18" s="49" t="s">
        <v>36</v>
      </c>
      <c r="B18" s="34" t="s">
        <v>6</v>
      </c>
      <c r="C18" s="39" t="s">
        <v>108</v>
      </c>
      <c r="D18" s="39" t="s">
        <v>109</v>
      </c>
      <c r="E18" s="39" t="s">
        <v>110</v>
      </c>
      <c r="F18" s="39" t="s">
        <v>97</v>
      </c>
      <c r="G18" s="50"/>
      <c r="H18" s="118" t="s">
        <v>88</v>
      </c>
      <c r="I18" s="119"/>
      <c r="J18" s="119"/>
      <c r="K18" s="119"/>
      <c r="L18" s="120"/>
    </row>
    <row r="19" spans="1:12" s="6" customFormat="1" ht="13.8">
      <c r="A19" s="103"/>
      <c r="B19" s="94"/>
      <c r="C19" s="88"/>
      <c r="D19" s="88"/>
      <c r="E19" s="88"/>
      <c r="F19" s="88"/>
      <c r="G19" s="6"/>
      <c r="H19" s="121" t="s">
        <v>68</v>
      </c>
      <c r="I19" s="122"/>
      <c r="J19" s="122"/>
      <c r="K19" s="122"/>
      <c r="L19" s="123"/>
    </row>
    <row r="20" spans="1:12" s="6" customFormat="1" ht="13.8">
      <c r="A20" s="93"/>
      <c r="B20" s="94"/>
      <c r="C20" s="88"/>
      <c r="D20" s="88"/>
      <c r="E20" s="88"/>
      <c r="F20" s="88"/>
      <c r="G20" s="6"/>
      <c r="H20" s="121"/>
      <c r="I20" s="122"/>
      <c r="J20" s="122"/>
      <c r="K20" s="122"/>
      <c r="L20" s="123"/>
    </row>
    <row r="21" spans="1:12" s="6" customFormat="1" ht="13.8">
      <c r="A21" s="93"/>
      <c r="B21" s="94"/>
      <c r="C21" s="89"/>
      <c r="D21" s="89"/>
      <c r="E21" s="89"/>
      <c r="F21" s="89"/>
      <c r="G21" s="6"/>
      <c r="H21" s="121"/>
      <c r="I21" s="122"/>
      <c r="J21" s="122"/>
      <c r="K21" s="122"/>
      <c r="L21" s="123"/>
    </row>
    <row r="22" spans="1:12" s="6" customFormat="1" ht="13.8">
      <c r="A22" s="93"/>
      <c r="B22" s="94"/>
      <c r="C22" s="89"/>
      <c r="D22" s="89"/>
      <c r="E22" s="89"/>
      <c r="F22" s="89"/>
      <c r="G22" s="6"/>
      <c r="H22" s="121"/>
      <c r="I22" s="122"/>
      <c r="J22" s="122"/>
      <c r="K22" s="122"/>
      <c r="L22" s="123"/>
    </row>
    <row r="23" spans="1:12" s="6" customFormat="1" ht="13.8">
      <c r="A23" s="93"/>
      <c r="B23" s="94"/>
      <c r="C23" s="89"/>
      <c r="D23" s="89"/>
      <c r="E23" s="89"/>
      <c r="F23" s="89"/>
      <c r="G23" s="6"/>
      <c r="H23" s="121"/>
      <c r="I23" s="122"/>
      <c r="J23" s="122"/>
      <c r="K23" s="122"/>
      <c r="L23" s="123"/>
    </row>
    <row r="24" spans="1:12" s="6" customFormat="1" ht="13.8">
      <c r="A24" s="93"/>
      <c r="B24" s="94"/>
      <c r="C24" s="89"/>
      <c r="D24" s="89"/>
      <c r="E24" s="89"/>
      <c r="F24" s="89"/>
      <c r="G24" s="6"/>
      <c r="H24" s="121"/>
      <c r="I24" s="122"/>
      <c r="J24" s="122"/>
      <c r="K24" s="122"/>
      <c r="L24" s="123"/>
    </row>
    <row r="25" spans="1:12" s="6" customFormat="1" ht="13.8">
      <c r="A25" s="93"/>
      <c r="B25" s="94"/>
      <c r="C25" s="89"/>
      <c r="D25" s="89"/>
      <c r="E25" s="89"/>
      <c r="F25" s="89"/>
      <c r="G25" s="6"/>
      <c r="H25" s="121"/>
      <c r="I25" s="122"/>
      <c r="J25" s="122"/>
      <c r="K25" s="122"/>
      <c r="L25" s="123"/>
    </row>
    <row r="26" spans="1:12" s="6" customFormat="1" ht="13.8">
      <c r="A26" s="93"/>
      <c r="B26" s="94"/>
      <c r="C26" s="89"/>
      <c r="D26" s="89"/>
      <c r="E26" s="89"/>
      <c r="F26" s="89"/>
      <c r="G26" s="6"/>
      <c r="H26" s="121"/>
      <c r="I26" s="122"/>
      <c r="J26" s="122"/>
      <c r="K26" s="122"/>
      <c r="L26" s="123"/>
    </row>
    <row r="27" spans="1:12" s="6" customFormat="1" ht="13.8">
      <c r="A27" s="93"/>
      <c r="B27" s="94"/>
      <c r="C27" s="89"/>
      <c r="D27" s="89"/>
      <c r="E27" s="89"/>
      <c r="F27" s="89"/>
      <c r="G27" s="6"/>
      <c r="H27" s="121"/>
      <c r="I27" s="122"/>
      <c r="J27" s="122"/>
      <c r="K27" s="122"/>
      <c r="L27" s="123"/>
    </row>
    <row r="28" spans="1:12" s="6" customFormat="1" ht="13.8">
      <c r="A28" s="93"/>
      <c r="B28" s="94"/>
      <c r="C28" s="88"/>
      <c r="D28" s="88"/>
      <c r="E28" s="88"/>
      <c r="F28" s="88"/>
      <c r="G28" s="6"/>
      <c r="H28" s="121"/>
      <c r="I28" s="122"/>
      <c r="J28" s="122"/>
      <c r="K28" s="122"/>
      <c r="L28" s="123"/>
    </row>
    <row r="29" spans="1:12" s="6" customFormat="1" ht="14.4" thickBot="1">
      <c r="A29" s="46"/>
      <c r="B29" s="51" t="s">
        <v>0</v>
      </c>
      <c r="C29" s="54">
        <f>SUBTOTAL(109,[Coût estimatif, année 1, 2022-23])</f>
        <v>0.0</v>
      </c>
      <c r="D29" s="54">
        <f>SUBTOTAL(109,[Coût estimatif, année 2, 2023-24])</f>
        <v>0.0</v>
      </c>
      <c r="E29" s="54">
        <f>SUBTOTAL(109,[Coût estimatif, année 3, 2024-25])</f>
        <v>0.0</v>
      </c>
      <c r="F29" s="54">
        <f>SUBTOTAL(109,[Estimated Cost Year 4 2024-25])</f>
        <v>0.0</v>
      </c>
      <c r="G29" s="6"/>
      <c r="H29" s="124"/>
      <c r="I29" s="125"/>
      <c r="J29" s="125"/>
      <c r="K29" s="125"/>
      <c r="L29" s="126"/>
    </row>
    <row r="30" spans="1:8" ht="13.8">
      <c r="A30" s="45"/>
      <c r="B30" s="45"/>
      <c r="C30" s="28"/>
      <c r="D30" s="28"/>
      <c r="E30" s="28"/>
      <c r="F30" s="28"/>
      <c r="G30" s="24"/>
      <c r="H30" s="24"/>
    </row>
    <row r="31" spans="1:8" ht="13.8">
      <c r="A31" s="45"/>
      <c r="B31" s="45"/>
      <c r="C31" s="28"/>
      <c r="D31" s="28"/>
      <c r="E31" s="28"/>
      <c r="F31" s="28"/>
      <c r="G31" s="24"/>
      <c r="H31" s="24"/>
    </row>
    <row r="32" spans="1:8" ht="13.8">
      <c r="A32" s="45"/>
      <c r="B32" s="45"/>
      <c r="C32" s="28"/>
      <c r="D32" s="28"/>
      <c r="E32" s="28"/>
      <c r="F32" s="28"/>
      <c r="G32" s="24"/>
      <c r="H32" s="24"/>
    </row>
    <row r="33" spans="1:8" s="48" customFormat="1" ht="14.4" thickBot="1">
      <c r="A33" s="41" t="s">
        <v>14</v>
      </c>
      <c r="B33" s="42"/>
      <c r="C33" s="47"/>
      <c r="D33" s="47"/>
      <c r="E33" s="47"/>
      <c r="F33" s="47"/>
      <c r="G33" s="48"/>
      <c r="H33" s="21"/>
    </row>
    <row r="34" spans="1:12" s="50" customFormat="1" ht="41.4">
      <c r="A34" s="49" t="s">
        <v>36</v>
      </c>
      <c r="B34" s="34" t="s">
        <v>6</v>
      </c>
      <c r="C34" s="39" t="s">
        <v>108</v>
      </c>
      <c r="D34" s="39" t="s">
        <v>109</v>
      </c>
      <c r="E34" s="39" t="s">
        <v>110</v>
      </c>
      <c r="F34" s="39" t="s">
        <v>97</v>
      </c>
      <c r="G34" s="50"/>
      <c r="H34" s="118" t="s">
        <v>70</v>
      </c>
      <c r="I34" s="119"/>
      <c r="J34" s="119"/>
      <c r="K34" s="119"/>
      <c r="L34" s="120"/>
    </row>
    <row r="35" spans="1:12" s="6" customFormat="1" ht="13.8">
      <c r="A35" s="93"/>
      <c r="B35" s="94"/>
      <c r="C35" s="88"/>
      <c r="D35" s="88"/>
      <c r="E35" s="88"/>
      <c r="F35" s="88"/>
      <c r="G35" s="6"/>
      <c r="H35" s="121"/>
      <c r="I35" s="122"/>
      <c r="J35" s="122"/>
      <c r="K35" s="122"/>
      <c r="L35" s="123"/>
    </row>
    <row r="36" spans="1:12" s="6" customFormat="1" ht="13.8">
      <c r="A36" s="93"/>
      <c r="B36" s="94"/>
      <c r="C36" s="88"/>
      <c r="D36" s="88"/>
      <c r="E36" s="88"/>
      <c r="F36" s="88"/>
      <c r="G36" s="6"/>
      <c r="H36" s="121"/>
      <c r="I36" s="122"/>
      <c r="J36" s="122"/>
      <c r="K36" s="122"/>
      <c r="L36" s="123"/>
    </row>
    <row r="37" spans="1:12" s="6" customFormat="1" ht="13.8">
      <c r="A37" s="93"/>
      <c r="B37" s="94"/>
      <c r="C37" s="89"/>
      <c r="D37" s="89"/>
      <c r="E37" s="89"/>
      <c r="F37" s="89"/>
      <c r="G37" s="6"/>
      <c r="H37" s="121"/>
      <c r="I37" s="122"/>
      <c r="J37" s="122"/>
      <c r="K37" s="122"/>
      <c r="L37" s="123"/>
    </row>
    <row r="38" spans="1:12" s="6" customFormat="1" ht="13.8">
      <c r="A38" s="93"/>
      <c r="B38" s="94"/>
      <c r="C38" s="89"/>
      <c r="D38" s="89"/>
      <c r="E38" s="89"/>
      <c r="F38" s="89"/>
      <c r="G38" s="6"/>
      <c r="H38" s="121"/>
      <c r="I38" s="122"/>
      <c r="J38" s="122"/>
      <c r="K38" s="122"/>
      <c r="L38" s="123"/>
    </row>
    <row r="39" spans="1:12" s="6" customFormat="1" ht="13.8">
      <c r="A39" s="93"/>
      <c r="B39" s="94"/>
      <c r="C39" s="89"/>
      <c r="D39" s="89"/>
      <c r="E39" s="89"/>
      <c r="F39" s="89"/>
      <c r="G39" s="6"/>
      <c r="H39" s="121"/>
      <c r="I39" s="122"/>
      <c r="J39" s="122"/>
      <c r="K39" s="122"/>
      <c r="L39" s="123"/>
    </row>
    <row r="40" spans="1:12" s="6" customFormat="1" ht="13.8">
      <c r="A40" s="93"/>
      <c r="B40" s="94"/>
      <c r="C40" s="89"/>
      <c r="D40" s="89"/>
      <c r="E40" s="89"/>
      <c r="F40" s="89"/>
      <c r="G40" s="6"/>
      <c r="H40" s="121"/>
      <c r="I40" s="122"/>
      <c r="J40" s="122"/>
      <c r="K40" s="122"/>
      <c r="L40" s="123"/>
    </row>
    <row r="41" spans="1:12" s="6" customFormat="1" ht="13.8">
      <c r="A41" s="93"/>
      <c r="B41" s="94"/>
      <c r="C41" s="89"/>
      <c r="D41" s="89"/>
      <c r="E41" s="89"/>
      <c r="F41" s="89"/>
      <c r="G41" s="6"/>
      <c r="H41" s="121"/>
      <c r="I41" s="122"/>
      <c r="J41" s="122"/>
      <c r="K41" s="122"/>
      <c r="L41" s="123"/>
    </row>
    <row r="42" spans="1:12" s="6" customFormat="1" ht="13.8">
      <c r="A42" s="93"/>
      <c r="B42" s="94"/>
      <c r="C42" s="89"/>
      <c r="D42" s="89"/>
      <c r="E42" s="89"/>
      <c r="F42" s="89"/>
      <c r="G42" s="6"/>
      <c r="H42" s="121"/>
      <c r="I42" s="122"/>
      <c r="J42" s="122"/>
      <c r="K42" s="122"/>
      <c r="L42" s="123"/>
    </row>
    <row r="43" spans="1:12" s="6" customFormat="1" ht="13.8">
      <c r="A43" s="93"/>
      <c r="B43" s="94"/>
      <c r="C43" s="89"/>
      <c r="D43" s="89"/>
      <c r="E43" s="89"/>
      <c r="F43" s="89"/>
      <c r="G43" s="6"/>
      <c r="H43" s="121"/>
      <c r="I43" s="122"/>
      <c r="J43" s="122"/>
      <c r="K43" s="122"/>
      <c r="L43" s="123"/>
    </row>
    <row r="44" spans="1:12" s="6" customFormat="1" ht="13.8">
      <c r="A44" s="93"/>
      <c r="B44" s="94"/>
      <c r="C44" s="88"/>
      <c r="D44" s="88"/>
      <c r="E44" s="88"/>
      <c r="F44" s="88"/>
      <c r="G44" s="6"/>
      <c r="H44" s="121"/>
      <c r="I44" s="122"/>
      <c r="J44" s="122"/>
      <c r="K44" s="122"/>
      <c r="L44" s="123"/>
    </row>
    <row r="45" spans="1:12" s="6" customFormat="1" ht="14.4" thickBot="1">
      <c r="A45" s="46"/>
      <c r="B45" s="51" t="s">
        <v>0</v>
      </c>
      <c r="C45" s="54">
        <f>SUBTOTAL(109,[Coût estimatif, année 1, 2022-23])</f>
        <v>0.0</v>
      </c>
      <c r="D45" s="54">
        <f>SUBTOTAL(109,[Coût estimatif, année 2, 2023-24])</f>
        <v>0.0</v>
      </c>
      <c r="E45" s="54">
        <f>SUBTOTAL(109,[Coût estimatif, année 3, 2024-25])</f>
        <v>0.0</v>
      </c>
      <c r="F45" s="54">
        <f>SUBTOTAL(109,[Estimated Cost Year 4 2024-25])</f>
        <v>0.0</v>
      </c>
      <c r="G45" s="6"/>
      <c r="H45" s="124"/>
      <c r="I45" s="125"/>
      <c r="J45" s="125"/>
      <c r="K45" s="125"/>
      <c r="L45" s="126"/>
    </row>
    <row r="46" spans="1:8" ht="13.8">
      <c r="A46" s="45"/>
      <c r="B46" s="45"/>
      <c r="C46" s="28"/>
      <c r="D46" s="28"/>
      <c r="E46" s="28"/>
      <c r="F46" s="28"/>
      <c r="G46" s="24"/>
      <c r="H46" s="24"/>
    </row>
    <row r="47" spans="1:8" ht="13.8">
      <c r="A47" s="45"/>
      <c r="B47" s="45"/>
      <c r="C47" s="28"/>
      <c r="D47" s="28"/>
      <c r="E47" s="28"/>
      <c r="F47" s="28"/>
      <c r="G47" s="24"/>
      <c r="H47" s="24"/>
    </row>
    <row r="48" spans="1:8" ht="13.8">
      <c r="A48" s="45"/>
      <c r="B48" s="45"/>
      <c r="C48" s="28"/>
      <c r="D48" s="28"/>
      <c r="E48" s="28"/>
      <c r="F48" s="28"/>
      <c r="G48" s="24"/>
      <c r="H48" s="24"/>
    </row>
    <row r="49" spans="1:8" s="48" customFormat="1" ht="14.4" thickBot="1">
      <c r="A49" s="41" t="s">
        <v>12</v>
      </c>
      <c r="B49" s="42"/>
      <c r="C49" s="47"/>
      <c r="D49" s="47"/>
      <c r="E49" s="47"/>
      <c r="F49" s="47"/>
      <c r="G49" s="48"/>
      <c r="H49" s="21"/>
    </row>
    <row r="50" spans="1:12" s="50" customFormat="1" ht="41.4">
      <c r="A50" s="32" t="s">
        <v>35</v>
      </c>
      <c r="B50" s="34" t="s">
        <v>6</v>
      </c>
      <c r="C50" s="39" t="s">
        <v>108</v>
      </c>
      <c r="D50" s="39" t="s">
        <v>109</v>
      </c>
      <c r="E50" s="39" t="s">
        <v>110</v>
      </c>
      <c r="F50" s="39" t="s">
        <v>97</v>
      </c>
      <c r="G50" s="50"/>
      <c r="H50" s="118" t="s">
        <v>69</v>
      </c>
      <c r="I50" s="119"/>
      <c r="J50" s="119"/>
      <c r="K50" s="119"/>
      <c r="L50" s="120"/>
    </row>
    <row r="51" spans="1:12" s="6" customFormat="1" ht="13.8">
      <c r="A51" s="93"/>
      <c r="B51" s="94"/>
      <c r="C51" s="88"/>
      <c r="D51" s="88"/>
      <c r="E51" s="88"/>
      <c r="F51" s="88"/>
      <c r="G51" s="6"/>
      <c r="H51" s="121"/>
      <c r="I51" s="122"/>
      <c r="J51" s="122"/>
      <c r="K51" s="122"/>
      <c r="L51" s="123"/>
    </row>
    <row r="52" spans="1:12" s="6" customFormat="1" ht="13.8">
      <c r="A52" s="93"/>
      <c r="B52" s="94"/>
      <c r="C52" s="88"/>
      <c r="D52" s="88"/>
      <c r="E52" s="88"/>
      <c r="F52" s="88"/>
      <c r="G52" s="6"/>
      <c r="H52" s="121"/>
      <c r="I52" s="122"/>
      <c r="J52" s="122"/>
      <c r="K52" s="122"/>
      <c r="L52" s="123"/>
    </row>
    <row r="53" spans="1:12" s="6" customFormat="1" ht="13.8">
      <c r="A53" s="93"/>
      <c r="B53" s="94"/>
      <c r="C53" s="89"/>
      <c r="D53" s="89"/>
      <c r="E53" s="89"/>
      <c r="F53" s="89"/>
      <c r="G53" s="6"/>
      <c r="H53" s="121"/>
      <c r="I53" s="122"/>
      <c r="J53" s="122"/>
      <c r="K53" s="122"/>
      <c r="L53" s="123"/>
    </row>
    <row r="54" spans="1:12" s="6" customFormat="1" ht="13.8">
      <c r="A54" s="93"/>
      <c r="B54" s="94"/>
      <c r="C54" s="89"/>
      <c r="D54" s="89"/>
      <c r="E54" s="89"/>
      <c r="F54" s="89"/>
      <c r="G54" s="6"/>
      <c r="H54" s="121"/>
      <c r="I54" s="122"/>
      <c r="J54" s="122"/>
      <c r="K54" s="122"/>
      <c r="L54" s="123"/>
    </row>
    <row r="55" spans="1:12" s="6" customFormat="1" ht="13.8">
      <c r="A55" s="93"/>
      <c r="B55" s="94"/>
      <c r="C55" s="89"/>
      <c r="D55" s="89"/>
      <c r="E55" s="89"/>
      <c r="F55" s="89"/>
      <c r="G55" s="6"/>
      <c r="H55" s="121"/>
      <c r="I55" s="122"/>
      <c r="J55" s="122"/>
      <c r="K55" s="122"/>
      <c r="L55" s="123"/>
    </row>
    <row r="56" spans="1:12" s="6" customFormat="1" ht="13.8">
      <c r="A56" s="93"/>
      <c r="B56" s="94"/>
      <c r="C56" s="89"/>
      <c r="D56" s="89"/>
      <c r="E56" s="89"/>
      <c r="F56" s="89"/>
      <c r="G56" s="6"/>
      <c r="H56" s="121"/>
      <c r="I56" s="122"/>
      <c r="J56" s="122"/>
      <c r="K56" s="122"/>
      <c r="L56" s="123"/>
    </row>
    <row r="57" spans="1:12" s="6" customFormat="1" ht="13.8">
      <c r="A57" s="93"/>
      <c r="B57" s="94"/>
      <c r="C57" s="89"/>
      <c r="D57" s="89"/>
      <c r="E57" s="89"/>
      <c r="F57" s="89"/>
      <c r="G57" s="6"/>
      <c r="H57" s="121"/>
      <c r="I57" s="122"/>
      <c r="J57" s="122"/>
      <c r="K57" s="122"/>
      <c r="L57" s="123"/>
    </row>
    <row r="58" spans="1:12" s="6" customFormat="1" ht="13.8">
      <c r="A58" s="93"/>
      <c r="B58" s="94"/>
      <c r="C58" s="89"/>
      <c r="D58" s="89"/>
      <c r="E58" s="89"/>
      <c r="F58" s="89"/>
      <c r="G58" s="6"/>
      <c r="H58" s="121"/>
      <c r="I58" s="122"/>
      <c r="J58" s="122"/>
      <c r="K58" s="122"/>
      <c r="L58" s="123"/>
    </row>
    <row r="59" spans="1:12" s="6" customFormat="1" ht="13.8">
      <c r="A59" s="93"/>
      <c r="B59" s="94"/>
      <c r="C59" s="89"/>
      <c r="D59" s="89"/>
      <c r="E59" s="89"/>
      <c r="F59" s="89"/>
      <c r="G59" s="6"/>
      <c r="H59" s="121"/>
      <c r="I59" s="122"/>
      <c r="J59" s="122"/>
      <c r="K59" s="122"/>
      <c r="L59" s="123"/>
    </row>
    <row r="60" spans="1:12" s="6" customFormat="1" ht="13.8">
      <c r="A60" s="93"/>
      <c r="B60" s="94"/>
      <c r="C60" s="88"/>
      <c r="D60" s="88"/>
      <c r="E60" s="88"/>
      <c r="F60" s="88"/>
      <c r="G60" s="6"/>
      <c r="H60" s="121"/>
      <c r="I60" s="122"/>
      <c r="J60" s="122"/>
      <c r="K60" s="122"/>
      <c r="L60" s="123"/>
    </row>
    <row r="61" spans="1:12" s="6" customFormat="1" ht="14.4" thickBot="1">
      <c r="A61" s="46"/>
      <c r="B61" s="51" t="s">
        <v>0</v>
      </c>
      <c r="C61" s="54">
        <f>SUBTOTAL(109,[Coût estimatif, année 1, 2022-23])</f>
        <v>0.0</v>
      </c>
      <c r="D61" s="54">
        <f>SUBTOTAL(109,[Coût estimatif, année 2, 2023-24])</f>
        <v>0.0</v>
      </c>
      <c r="E61" s="54">
        <f>SUBTOTAL(109,[Coût estimatif, année 3, 2024-25])</f>
        <v>0.0</v>
      </c>
      <c r="F61" s="54">
        <f>SUBTOTAL(109,[Estimated Cost Year 4 2024-25])</f>
        <v>0.0</v>
      </c>
      <c r="G61" s="6"/>
      <c r="H61" s="124"/>
      <c r="I61" s="125"/>
      <c r="J61" s="125"/>
      <c r="K61" s="125"/>
      <c r="L61" s="126"/>
    </row>
  </sheetData>
  <sheetProtection algorithmName="SHA-512" hashValue="mRU8+biLbqFTsAjymLfn3B0WcR/G7imADulNVURamGmisC7VxSQ1jP59A9mLGt8pWLZGFUOzq5IcW27HxZLjtw==" saltValue="GFC+VbK9TAKq0FSSDZj7Qw==" spinCount="100000" sheet="1" objects="1" scenarios="1"/>
  <mergeCells count="4">
    <mergeCell ref="H50:L61"/>
    <mergeCell ref="H2:L13"/>
    <mergeCell ref="H18:L29"/>
    <mergeCell ref="H34:L45"/>
  </mergeCells>
  <printOptions headings="1"/>
  <pageMargins left="0.25" right="0.25" top="0.75" bottom="0.75" header="0.3" footer="0.3"/>
  <pageSetup fitToHeight="0" orientation="landscape" scale="67" r:id="rId5"/>
  <tableParts>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DBA906B-85ED-4738-87F8-2627CDC857D3}">
  <sheetPr>
    <tabColor rgb="FFEBF2FF"/>
    <pageSetUpPr fitToPage="1"/>
  </sheetPr>
  <dimension ref="A1:L99"/>
  <sheetViews>
    <sheetView workbookViewId="0" topLeftCell="A1">
      <selection pane="topLeft" activeCell="B19" sqref="B19"/>
    </sheetView>
  </sheetViews>
  <sheetFormatPr defaultColWidth="9.005" defaultRowHeight="13.8"/>
  <cols>
    <col min="1" max="1" width="35.75" style="6" customWidth="1"/>
    <col min="2" max="2" width="68.75" style="6" customWidth="1"/>
    <col min="3" max="5" width="14.75" style="40" bestFit="1" customWidth="1"/>
    <col min="6" max="6" width="14.75" style="40" hidden="1" customWidth="1"/>
    <col min="7" max="8" width="9" style="22"/>
    <col min="9" max="16384" width="9" style="22"/>
  </cols>
  <sheetData>
    <row r="1" spans="1:8" ht="14.4" thickBot="1">
      <c r="A1" s="29" t="s">
        <v>18</v>
      </c>
      <c r="B1" s="30"/>
      <c r="C1" s="38"/>
      <c r="D1" s="38"/>
      <c r="E1" s="38"/>
      <c r="F1" s="38"/>
      <c r="G1" s="22"/>
      <c r="H1" s="22"/>
    </row>
    <row r="2" spans="1:12" ht="41.4">
      <c r="A2" s="32" t="s">
        <v>131</v>
      </c>
      <c r="B2" s="33" t="s">
        <v>6</v>
      </c>
      <c r="C2" s="39" t="s">
        <v>108</v>
      </c>
      <c r="D2" s="39" t="s">
        <v>109</v>
      </c>
      <c r="E2" s="39" t="s">
        <v>110</v>
      </c>
      <c r="F2" s="39" t="s">
        <v>97</v>
      </c>
      <c r="G2" s="22"/>
      <c r="H2" s="118" t="s">
        <v>93</v>
      </c>
      <c r="I2" s="119"/>
      <c r="J2" s="119"/>
      <c r="K2" s="119"/>
      <c r="L2" s="120"/>
    </row>
    <row r="3" spans="1:12" ht="13.8">
      <c r="A3" s="86"/>
      <c r="B3" s="95"/>
      <c r="C3" s="88"/>
      <c r="D3" s="88"/>
      <c r="E3" s="88"/>
      <c r="F3" s="88"/>
      <c r="G3" s="22"/>
      <c r="H3" s="121"/>
      <c r="I3" s="122"/>
      <c r="J3" s="122"/>
      <c r="K3" s="122"/>
      <c r="L3" s="123"/>
    </row>
    <row r="4" spans="1:12" ht="13.8">
      <c r="A4" s="86"/>
      <c r="B4" s="95"/>
      <c r="C4" s="88"/>
      <c r="D4" s="88"/>
      <c r="E4" s="88"/>
      <c r="F4" s="88"/>
      <c r="G4" s="22"/>
      <c r="H4" s="121"/>
      <c r="I4" s="122"/>
      <c r="J4" s="122"/>
      <c r="K4" s="122"/>
      <c r="L4" s="123"/>
    </row>
    <row r="5" spans="1:12" ht="13.8">
      <c r="A5" s="86"/>
      <c r="B5" s="87"/>
      <c r="C5" s="89"/>
      <c r="D5" s="89"/>
      <c r="E5" s="89"/>
      <c r="F5" s="89"/>
      <c r="G5" s="22"/>
      <c r="H5" s="121"/>
      <c r="I5" s="122"/>
      <c r="J5" s="122"/>
      <c r="K5" s="122"/>
      <c r="L5" s="123"/>
    </row>
    <row r="6" spans="1:12" ht="13.8">
      <c r="A6" s="86"/>
      <c r="B6" s="87"/>
      <c r="C6" s="89"/>
      <c r="D6" s="89"/>
      <c r="E6" s="89"/>
      <c r="F6" s="89"/>
      <c r="G6" s="22"/>
      <c r="H6" s="121"/>
      <c r="I6" s="122"/>
      <c r="J6" s="122"/>
      <c r="K6" s="122"/>
      <c r="L6" s="123"/>
    </row>
    <row r="7" spans="1:12" ht="13.8">
      <c r="A7" s="86"/>
      <c r="B7" s="87"/>
      <c r="C7" s="89"/>
      <c r="D7" s="89"/>
      <c r="E7" s="89"/>
      <c r="F7" s="89"/>
      <c r="G7" s="22"/>
      <c r="H7" s="121"/>
      <c r="I7" s="122"/>
      <c r="J7" s="122"/>
      <c r="K7" s="122"/>
      <c r="L7" s="123"/>
    </row>
    <row r="8" spans="1:12" ht="13.8">
      <c r="A8" s="86"/>
      <c r="B8" s="87"/>
      <c r="C8" s="89"/>
      <c r="D8" s="89"/>
      <c r="E8" s="89"/>
      <c r="F8" s="89"/>
      <c r="G8" s="22"/>
      <c r="H8" s="121"/>
      <c r="I8" s="122"/>
      <c r="J8" s="122"/>
      <c r="K8" s="122"/>
      <c r="L8" s="123"/>
    </row>
    <row r="9" spans="1:12" ht="13.8">
      <c r="A9" s="86"/>
      <c r="B9" s="87"/>
      <c r="C9" s="89"/>
      <c r="D9" s="89"/>
      <c r="E9" s="89"/>
      <c r="F9" s="89"/>
      <c r="G9" s="22"/>
      <c r="H9" s="121"/>
      <c r="I9" s="122"/>
      <c r="J9" s="122"/>
      <c r="K9" s="122"/>
      <c r="L9" s="123"/>
    </row>
    <row r="10" spans="1:12" ht="13.8">
      <c r="A10" s="86"/>
      <c r="B10" s="87"/>
      <c r="C10" s="89"/>
      <c r="D10" s="89"/>
      <c r="E10" s="89"/>
      <c r="F10" s="89"/>
      <c r="G10" s="22"/>
      <c r="H10" s="121"/>
      <c r="I10" s="122"/>
      <c r="J10" s="122"/>
      <c r="K10" s="122"/>
      <c r="L10" s="123"/>
    </row>
    <row r="11" spans="1:12" ht="13.8">
      <c r="A11" s="86"/>
      <c r="B11" s="87"/>
      <c r="C11" s="89"/>
      <c r="D11" s="89"/>
      <c r="E11" s="89"/>
      <c r="F11" s="89"/>
      <c r="G11" s="22"/>
      <c r="H11" s="121"/>
      <c r="I11" s="122"/>
      <c r="J11" s="122"/>
      <c r="K11" s="122"/>
      <c r="L11" s="123"/>
    </row>
    <row r="12" spans="1:12" ht="13.8">
      <c r="A12" s="86"/>
      <c r="B12" s="87"/>
      <c r="C12" s="88"/>
      <c r="D12" s="88"/>
      <c r="E12" s="88"/>
      <c r="F12" s="88"/>
      <c r="G12" s="22"/>
      <c r="H12" s="121"/>
      <c r="I12" s="122"/>
      <c r="J12" s="122"/>
      <c r="K12" s="122"/>
      <c r="L12" s="123"/>
    </row>
    <row r="13" spans="1:12" ht="14.4" thickBot="1">
      <c r="A13" s="36"/>
      <c r="B13" s="37" t="s">
        <v>0</v>
      </c>
      <c r="C13" s="54">
        <f>SUBTOTAL(109,[Coût estimatif, année 1, 2022-23])</f>
        <v>0.0</v>
      </c>
      <c r="D13" s="54">
        <f>SUBTOTAL(109,[Coût estimatif, année 2, 2023-24])</f>
        <v>0.0</v>
      </c>
      <c r="E13" s="54">
        <f>SUBTOTAL(109,[Coût estimatif, année 3, 2024-25])</f>
        <v>0.0</v>
      </c>
      <c r="F13" s="54">
        <f>SUBTOTAL(109,[Estimated Cost Year 4 2024-25])</f>
        <v>0.0</v>
      </c>
      <c r="G13" s="22"/>
      <c r="H13" s="124"/>
      <c r="I13" s="125"/>
      <c r="J13" s="125"/>
      <c r="K13" s="125"/>
      <c r="L13" s="126"/>
    </row>
    <row r="14" spans="1:8" ht="13.8">
      <c r="A14" s="10"/>
      <c r="B14" s="25"/>
      <c r="C14" s="23"/>
      <c r="D14" s="23"/>
      <c r="E14" s="23"/>
      <c r="F14" s="23"/>
      <c r="G14" s="22"/>
      <c r="H14" s="22"/>
    </row>
    <row r="15" spans="1:8" ht="13.8">
      <c r="A15" s="6"/>
      <c r="B15" s="6"/>
      <c r="C15" s="40"/>
      <c r="D15" s="40"/>
      <c r="E15" s="40"/>
      <c r="F15" s="40"/>
      <c r="G15" s="22"/>
      <c r="H15" s="22"/>
    </row>
    <row r="16" spans="1:8" ht="14.4" thickBot="1">
      <c r="A16" s="29" t="s">
        <v>13</v>
      </c>
      <c r="B16" s="30"/>
      <c r="C16" s="38"/>
      <c r="D16" s="38"/>
      <c r="E16" s="38"/>
      <c r="F16" s="38"/>
      <c r="G16" s="22"/>
      <c r="H16" s="22"/>
    </row>
    <row r="17" spans="1:12" ht="41.4">
      <c r="A17" s="32" t="s">
        <v>131</v>
      </c>
      <c r="B17" s="33" t="s">
        <v>6</v>
      </c>
      <c r="C17" s="39" t="s">
        <v>108</v>
      </c>
      <c r="D17" s="39" t="s">
        <v>109</v>
      </c>
      <c r="E17" s="39" t="s">
        <v>110</v>
      </c>
      <c r="F17" s="39" t="s">
        <v>97</v>
      </c>
      <c r="G17" s="22"/>
      <c r="H17" s="118" t="s">
        <v>92</v>
      </c>
      <c r="I17" s="119"/>
      <c r="J17" s="119"/>
      <c r="K17" s="119"/>
      <c r="L17" s="120"/>
    </row>
    <row r="18" spans="1:12" ht="13.8">
      <c r="A18" s="86"/>
      <c r="B18" s="87"/>
      <c r="C18" s="88"/>
      <c r="D18" s="88"/>
      <c r="E18" s="88"/>
      <c r="F18" s="88"/>
      <c r="G18" s="22"/>
      <c r="H18" s="121"/>
      <c r="I18" s="122"/>
      <c r="J18" s="122"/>
      <c r="K18" s="122"/>
      <c r="L18" s="123"/>
    </row>
    <row r="19" spans="1:12" ht="13.8">
      <c r="A19" s="86"/>
      <c r="B19" s="87"/>
      <c r="C19" s="88"/>
      <c r="D19" s="88"/>
      <c r="E19" s="88"/>
      <c r="F19" s="88"/>
      <c r="G19" s="22"/>
      <c r="H19" s="121"/>
      <c r="I19" s="122"/>
      <c r="J19" s="122"/>
      <c r="K19" s="122"/>
      <c r="L19" s="123"/>
    </row>
    <row r="20" spans="1:12" ht="13.8">
      <c r="A20" s="86"/>
      <c r="B20" s="87"/>
      <c r="C20" s="89"/>
      <c r="D20" s="89"/>
      <c r="E20" s="89"/>
      <c r="F20" s="89"/>
      <c r="G20" s="22"/>
      <c r="H20" s="121"/>
      <c r="I20" s="122"/>
      <c r="J20" s="122"/>
      <c r="K20" s="122"/>
      <c r="L20" s="123"/>
    </row>
    <row r="21" spans="1:12" ht="13.8">
      <c r="A21" s="86"/>
      <c r="B21" s="87"/>
      <c r="C21" s="89"/>
      <c r="D21" s="89"/>
      <c r="E21" s="89"/>
      <c r="F21" s="89"/>
      <c r="G21" s="22"/>
      <c r="H21" s="121"/>
      <c r="I21" s="122"/>
      <c r="J21" s="122"/>
      <c r="K21" s="122"/>
      <c r="L21" s="123"/>
    </row>
    <row r="22" spans="1:12" ht="13.8">
      <c r="A22" s="86"/>
      <c r="B22" s="87"/>
      <c r="C22" s="89"/>
      <c r="D22" s="89"/>
      <c r="E22" s="89"/>
      <c r="F22" s="89"/>
      <c r="G22" s="22"/>
      <c r="H22" s="121"/>
      <c r="I22" s="122"/>
      <c r="J22" s="122"/>
      <c r="K22" s="122"/>
      <c r="L22" s="123"/>
    </row>
    <row r="23" spans="1:12" ht="13.8">
      <c r="A23" s="86"/>
      <c r="B23" s="87"/>
      <c r="C23" s="89"/>
      <c r="D23" s="89"/>
      <c r="E23" s="89"/>
      <c r="F23" s="89"/>
      <c r="G23" s="22"/>
      <c r="H23" s="121"/>
      <c r="I23" s="122"/>
      <c r="J23" s="122"/>
      <c r="K23" s="122"/>
      <c r="L23" s="123"/>
    </row>
    <row r="24" spans="1:12" ht="13.8">
      <c r="A24" s="86"/>
      <c r="B24" s="87"/>
      <c r="C24" s="89"/>
      <c r="D24" s="89"/>
      <c r="E24" s="89"/>
      <c r="F24" s="89"/>
      <c r="G24" s="22"/>
      <c r="H24" s="121"/>
      <c r="I24" s="122"/>
      <c r="J24" s="122"/>
      <c r="K24" s="122"/>
      <c r="L24" s="123"/>
    </row>
    <row r="25" spans="1:12" ht="13.8">
      <c r="A25" s="86"/>
      <c r="B25" s="87"/>
      <c r="C25" s="89"/>
      <c r="D25" s="89"/>
      <c r="E25" s="89"/>
      <c r="F25" s="89"/>
      <c r="G25" s="22"/>
      <c r="H25" s="121"/>
      <c r="I25" s="122"/>
      <c r="J25" s="122"/>
      <c r="K25" s="122"/>
      <c r="L25" s="123"/>
    </row>
    <row r="26" spans="1:12" ht="13.8">
      <c r="A26" s="86"/>
      <c r="B26" s="87"/>
      <c r="C26" s="89"/>
      <c r="D26" s="89"/>
      <c r="E26" s="89"/>
      <c r="F26" s="89"/>
      <c r="G26" s="22"/>
      <c r="H26" s="121"/>
      <c r="I26" s="122"/>
      <c r="J26" s="122"/>
      <c r="K26" s="122"/>
      <c r="L26" s="123"/>
    </row>
    <row r="27" spans="1:12" ht="13.8">
      <c r="A27" s="86"/>
      <c r="B27" s="87"/>
      <c r="C27" s="88"/>
      <c r="D27" s="88"/>
      <c r="E27" s="88"/>
      <c r="F27" s="88"/>
      <c r="G27" s="22"/>
      <c r="H27" s="121"/>
      <c r="I27" s="122"/>
      <c r="J27" s="122"/>
      <c r="K27" s="122"/>
      <c r="L27" s="123"/>
    </row>
    <row r="28" spans="1:12" ht="14.4" thickBot="1">
      <c r="A28" s="36"/>
      <c r="B28" s="37" t="s">
        <v>0</v>
      </c>
      <c r="C28" s="54">
        <f>SUBTOTAL(109,[Coût estimatif, année 1, 2022-23])</f>
        <v>0.0</v>
      </c>
      <c r="D28" s="54">
        <f>SUBTOTAL(109,[Coût estimatif, année 2, 2023-24])</f>
        <v>0.0</v>
      </c>
      <c r="E28" s="54">
        <f>SUBTOTAL(109,[Coût estimatif, année 3, 2024-25])</f>
        <v>0.0</v>
      </c>
      <c r="F28" s="54">
        <f>SUBTOTAL(109,[Estimated Cost Year 4 2024-25])</f>
        <v>0.0</v>
      </c>
      <c r="G28" s="22"/>
      <c r="H28" s="124"/>
      <c r="I28" s="125"/>
      <c r="J28" s="125"/>
      <c r="K28" s="125"/>
      <c r="L28" s="126"/>
    </row>
    <row r="29" spans="1:8" ht="13.8">
      <c r="A29" s="10"/>
      <c r="B29" s="25"/>
      <c r="C29" s="23"/>
      <c r="D29" s="23"/>
      <c r="E29" s="23"/>
      <c r="F29" s="23"/>
      <c r="G29" s="22"/>
      <c r="H29" s="22"/>
    </row>
    <row r="30" spans="1:8" ht="13.8">
      <c r="A30" s="6"/>
      <c r="B30" s="6"/>
      <c r="C30" s="40"/>
      <c r="D30" s="40"/>
      <c r="E30" s="40"/>
      <c r="F30" s="40"/>
      <c r="G30" s="22"/>
      <c r="H30" s="22"/>
    </row>
    <row r="31" spans="1:8" ht="14.4" thickBot="1">
      <c r="A31" s="29" t="s">
        <v>19</v>
      </c>
      <c r="B31" s="30"/>
      <c r="C31" s="38"/>
      <c r="D31" s="38"/>
      <c r="E31" s="38"/>
      <c r="F31" s="38"/>
      <c r="G31" s="22"/>
      <c r="H31" s="22"/>
    </row>
    <row r="32" spans="1:12" ht="41.4">
      <c r="A32" s="32" t="s">
        <v>131</v>
      </c>
      <c r="B32" s="33" t="s">
        <v>6</v>
      </c>
      <c r="C32" s="39" t="s">
        <v>108</v>
      </c>
      <c r="D32" s="39" t="s">
        <v>109</v>
      </c>
      <c r="E32" s="39" t="s">
        <v>110</v>
      </c>
      <c r="F32" s="39" t="s">
        <v>97</v>
      </c>
      <c r="G32" s="22"/>
      <c r="H32" s="118" t="s">
        <v>94</v>
      </c>
      <c r="I32" s="119"/>
      <c r="J32" s="119"/>
      <c r="K32" s="119"/>
      <c r="L32" s="120"/>
    </row>
    <row r="33" spans="1:12" ht="13.8">
      <c r="A33" s="86"/>
      <c r="B33" s="95"/>
      <c r="C33" s="88"/>
      <c r="D33" s="88"/>
      <c r="E33" s="88"/>
      <c r="F33" s="88"/>
      <c r="G33" s="22"/>
      <c r="H33" s="121"/>
      <c r="I33" s="122"/>
      <c r="J33" s="122"/>
      <c r="K33" s="122"/>
      <c r="L33" s="123"/>
    </row>
    <row r="34" spans="1:12" ht="13.8">
      <c r="A34" s="86"/>
      <c r="B34" s="96"/>
      <c r="C34" s="88"/>
      <c r="D34" s="88"/>
      <c r="E34" s="88"/>
      <c r="F34" s="88"/>
      <c r="G34" s="22"/>
      <c r="H34" s="121"/>
      <c r="I34" s="122"/>
      <c r="J34" s="122"/>
      <c r="K34" s="122"/>
      <c r="L34" s="123"/>
    </row>
    <row r="35" spans="1:12" ht="13.8">
      <c r="A35" s="86"/>
      <c r="B35" s="95"/>
      <c r="C35" s="89"/>
      <c r="D35" s="89"/>
      <c r="E35" s="89"/>
      <c r="F35" s="89"/>
      <c r="G35" s="22"/>
      <c r="H35" s="121"/>
      <c r="I35" s="122"/>
      <c r="J35" s="122"/>
      <c r="K35" s="122"/>
      <c r="L35" s="123"/>
    </row>
    <row r="36" spans="1:12" ht="13.8">
      <c r="A36" s="86"/>
      <c r="B36" s="95"/>
      <c r="C36" s="89"/>
      <c r="D36" s="89"/>
      <c r="E36" s="89"/>
      <c r="F36" s="89"/>
      <c r="G36" s="22"/>
      <c r="H36" s="121"/>
      <c r="I36" s="122"/>
      <c r="J36" s="122"/>
      <c r="K36" s="122"/>
      <c r="L36" s="123"/>
    </row>
    <row r="37" spans="1:12" ht="13.8">
      <c r="A37" s="86"/>
      <c r="B37" s="87"/>
      <c r="C37" s="89"/>
      <c r="D37" s="89"/>
      <c r="E37" s="89"/>
      <c r="F37" s="89"/>
      <c r="G37" s="22"/>
      <c r="H37" s="121"/>
      <c r="I37" s="122"/>
      <c r="J37" s="122"/>
      <c r="K37" s="122"/>
      <c r="L37" s="123"/>
    </row>
    <row r="38" spans="1:12" ht="13.8">
      <c r="A38" s="86"/>
      <c r="B38" s="87"/>
      <c r="C38" s="89"/>
      <c r="D38" s="89"/>
      <c r="E38" s="89"/>
      <c r="F38" s="89"/>
      <c r="G38" s="22"/>
      <c r="H38" s="121"/>
      <c r="I38" s="122"/>
      <c r="J38" s="122"/>
      <c r="K38" s="122"/>
      <c r="L38" s="123"/>
    </row>
    <row r="39" spans="1:12" ht="13.8">
      <c r="A39" s="86"/>
      <c r="B39" s="87"/>
      <c r="C39" s="89"/>
      <c r="D39" s="89"/>
      <c r="E39" s="89"/>
      <c r="F39" s="89"/>
      <c r="G39" s="22"/>
      <c r="H39" s="121"/>
      <c r="I39" s="122"/>
      <c r="J39" s="122"/>
      <c r="K39" s="122"/>
      <c r="L39" s="123"/>
    </row>
    <row r="40" spans="1:12" ht="13.8">
      <c r="A40" s="86"/>
      <c r="B40" s="87"/>
      <c r="C40" s="89"/>
      <c r="D40" s="89"/>
      <c r="E40" s="89"/>
      <c r="F40" s="89"/>
      <c r="G40" s="22"/>
      <c r="H40" s="121"/>
      <c r="I40" s="122"/>
      <c r="J40" s="122"/>
      <c r="K40" s="122"/>
      <c r="L40" s="123"/>
    </row>
    <row r="41" spans="1:12" ht="13.8">
      <c r="A41" s="86"/>
      <c r="B41" s="87"/>
      <c r="C41" s="89"/>
      <c r="D41" s="89"/>
      <c r="E41" s="89"/>
      <c r="F41" s="89"/>
      <c r="G41" s="22"/>
      <c r="H41" s="121"/>
      <c r="I41" s="122"/>
      <c r="J41" s="122"/>
      <c r="K41" s="122"/>
      <c r="L41" s="123"/>
    </row>
    <row r="42" spans="1:12" ht="13.8">
      <c r="A42" s="86"/>
      <c r="B42" s="87"/>
      <c r="C42" s="88"/>
      <c r="D42" s="88"/>
      <c r="E42" s="88"/>
      <c r="F42" s="88"/>
      <c r="G42" s="22"/>
      <c r="H42" s="121"/>
      <c r="I42" s="122"/>
      <c r="J42" s="122"/>
      <c r="K42" s="122"/>
      <c r="L42" s="123"/>
    </row>
    <row r="43" spans="1:12" ht="14.4" thickBot="1">
      <c r="A43" s="36"/>
      <c r="B43" s="37" t="s">
        <v>0</v>
      </c>
      <c r="C43" s="54">
        <f>SUBTOTAL(109,[Coût estimatif, année 1, 2022-23])</f>
        <v>0.0</v>
      </c>
      <c r="D43" s="54">
        <f>SUBTOTAL(109,[Coût estimatif, année 2, 2023-24])</f>
        <v>0.0</v>
      </c>
      <c r="E43" s="54">
        <f>SUBTOTAL(109,[Coût estimatif, année 3, 2024-25])</f>
        <v>0.0</v>
      </c>
      <c r="F43" s="54">
        <f>SUBTOTAL(109,[Estimated Cost Year 4 2024-25])</f>
        <v>0.0</v>
      </c>
      <c r="G43" s="22"/>
      <c r="H43" s="124"/>
      <c r="I43" s="125"/>
      <c r="J43" s="125"/>
      <c r="K43" s="125"/>
      <c r="L43" s="126"/>
    </row>
    <row r="44" spans="1:8" ht="13.8">
      <c r="A44" s="6"/>
      <c r="B44" s="25"/>
      <c r="C44" s="23"/>
      <c r="D44" s="23"/>
      <c r="E44" s="23"/>
      <c r="F44" s="23"/>
      <c r="G44" s="22"/>
      <c r="H44" s="22"/>
    </row>
    <row r="45" spans="1:8" ht="13.8">
      <c r="A45" s="6"/>
      <c r="B45" s="6"/>
      <c r="C45" s="40"/>
      <c r="D45" s="40"/>
      <c r="E45" s="40"/>
      <c r="F45" s="40"/>
      <c r="G45" s="22"/>
      <c r="H45" s="22"/>
    </row>
    <row r="46" spans="1:8" ht="14.4" thickBot="1">
      <c r="A46" s="29" t="s">
        <v>20</v>
      </c>
      <c r="B46" s="30"/>
      <c r="C46" s="38"/>
      <c r="D46" s="38"/>
      <c r="E46" s="38"/>
      <c r="F46" s="38"/>
      <c r="G46" s="22"/>
      <c r="H46" s="22"/>
    </row>
    <row r="47" spans="1:12" ht="41.4">
      <c r="A47" s="32" t="s">
        <v>35</v>
      </c>
      <c r="B47" s="33" t="s">
        <v>6</v>
      </c>
      <c r="C47" s="39" t="s">
        <v>108</v>
      </c>
      <c r="D47" s="39" t="s">
        <v>109</v>
      </c>
      <c r="E47" s="39" t="s">
        <v>110</v>
      </c>
      <c r="F47" s="39" t="s">
        <v>97</v>
      </c>
      <c r="G47" s="22"/>
      <c r="H47" s="118" t="s">
        <v>95</v>
      </c>
      <c r="I47" s="119"/>
      <c r="J47" s="119"/>
      <c r="K47" s="119"/>
      <c r="L47" s="120"/>
    </row>
    <row r="48" spans="1:12" ht="13.8">
      <c r="A48" s="86"/>
      <c r="B48" s="87"/>
      <c r="C48" s="88"/>
      <c r="D48" s="88"/>
      <c r="E48" s="88"/>
      <c r="F48" s="88"/>
      <c r="G48" s="22"/>
      <c r="H48" s="121"/>
      <c r="I48" s="122"/>
      <c r="J48" s="122"/>
      <c r="K48" s="122"/>
      <c r="L48" s="123"/>
    </row>
    <row r="49" spans="1:12" ht="13.8">
      <c r="A49" s="86"/>
      <c r="B49" s="87"/>
      <c r="C49" s="88"/>
      <c r="D49" s="88"/>
      <c r="E49" s="88"/>
      <c r="F49" s="88"/>
      <c r="G49" s="22"/>
      <c r="H49" s="121"/>
      <c r="I49" s="122"/>
      <c r="J49" s="122"/>
      <c r="K49" s="122"/>
      <c r="L49" s="123"/>
    </row>
    <row r="50" spans="1:12" ht="13.8">
      <c r="A50" s="86"/>
      <c r="B50" s="87"/>
      <c r="C50" s="89"/>
      <c r="D50" s="89"/>
      <c r="E50" s="89"/>
      <c r="F50" s="89"/>
      <c r="G50" s="22"/>
      <c r="H50" s="121"/>
      <c r="I50" s="122"/>
      <c r="J50" s="122"/>
      <c r="K50" s="122"/>
      <c r="L50" s="123"/>
    </row>
    <row r="51" spans="1:12" ht="13.8">
      <c r="A51" s="86"/>
      <c r="B51" s="87"/>
      <c r="C51" s="89"/>
      <c r="D51" s="89"/>
      <c r="E51" s="89"/>
      <c r="F51" s="89"/>
      <c r="G51" s="22"/>
      <c r="H51" s="121"/>
      <c r="I51" s="122"/>
      <c r="J51" s="122"/>
      <c r="K51" s="122"/>
      <c r="L51" s="123"/>
    </row>
    <row r="52" spans="1:12" ht="13.8">
      <c r="A52" s="86"/>
      <c r="B52" s="87"/>
      <c r="C52" s="89"/>
      <c r="D52" s="89"/>
      <c r="E52" s="89"/>
      <c r="F52" s="89"/>
      <c r="G52" s="22"/>
      <c r="H52" s="121"/>
      <c r="I52" s="122"/>
      <c r="J52" s="122"/>
      <c r="K52" s="122"/>
      <c r="L52" s="123"/>
    </row>
    <row r="53" spans="1:12" ht="13.8">
      <c r="A53" s="86"/>
      <c r="B53" s="87"/>
      <c r="C53" s="89"/>
      <c r="D53" s="89"/>
      <c r="E53" s="89"/>
      <c r="F53" s="89"/>
      <c r="G53" s="22"/>
      <c r="H53" s="121"/>
      <c r="I53" s="122"/>
      <c r="J53" s="122"/>
      <c r="K53" s="122"/>
      <c r="L53" s="123"/>
    </row>
    <row r="54" spans="1:12" ht="13.8">
      <c r="A54" s="86"/>
      <c r="B54" s="87"/>
      <c r="C54" s="89"/>
      <c r="D54" s="89"/>
      <c r="E54" s="89"/>
      <c r="F54" s="89"/>
      <c r="G54" s="22"/>
      <c r="H54" s="121"/>
      <c r="I54" s="122"/>
      <c r="J54" s="122"/>
      <c r="K54" s="122"/>
      <c r="L54" s="123"/>
    </row>
    <row r="55" spans="1:12" ht="13.8">
      <c r="A55" s="86"/>
      <c r="B55" s="87"/>
      <c r="C55" s="89"/>
      <c r="D55" s="89"/>
      <c r="E55" s="89"/>
      <c r="F55" s="89"/>
      <c r="G55" s="22"/>
      <c r="H55" s="121"/>
      <c r="I55" s="122"/>
      <c r="J55" s="122"/>
      <c r="K55" s="122"/>
      <c r="L55" s="123"/>
    </row>
    <row r="56" spans="1:12" ht="13.8">
      <c r="A56" s="86"/>
      <c r="B56" s="87"/>
      <c r="C56" s="89"/>
      <c r="D56" s="89"/>
      <c r="E56" s="89"/>
      <c r="F56" s="89"/>
      <c r="G56" s="22"/>
      <c r="H56" s="121"/>
      <c r="I56" s="122"/>
      <c r="J56" s="122"/>
      <c r="K56" s="122"/>
      <c r="L56" s="123"/>
    </row>
    <row r="57" spans="1:12" ht="13.8">
      <c r="A57" s="86"/>
      <c r="B57" s="87"/>
      <c r="C57" s="88"/>
      <c r="D57" s="88"/>
      <c r="E57" s="88"/>
      <c r="F57" s="88"/>
      <c r="G57" s="22"/>
      <c r="H57" s="121"/>
      <c r="I57" s="122"/>
      <c r="J57" s="122"/>
      <c r="K57" s="122"/>
      <c r="L57" s="123"/>
    </row>
    <row r="58" spans="1:12" ht="14.4" thickBot="1">
      <c r="A58" s="36"/>
      <c r="B58" s="37" t="s">
        <v>0</v>
      </c>
      <c r="C58" s="54">
        <f>SUBTOTAL(109,[Coût estimatif, année 1, 2022-23])</f>
        <v>0.0</v>
      </c>
      <c r="D58" s="54">
        <f>SUBTOTAL(109,[Coût estimatif, année 2, 2023-24])</f>
        <v>0.0</v>
      </c>
      <c r="E58" s="54">
        <f>SUBTOTAL(109,[Coût estimatif, année 3, 2024-25])</f>
        <v>0.0</v>
      </c>
      <c r="F58" s="54">
        <f>SUBTOTAL(109,[Estimated Cost Year 4 2024-25])</f>
        <v>0.0</v>
      </c>
      <c r="G58" s="22"/>
      <c r="H58" s="124"/>
      <c r="I58" s="125"/>
      <c r="J58" s="125"/>
      <c r="K58" s="125"/>
      <c r="L58" s="126"/>
    </row>
    <row r="59" spans="1:8" ht="13.8">
      <c r="A59" s="6"/>
      <c r="B59" s="6"/>
      <c r="C59" s="40"/>
      <c r="D59" s="40"/>
      <c r="E59" s="40"/>
      <c r="F59" s="40"/>
      <c r="G59" s="22"/>
      <c r="H59" s="22"/>
    </row>
    <row r="60" spans="1:8" ht="13.8">
      <c r="A60" s="6"/>
      <c r="B60" s="6"/>
      <c r="C60" s="40"/>
      <c r="D60" s="40"/>
      <c r="E60" s="40"/>
      <c r="F60" s="40"/>
      <c r="G60" s="22"/>
      <c r="H60" s="22"/>
    </row>
    <row r="61" spans="1:8" ht="14.4" thickBot="1">
      <c r="A61" s="29" t="s">
        <v>16</v>
      </c>
      <c r="B61" s="30"/>
      <c r="C61" s="38"/>
      <c r="D61" s="38"/>
      <c r="E61" s="38"/>
      <c r="F61" s="38"/>
      <c r="G61" s="22"/>
      <c r="H61" s="22"/>
    </row>
    <row r="62" spans="1:12" ht="41.4">
      <c r="A62" s="32" t="s">
        <v>36</v>
      </c>
      <c r="B62" s="33" t="s">
        <v>6</v>
      </c>
      <c r="C62" s="39" t="s">
        <v>108</v>
      </c>
      <c r="D62" s="39" t="s">
        <v>109</v>
      </c>
      <c r="E62" s="39" t="s">
        <v>110</v>
      </c>
      <c r="F62" s="39" t="s">
        <v>97</v>
      </c>
      <c r="G62" s="22"/>
      <c r="H62" s="118" t="s">
        <v>76</v>
      </c>
      <c r="I62" s="119"/>
      <c r="J62" s="119"/>
      <c r="K62" s="119"/>
      <c r="L62" s="120"/>
    </row>
    <row r="63" spans="1:12" ht="13.8">
      <c r="A63" s="86"/>
      <c r="B63" s="87"/>
      <c r="C63" s="88"/>
      <c r="D63" s="88"/>
      <c r="E63" s="88"/>
      <c r="F63" s="88"/>
      <c r="G63" s="22"/>
      <c r="H63" s="121"/>
      <c r="I63" s="122"/>
      <c r="J63" s="122"/>
      <c r="K63" s="122"/>
      <c r="L63" s="123"/>
    </row>
    <row r="64" spans="1:12" ht="13.8">
      <c r="A64" s="86"/>
      <c r="B64" s="87"/>
      <c r="C64" s="88"/>
      <c r="D64" s="88"/>
      <c r="E64" s="88"/>
      <c r="F64" s="88"/>
      <c r="G64" s="22"/>
      <c r="H64" s="121"/>
      <c r="I64" s="122"/>
      <c r="J64" s="122"/>
      <c r="K64" s="122"/>
      <c r="L64" s="123"/>
    </row>
    <row r="65" spans="1:12" ht="13.8">
      <c r="A65" s="86"/>
      <c r="B65" s="87"/>
      <c r="C65" s="89"/>
      <c r="D65" s="89"/>
      <c r="E65" s="89"/>
      <c r="F65" s="89"/>
      <c r="G65" s="22"/>
      <c r="H65" s="121"/>
      <c r="I65" s="122"/>
      <c r="J65" s="122"/>
      <c r="K65" s="122"/>
      <c r="L65" s="123"/>
    </row>
    <row r="66" spans="1:12" ht="13.8">
      <c r="A66" s="86"/>
      <c r="B66" s="87"/>
      <c r="C66" s="89"/>
      <c r="D66" s="89"/>
      <c r="E66" s="89"/>
      <c r="F66" s="89"/>
      <c r="G66" s="22"/>
      <c r="H66" s="121"/>
      <c r="I66" s="122"/>
      <c r="J66" s="122"/>
      <c r="K66" s="122"/>
      <c r="L66" s="123"/>
    </row>
    <row r="67" spans="1:12" ht="13.8">
      <c r="A67" s="86"/>
      <c r="B67" s="87"/>
      <c r="C67" s="89"/>
      <c r="D67" s="89"/>
      <c r="E67" s="89"/>
      <c r="F67" s="89"/>
      <c r="G67" s="22"/>
      <c r="H67" s="121"/>
      <c r="I67" s="122"/>
      <c r="J67" s="122"/>
      <c r="K67" s="122"/>
      <c r="L67" s="123"/>
    </row>
    <row r="68" spans="1:12" ht="13.8">
      <c r="A68" s="86"/>
      <c r="B68" s="87"/>
      <c r="C68" s="89"/>
      <c r="D68" s="89"/>
      <c r="E68" s="89"/>
      <c r="F68" s="89"/>
      <c r="G68" s="22"/>
      <c r="H68" s="121"/>
      <c r="I68" s="122"/>
      <c r="J68" s="122"/>
      <c r="K68" s="122"/>
      <c r="L68" s="123"/>
    </row>
    <row r="69" spans="1:12" ht="13.8">
      <c r="A69" s="86"/>
      <c r="B69" s="87"/>
      <c r="C69" s="89"/>
      <c r="D69" s="89"/>
      <c r="E69" s="89"/>
      <c r="F69" s="89"/>
      <c r="G69" s="22"/>
      <c r="H69" s="121"/>
      <c r="I69" s="122"/>
      <c r="J69" s="122"/>
      <c r="K69" s="122"/>
      <c r="L69" s="123"/>
    </row>
    <row r="70" spans="1:12" ht="13.8">
      <c r="A70" s="86"/>
      <c r="B70" s="87"/>
      <c r="C70" s="89"/>
      <c r="D70" s="89"/>
      <c r="E70" s="89"/>
      <c r="F70" s="89"/>
      <c r="G70" s="22"/>
      <c r="H70" s="121"/>
      <c r="I70" s="122"/>
      <c r="J70" s="122"/>
      <c r="K70" s="122"/>
      <c r="L70" s="123"/>
    </row>
    <row r="71" spans="1:12" ht="13.8">
      <c r="A71" s="86"/>
      <c r="B71" s="87"/>
      <c r="C71" s="89"/>
      <c r="D71" s="89"/>
      <c r="E71" s="89"/>
      <c r="F71" s="89"/>
      <c r="G71" s="22"/>
      <c r="H71" s="121"/>
      <c r="I71" s="122"/>
      <c r="J71" s="122"/>
      <c r="K71" s="122"/>
      <c r="L71" s="123"/>
    </row>
    <row r="72" spans="1:12" ht="13.8">
      <c r="A72" s="86"/>
      <c r="B72" s="87"/>
      <c r="C72" s="88"/>
      <c r="D72" s="88"/>
      <c r="E72" s="88"/>
      <c r="F72" s="88"/>
      <c r="G72" s="22"/>
      <c r="H72" s="121"/>
      <c r="I72" s="122"/>
      <c r="J72" s="122"/>
      <c r="K72" s="122"/>
      <c r="L72" s="123"/>
    </row>
    <row r="73" spans="1:12" ht="14.4" thickBot="1">
      <c r="A73" s="36"/>
      <c r="B73" s="37" t="s">
        <v>0</v>
      </c>
      <c r="C73" s="54">
        <f>SUBTOTAL(109,[Coût estimatif, année 1, 2022-23])</f>
        <v>0.0</v>
      </c>
      <c r="D73" s="54">
        <f>SUBTOTAL(109,[Coût estimatif, année 2, 2023-24])</f>
        <v>0.0</v>
      </c>
      <c r="E73" s="54">
        <f>SUBTOTAL(109,[Coût estimatif, année 3, 2024-25])</f>
        <v>0.0</v>
      </c>
      <c r="F73" s="54">
        <f>SUBTOTAL(109,[Estimated Cost Year 4 2024-25])</f>
        <v>0.0</v>
      </c>
      <c r="G73" s="22"/>
      <c r="H73" s="124"/>
      <c r="I73" s="125"/>
      <c r="J73" s="125"/>
      <c r="K73" s="125"/>
      <c r="L73" s="126"/>
    </row>
    <row r="74" spans="1:8" ht="13.8">
      <c r="A74" s="10"/>
      <c r="B74" s="25"/>
      <c r="C74" s="23"/>
      <c r="D74" s="23"/>
      <c r="E74" s="23"/>
      <c r="F74" s="23"/>
      <c r="G74" s="22"/>
      <c r="H74" s="22"/>
    </row>
    <row r="75" spans="1:8" ht="13.8">
      <c r="A75" s="6"/>
      <c r="B75" s="6"/>
      <c r="C75" s="40"/>
      <c r="D75" s="40"/>
      <c r="E75" s="40"/>
      <c r="F75" s="40"/>
      <c r="G75" s="22"/>
      <c r="H75" s="22"/>
    </row>
    <row r="76" spans="1:8" ht="14.4" thickBot="1">
      <c r="A76" s="29" t="s">
        <v>72</v>
      </c>
      <c r="B76" s="30"/>
      <c r="C76" s="38"/>
      <c r="D76" s="38"/>
      <c r="E76" s="38"/>
      <c r="F76" s="38"/>
      <c r="G76" s="22"/>
      <c r="H76" s="22"/>
    </row>
    <row r="77" spans="1:12" ht="41.4">
      <c r="A77" s="32" t="s">
        <v>34</v>
      </c>
      <c r="B77" s="33" t="s">
        <v>6</v>
      </c>
      <c r="C77" s="39" t="s">
        <v>108</v>
      </c>
      <c r="D77" s="39" t="s">
        <v>109</v>
      </c>
      <c r="E77" s="39" t="s">
        <v>110</v>
      </c>
      <c r="F77" s="39" t="s">
        <v>97</v>
      </c>
      <c r="G77" s="22"/>
      <c r="H77" s="118" t="s">
        <v>80</v>
      </c>
      <c r="I77" s="119"/>
      <c r="J77" s="119"/>
      <c r="K77" s="119"/>
      <c r="L77" s="120"/>
    </row>
    <row r="78" spans="1:12" ht="13.8">
      <c r="A78" s="86"/>
      <c r="B78" s="87"/>
      <c r="C78" s="88"/>
      <c r="D78" s="88"/>
      <c r="E78" s="88"/>
      <c r="F78" s="88"/>
      <c r="G78" s="22"/>
      <c r="H78" s="121"/>
      <c r="I78" s="122"/>
      <c r="J78" s="122"/>
      <c r="K78" s="122"/>
      <c r="L78" s="123"/>
    </row>
    <row r="79" spans="1:12" ht="13.8">
      <c r="A79" s="86"/>
      <c r="B79" s="87"/>
      <c r="C79" s="88"/>
      <c r="D79" s="88"/>
      <c r="E79" s="88"/>
      <c r="F79" s="88"/>
      <c r="G79" s="22"/>
      <c r="H79" s="121" t="s">
        <v>68</v>
      </c>
      <c r="I79" s="122"/>
      <c r="J79" s="122"/>
      <c r="K79" s="122"/>
      <c r="L79" s="123"/>
    </row>
    <row r="80" spans="1:12" ht="13.8">
      <c r="A80" s="86"/>
      <c r="B80" s="87"/>
      <c r="C80" s="89"/>
      <c r="D80" s="89"/>
      <c r="E80" s="89"/>
      <c r="F80" s="89"/>
      <c r="G80" s="22"/>
      <c r="H80" s="121"/>
      <c r="I80" s="122"/>
      <c r="J80" s="122"/>
      <c r="K80" s="122"/>
      <c r="L80" s="123"/>
    </row>
    <row r="81" spans="1:12" ht="13.8">
      <c r="A81" s="86"/>
      <c r="B81" s="87"/>
      <c r="C81" s="89"/>
      <c r="D81" s="89"/>
      <c r="E81" s="89"/>
      <c r="F81" s="89"/>
      <c r="G81" s="22"/>
      <c r="H81" s="121"/>
      <c r="I81" s="122"/>
      <c r="J81" s="122"/>
      <c r="K81" s="122"/>
      <c r="L81" s="123"/>
    </row>
    <row r="82" spans="1:12" ht="13.8">
      <c r="A82" s="86"/>
      <c r="B82" s="87"/>
      <c r="C82" s="89"/>
      <c r="D82" s="89"/>
      <c r="E82" s="89"/>
      <c r="F82" s="89"/>
      <c r="G82" s="22"/>
      <c r="H82" s="121"/>
      <c r="I82" s="122"/>
      <c r="J82" s="122"/>
      <c r="K82" s="122"/>
      <c r="L82" s="123"/>
    </row>
    <row r="83" spans="1:12" ht="13.8">
      <c r="A83" s="86"/>
      <c r="B83" s="87"/>
      <c r="C83" s="89"/>
      <c r="D83" s="89"/>
      <c r="E83" s="89"/>
      <c r="F83" s="89"/>
      <c r="G83" s="22"/>
      <c r="H83" s="121"/>
      <c r="I83" s="122"/>
      <c r="J83" s="122"/>
      <c r="K83" s="122"/>
      <c r="L83" s="123"/>
    </row>
    <row r="84" spans="1:12" ht="13.8">
      <c r="A84" s="86"/>
      <c r="B84" s="87"/>
      <c r="C84" s="89"/>
      <c r="D84" s="89"/>
      <c r="E84" s="89"/>
      <c r="F84" s="89"/>
      <c r="G84" s="22"/>
      <c r="H84" s="121"/>
      <c r="I84" s="122"/>
      <c r="J84" s="122"/>
      <c r="K84" s="122"/>
      <c r="L84" s="123"/>
    </row>
    <row r="85" spans="1:12" ht="13.8">
      <c r="A85" s="86"/>
      <c r="B85" s="87"/>
      <c r="C85" s="89"/>
      <c r="D85" s="89"/>
      <c r="E85" s="89"/>
      <c r="F85" s="89"/>
      <c r="G85" s="22"/>
      <c r="H85" s="121"/>
      <c r="I85" s="122"/>
      <c r="J85" s="122"/>
      <c r="K85" s="122"/>
      <c r="L85" s="123"/>
    </row>
    <row r="86" spans="1:12" ht="13.8">
      <c r="A86" s="86"/>
      <c r="B86" s="87"/>
      <c r="C86" s="89"/>
      <c r="D86" s="89"/>
      <c r="E86" s="89"/>
      <c r="F86" s="89"/>
      <c r="G86" s="22"/>
      <c r="H86" s="121"/>
      <c r="I86" s="122"/>
      <c r="J86" s="122"/>
      <c r="K86" s="122"/>
      <c r="L86" s="123"/>
    </row>
    <row r="87" spans="1:12" ht="13.8">
      <c r="A87" s="86"/>
      <c r="B87" s="87"/>
      <c r="C87" s="88"/>
      <c r="D87" s="88"/>
      <c r="E87" s="88"/>
      <c r="F87" s="88"/>
      <c r="G87" s="22"/>
      <c r="H87" s="121"/>
      <c r="I87" s="122"/>
      <c r="J87" s="122"/>
      <c r="K87" s="122"/>
      <c r="L87" s="123"/>
    </row>
    <row r="88" spans="1:12" ht="14.4" thickBot="1">
      <c r="A88" s="86"/>
      <c r="B88" s="87"/>
      <c r="C88" s="89"/>
      <c r="D88" s="89"/>
      <c r="E88" s="89"/>
      <c r="F88" s="89"/>
      <c r="G88" s="22"/>
      <c r="H88" s="124"/>
      <c r="I88" s="125"/>
      <c r="J88" s="125"/>
      <c r="K88" s="125"/>
      <c r="L88" s="126"/>
    </row>
    <row r="89" spans="1:8" ht="13.8">
      <c r="A89" s="86"/>
      <c r="B89" s="87"/>
      <c r="C89" s="89"/>
      <c r="D89" s="89"/>
      <c r="E89" s="89"/>
      <c r="F89" s="89"/>
      <c r="G89" s="22"/>
      <c r="H89" s="22"/>
    </row>
    <row r="90" spans="1:8" ht="13.8">
      <c r="A90" s="86"/>
      <c r="B90" s="87"/>
      <c r="C90" s="89"/>
      <c r="D90" s="89"/>
      <c r="E90" s="89"/>
      <c r="F90" s="89"/>
      <c r="G90" s="22"/>
      <c r="H90" s="22"/>
    </row>
    <row r="91" spans="1:8" ht="13.8">
      <c r="A91" s="86"/>
      <c r="B91" s="87"/>
      <c r="C91" s="89"/>
      <c r="D91" s="89"/>
      <c r="E91" s="89"/>
      <c r="F91" s="89"/>
      <c r="G91" s="22"/>
      <c r="H91" s="22"/>
    </row>
    <row r="92" spans="1:8" ht="13.8">
      <c r="A92" s="86"/>
      <c r="B92" s="87"/>
      <c r="C92" s="89"/>
      <c r="D92" s="89"/>
      <c r="E92" s="89"/>
      <c r="F92" s="89"/>
      <c r="G92" s="22"/>
      <c r="H92" s="22"/>
    </row>
    <row r="93" spans="1:8" ht="13.8">
      <c r="A93" s="86"/>
      <c r="B93" s="87"/>
      <c r="C93" s="89"/>
      <c r="D93" s="89"/>
      <c r="E93" s="89"/>
      <c r="F93" s="89"/>
      <c r="G93" s="22"/>
      <c r="H93" s="22"/>
    </row>
    <row r="94" spans="1:8" ht="13.8">
      <c r="A94" s="86"/>
      <c r="B94" s="87"/>
      <c r="C94" s="89"/>
      <c r="D94" s="89"/>
      <c r="E94" s="89"/>
      <c r="F94" s="89"/>
      <c r="G94" s="22"/>
      <c r="H94" s="22"/>
    </row>
    <row r="95" spans="1:8" ht="13.8">
      <c r="A95" s="86"/>
      <c r="B95" s="87"/>
      <c r="C95" s="89"/>
      <c r="D95" s="89"/>
      <c r="E95" s="89"/>
      <c r="F95" s="89"/>
      <c r="G95" s="22"/>
      <c r="H95" s="22"/>
    </row>
    <row r="96" spans="1:8" ht="13.8">
      <c r="A96" s="86"/>
      <c r="B96" s="87"/>
      <c r="C96" s="89"/>
      <c r="D96" s="89"/>
      <c r="E96" s="89"/>
      <c r="F96" s="89"/>
      <c r="G96" s="22"/>
      <c r="H96" s="22"/>
    </row>
    <row r="97" spans="1:8" ht="13.8">
      <c r="A97" s="90"/>
      <c r="B97" s="91"/>
      <c r="C97" s="92"/>
      <c r="D97" s="92"/>
      <c r="E97" s="92"/>
      <c r="F97" s="92"/>
      <c r="G97" s="22"/>
      <c r="H97" s="22"/>
    </row>
    <row r="98" spans="1:8" ht="13.8">
      <c r="A98" s="90"/>
      <c r="B98" s="91"/>
      <c r="C98" s="92"/>
      <c r="D98" s="92"/>
      <c r="E98" s="92"/>
      <c r="F98" s="92"/>
      <c r="G98" s="22"/>
      <c r="H98" s="22"/>
    </row>
    <row r="99" spans="1:8" ht="13.8">
      <c r="A99" s="36"/>
      <c r="B99" s="37" t="s">
        <v>0</v>
      </c>
      <c r="C99" s="54">
        <f>SUBTOTAL(109,[Coût estimatif, année 1, 2022-23])</f>
        <v>0.0</v>
      </c>
      <c r="D99" s="54">
        <f>SUBTOTAL(109,[Coût estimatif, année 2, 2023-24])</f>
        <v>0.0</v>
      </c>
      <c r="E99" s="54">
        <f>SUBTOTAL(109,[Coût estimatif, année 3, 2024-25])</f>
        <v>0.0</v>
      </c>
      <c r="F99" s="54">
        <f>SUBTOTAL(109,[Estimated Cost Year 4 2024-25])</f>
        <v>0.0</v>
      </c>
      <c r="G99" s="22"/>
      <c r="H99" s="22"/>
    </row>
  </sheetData>
  <sheetProtection algorithmName="SHA-512" hashValue="6V5zENEPqSbGfZc8EzypXR30VvcGy7iZnLE39UXJWqQJ7+Y0wTkg3wqWpMUUnSpIZFdS3MEwiv9biyYdFRcNmg==" saltValue="B/P4ndMd3Cmtgsq+F44O6g==" spinCount="100000" sheet="1" objects="1" scenarios="1"/>
  <mergeCells count="6">
    <mergeCell ref="H77:L88"/>
    <mergeCell ref="H2:L13"/>
    <mergeCell ref="H17:L28"/>
    <mergeCell ref="H32:L43"/>
    <mergeCell ref="H47:L58"/>
    <mergeCell ref="H62:L73"/>
  </mergeCells>
  <printOptions headings="1"/>
  <pageMargins left="0.25" right="0.25" top="0.75" bottom="0.75" header="0.3" footer="0.3"/>
  <pageSetup fitToHeight="0" orientation="landscape" scale="67" r:id="rId7"/>
  <tableParts>
    <tablePart r:id="rId1"/>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AD134BF0-77F4-41B3-8046-C1D75DB87051}">
  <sheetPr>
    <tabColor rgb="FFEBF2FF"/>
    <pageSetUpPr fitToPage="1"/>
  </sheetPr>
  <dimension ref="A1:M30"/>
  <sheetViews>
    <sheetView workbookViewId="0" topLeftCell="A1">
      <selection pane="topLeft" activeCell="B19" sqref="B19"/>
    </sheetView>
  </sheetViews>
  <sheetFormatPr defaultColWidth="9.005" defaultRowHeight="13.8"/>
  <cols>
    <col min="1" max="1" width="35.75" style="6" customWidth="1"/>
    <col min="2" max="2" width="68.75" style="6" customWidth="1"/>
    <col min="3" max="5" width="14.75" style="40" bestFit="1" customWidth="1"/>
    <col min="6" max="6" width="14.75" style="40" hidden="1" customWidth="1"/>
    <col min="7" max="7" width="14.75" style="40" bestFit="1" customWidth="1"/>
    <col min="8" max="9" width="9" style="22"/>
    <col min="10" max="16384" width="9" style="22"/>
  </cols>
  <sheetData>
    <row r="1" spans="1:9" ht="16.2" thickBot="1">
      <c r="A1" s="29" t="s">
        <v>15</v>
      </c>
      <c r="B1" s="30"/>
      <c r="C1" s="38"/>
      <c r="D1" s="38"/>
      <c r="E1" s="38"/>
      <c r="F1" s="38"/>
      <c r="G1"/>
      <c r="H1" s="22"/>
      <c r="I1" s="22"/>
    </row>
    <row r="2" spans="1:13" ht="42">
      <c r="A2" s="32" t="s">
        <v>132</v>
      </c>
      <c r="B2" s="33" t="s">
        <v>133</v>
      </c>
      <c r="C2" s="39" t="s">
        <v>135</v>
      </c>
      <c r="D2" s="39" t="s">
        <v>136</v>
      </c>
      <c r="E2" s="39" t="s">
        <v>137</v>
      </c>
      <c r="F2" s="39" t="s">
        <v>97</v>
      </c>
      <c r="G2"/>
      <c r="H2" s="22"/>
      <c r="I2" s="118" t="s">
        <v>71</v>
      </c>
      <c r="J2" s="119"/>
      <c r="K2" s="119"/>
      <c r="L2" s="119"/>
      <c r="M2" s="120"/>
    </row>
    <row r="3" spans="1:13" ht="15.6">
      <c r="A3" s="86"/>
      <c r="B3" s="87"/>
      <c r="C3" s="88"/>
      <c r="D3" s="88"/>
      <c r="E3" s="88"/>
      <c r="F3" s="88"/>
      <c r="G3"/>
      <c r="H3" s="22"/>
      <c r="I3" s="121"/>
      <c r="J3" s="122"/>
      <c r="K3" s="122"/>
      <c r="L3" s="122"/>
      <c r="M3" s="123"/>
    </row>
    <row r="4" spans="1:13" ht="15.6">
      <c r="A4" s="86"/>
      <c r="B4" s="87"/>
      <c r="C4" s="88"/>
      <c r="D4" s="88"/>
      <c r="E4" s="88"/>
      <c r="F4" s="88"/>
      <c r="G4"/>
      <c r="H4" s="22"/>
      <c r="I4" s="121"/>
      <c r="J4" s="122"/>
      <c r="K4" s="122"/>
      <c r="L4" s="122"/>
      <c r="M4" s="123"/>
    </row>
    <row r="5" spans="1:13" ht="15.6">
      <c r="A5" s="86"/>
      <c r="B5" s="87"/>
      <c r="C5" s="89"/>
      <c r="D5" s="89"/>
      <c r="E5" s="89"/>
      <c r="F5" s="89"/>
      <c r="G5"/>
      <c r="H5" s="22"/>
      <c r="I5" s="121"/>
      <c r="J5" s="122"/>
      <c r="K5" s="122"/>
      <c r="L5" s="122"/>
      <c r="M5" s="123"/>
    </row>
    <row r="6" spans="1:13" ht="15.6">
      <c r="A6" s="86"/>
      <c r="B6" s="95"/>
      <c r="C6" s="89"/>
      <c r="D6" s="89"/>
      <c r="E6" s="89"/>
      <c r="F6" s="89"/>
      <c r="G6"/>
      <c r="H6" s="22"/>
      <c r="I6" s="121"/>
      <c r="J6" s="122"/>
      <c r="K6" s="122"/>
      <c r="L6" s="122"/>
      <c r="M6" s="123"/>
    </row>
    <row r="7" spans="1:13" ht="15.6">
      <c r="A7" s="86"/>
      <c r="B7" s="97"/>
      <c r="C7" s="89"/>
      <c r="D7" s="89"/>
      <c r="E7" s="89"/>
      <c r="F7" s="89"/>
      <c r="G7"/>
      <c r="H7" s="22"/>
      <c r="I7" s="121"/>
      <c r="J7" s="122"/>
      <c r="K7" s="122"/>
      <c r="L7" s="122"/>
      <c r="M7" s="123"/>
    </row>
    <row r="8" spans="1:13" ht="15.6">
      <c r="A8" s="86"/>
      <c r="B8" s="87"/>
      <c r="C8" s="89"/>
      <c r="D8" s="89"/>
      <c r="E8" s="89"/>
      <c r="F8" s="89"/>
      <c r="G8"/>
      <c r="H8" s="22"/>
      <c r="I8" s="121"/>
      <c r="J8" s="122"/>
      <c r="K8" s="122"/>
      <c r="L8" s="122"/>
      <c r="M8" s="123"/>
    </row>
    <row r="9" spans="1:13" ht="15.6">
      <c r="A9" s="86"/>
      <c r="B9" s="87"/>
      <c r="C9" s="89"/>
      <c r="D9" s="89"/>
      <c r="E9" s="89"/>
      <c r="F9" s="89"/>
      <c r="G9"/>
      <c r="H9" s="22"/>
      <c r="I9" s="121"/>
      <c r="J9" s="122"/>
      <c r="K9" s="122"/>
      <c r="L9" s="122"/>
      <c r="M9" s="123"/>
    </row>
    <row r="10" spans="1:13" ht="15.6">
      <c r="A10" s="86"/>
      <c r="B10" s="87"/>
      <c r="C10" s="89"/>
      <c r="D10" s="89"/>
      <c r="E10" s="89"/>
      <c r="F10" s="89"/>
      <c r="G10"/>
      <c r="H10" s="22"/>
      <c r="I10" s="121"/>
      <c r="J10" s="122"/>
      <c r="K10" s="122"/>
      <c r="L10" s="122"/>
      <c r="M10" s="123"/>
    </row>
    <row r="11" spans="1:13" ht="15.6">
      <c r="A11" s="86"/>
      <c r="B11" s="87"/>
      <c r="C11" s="89"/>
      <c r="D11" s="89"/>
      <c r="E11" s="89"/>
      <c r="F11" s="89"/>
      <c r="G11"/>
      <c r="H11" s="22"/>
      <c r="I11" s="121"/>
      <c r="J11" s="122"/>
      <c r="K11" s="122"/>
      <c r="L11" s="122"/>
      <c r="M11" s="123"/>
    </row>
    <row r="12" spans="1:13" ht="15.6">
      <c r="A12" s="86"/>
      <c r="B12" s="87"/>
      <c r="C12" s="88"/>
      <c r="D12" s="88"/>
      <c r="E12" s="88"/>
      <c r="F12" s="88"/>
      <c r="G12"/>
      <c r="H12" s="22"/>
      <c r="I12" s="121"/>
      <c r="J12" s="122"/>
      <c r="K12" s="122"/>
      <c r="L12" s="122"/>
      <c r="M12" s="123"/>
    </row>
    <row r="13" spans="1:13" ht="16.2" thickBot="1">
      <c r="A13" s="36"/>
      <c r="B13" s="37" t="s">
        <v>134</v>
      </c>
      <c r="C13" s="54">
        <f>SUBTOTAL(109,[Coût estimatif, année 1, 2022-23])</f>
        <v>0.0</v>
      </c>
      <c r="D13" s="54">
        <f>SUBTOTAL(109,[Coût estimatif, année 2, 2023-24])</f>
        <v>0.0</v>
      </c>
      <c r="E13" s="54">
        <f>SUBTOTAL(109,[Coût estimatif, année 3, 2024-25])</f>
        <v>0.0</v>
      </c>
      <c r="F13" s="54">
        <f>SUBTOTAL(109,[Estimated Cost Year 4 2024-25])</f>
        <v>0.0</v>
      </c>
      <c r="G13"/>
      <c r="H13" s="22"/>
      <c r="I13" s="124"/>
      <c r="J13" s="125"/>
      <c r="K13" s="125"/>
      <c r="L13" s="125"/>
      <c r="M13" s="126"/>
    </row>
    <row r="14" spans="1:9" ht="15.6">
      <c r="A14" s="10"/>
      <c r="B14" s="25"/>
      <c r="C14" s="23"/>
      <c r="D14" s="23"/>
      <c r="E14" s="23"/>
      <c r="F14" s="23"/>
      <c r="G14"/>
      <c r="H14" s="22"/>
      <c r="I14" s="22"/>
    </row>
    <row r="15" spans="1:9" ht="13.8">
      <c r="A15" s="6"/>
      <c r="B15" s="6"/>
      <c r="C15" s="40"/>
      <c r="D15" s="40"/>
      <c r="E15" s="40"/>
      <c r="F15" s="40"/>
      <c r="G15" s="40"/>
      <c r="H15" s="22"/>
      <c r="I15" s="22"/>
    </row>
    <row r="16" spans="1:9" ht="16.2" thickBot="1">
      <c r="A16" s="29" t="s">
        <v>37</v>
      </c>
      <c r="B16" s="30"/>
      <c r="C16" s="38"/>
      <c r="D16" s="38"/>
      <c r="E16" s="38"/>
      <c r="F16" s="38"/>
      <c r="G16"/>
      <c r="H16" s="22"/>
      <c r="I16" s="22"/>
    </row>
    <row r="17" spans="1:13" ht="42">
      <c r="A17" s="32" t="s">
        <v>38</v>
      </c>
      <c r="B17" s="33" t="s">
        <v>6</v>
      </c>
      <c r="C17" s="39" t="s">
        <v>108</v>
      </c>
      <c r="D17" s="39" t="s">
        <v>109</v>
      </c>
      <c r="E17" s="39" t="s">
        <v>110</v>
      </c>
      <c r="F17" s="39" t="s">
        <v>97</v>
      </c>
      <c r="G17"/>
      <c r="H17" s="22"/>
      <c r="I17" s="118" t="s">
        <v>80</v>
      </c>
      <c r="J17" s="119"/>
      <c r="K17" s="119"/>
      <c r="L17" s="119"/>
      <c r="M17" s="120"/>
    </row>
    <row r="18" spans="1:13" ht="15.6">
      <c r="A18" s="86"/>
      <c r="B18" s="86"/>
      <c r="C18" s="88"/>
      <c r="D18" s="88"/>
      <c r="E18" s="88"/>
      <c r="F18" s="88"/>
      <c r="G18"/>
      <c r="H18" s="22"/>
      <c r="I18" s="121"/>
      <c r="J18" s="122"/>
      <c r="K18" s="122"/>
      <c r="L18" s="122"/>
      <c r="M18" s="123"/>
    </row>
    <row r="19" spans="1:13" ht="15.6">
      <c r="A19" s="86"/>
      <c r="B19" s="87"/>
      <c r="C19" s="88"/>
      <c r="D19" s="88"/>
      <c r="E19" s="88"/>
      <c r="F19" s="88"/>
      <c r="G19"/>
      <c r="H19" s="22"/>
      <c r="I19" s="121" t="s">
        <v>68</v>
      </c>
      <c r="J19" s="122"/>
      <c r="K19" s="122"/>
      <c r="L19" s="122"/>
      <c r="M19" s="123"/>
    </row>
    <row r="20" spans="1:13" ht="15.6">
      <c r="A20" s="86"/>
      <c r="B20" s="87"/>
      <c r="C20" s="89"/>
      <c r="D20" s="89"/>
      <c r="E20" s="89"/>
      <c r="F20" s="89"/>
      <c r="G20"/>
      <c r="H20" s="22"/>
      <c r="I20" s="121"/>
      <c r="J20" s="122"/>
      <c r="K20" s="122"/>
      <c r="L20" s="122"/>
      <c r="M20" s="123"/>
    </row>
    <row r="21" spans="1:13" ht="15.6">
      <c r="A21" s="86"/>
      <c r="B21" s="87"/>
      <c r="C21" s="89"/>
      <c r="D21" s="89"/>
      <c r="E21" s="89"/>
      <c r="F21" s="89"/>
      <c r="G21"/>
      <c r="H21" s="22"/>
      <c r="I21" s="121"/>
      <c r="J21" s="122"/>
      <c r="K21" s="122"/>
      <c r="L21" s="122"/>
      <c r="M21" s="123"/>
    </row>
    <row r="22" spans="1:13" ht="15.6">
      <c r="A22" s="86"/>
      <c r="B22" s="87"/>
      <c r="C22" s="89"/>
      <c r="D22" s="89"/>
      <c r="E22" s="89"/>
      <c r="F22" s="89"/>
      <c r="G22"/>
      <c r="H22" s="22"/>
      <c r="I22" s="121"/>
      <c r="J22" s="122"/>
      <c r="K22" s="122"/>
      <c r="L22" s="122"/>
      <c r="M22" s="123"/>
    </row>
    <row r="23" spans="1:13" ht="15.6">
      <c r="A23" s="86"/>
      <c r="B23" s="87"/>
      <c r="C23" s="89"/>
      <c r="D23" s="89"/>
      <c r="E23" s="89"/>
      <c r="F23" s="89"/>
      <c r="G23"/>
      <c r="H23" s="22"/>
      <c r="I23" s="121"/>
      <c r="J23" s="122"/>
      <c r="K23" s="122"/>
      <c r="L23" s="122"/>
      <c r="M23" s="123"/>
    </row>
    <row r="24" spans="1:13" ht="15.6">
      <c r="A24" s="86"/>
      <c r="B24" s="87"/>
      <c r="C24" s="89"/>
      <c r="D24" s="89"/>
      <c r="E24" s="89"/>
      <c r="F24" s="89"/>
      <c r="G24"/>
      <c r="H24" s="22"/>
      <c r="I24" s="121"/>
      <c r="J24" s="122"/>
      <c r="K24" s="122"/>
      <c r="L24" s="122"/>
      <c r="M24" s="123"/>
    </row>
    <row r="25" spans="1:13" ht="15.6">
      <c r="A25" s="86"/>
      <c r="B25" s="87"/>
      <c r="C25" s="89"/>
      <c r="D25" s="89"/>
      <c r="E25" s="89"/>
      <c r="F25" s="89"/>
      <c r="G25"/>
      <c r="H25" s="22"/>
      <c r="I25" s="121"/>
      <c r="J25" s="122"/>
      <c r="K25" s="122"/>
      <c r="L25" s="122"/>
      <c r="M25" s="123"/>
    </row>
    <row r="26" spans="1:13" ht="15.6">
      <c r="A26" s="86"/>
      <c r="B26" s="87"/>
      <c r="C26" s="89"/>
      <c r="D26" s="89"/>
      <c r="E26" s="89"/>
      <c r="F26" s="89"/>
      <c r="G26"/>
      <c r="H26" s="22"/>
      <c r="I26" s="121"/>
      <c r="J26" s="122"/>
      <c r="K26" s="122"/>
      <c r="L26" s="122"/>
      <c r="M26" s="123"/>
    </row>
    <row r="27" spans="1:13" ht="15.6">
      <c r="A27" s="86"/>
      <c r="B27" s="87"/>
      <c r="C27" s="88"/>
      <c r="D27" s="88"/>
      <c r="E27" s="88"/>
      <c r="F27" s="88"/>
      <c r="G27"/>
      <c r="H27" s="22"/>
      <c r="I27" s="121"/>
      <c r="J27" s="122"/>
      <c r="K27" s="122"/>
      <c r="L27" s="122"/>
      <c r="M27" s="123"/>
    </row>
    <row r="28" spans="1:13" ht="16.2" thickBot="1">
      <c r="A28" s="36"/>
      <c r="B28" s="37" t="s">
        <v>0</v>
      </c>
      <c r="C28" s="54">
        <f>SUBTOTAL(109,[Coût estimatif, année 1, 2022-23])</f>
        <v>0.0</v>
      </c>
      <c r="D28" s="54">
        <f>SUBTOTAL(109,[Coût estimatif, année 2, 2023-24])</f>
        <v>0.0</v>
      </c>
      <c r="E28" s="54">
        <f>SUBTOTAL(109,[Coût estimatif, année 3, 2024-25])</f>
        <v>0.0</v>
      </c>
      <c r="F28" s="54">
        <f>SUBTOTAL(109,[Estimated Cost Year 4 2024-25])</f>
        <v>0.0</v>
      </c>
      <c r="G28"/>
      <c r="H28" s="22"/>
      <c r="I28" s="124"/>
      <c r="J28" s="125"/>
      <c r="K28" s="125"/>
      <c r="L28" s="125"/>
      <c r="M28" s="126"/>
    </row>
    <row r="29" spans="1:7" ht="15.6">
      <c r="A29" s="10"/>
      <c r="B29" s="25"/>
      <c r="C29" s="23"/>
      <c r="D29" s="23"/>
      <c r="E29" s="23"/>
      <c r="F29" s="23"/>
      <c r="G29"/>
    </row>
    <row r="30" spans="7:7" ht="15.6">
      <c r="G30"/>
    </row>
  </sheetData>
  <sheetProtection algorithmName="SHA-512" hashValue="w0ul1svEeuXFl2lVkZOtOxZRY2bZ7ETb1I5drI50WtKqraMgSiCjumk45INXDgI6+KrxYf85FZup8ZDa/wL13Q==" saltValue="9kE5mZeIrkpmeScTGS7Rkg==" spinCount="100000" sheet="1" objects="1" scenarios="1"/>
  <mergeCells count="2">
    <mergeCell ref="I2:M13"/>
    <mergeCell ref="I17:M28"/>
  </mergeCells>
  <printOptions headings="1"/>
  <pageMargins left="0.25" right="0.25" top="0.75" bottom="0.75" header="0.3" footer="0.3"/>
  <pageSetup fitToHeight="0" orientation="landscape" scale="67" r:id="rId3"/>
  <tableParts>
    <tablePart r:id="rId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F51209C9-B6E6-4075-9395-FAE14F03BAC9}">
  <sheetPr>
    <tabColor rgb="FFF5E6FA"/>
    <pageSetUpPr fitToPage="1"/>
  </sheetPr>
  <dimension ref="A1:D37"/>
  <sheetViews>
    <sheetView workbookViewId="0" topLeftCell="A1">
      <selection pane="topLeft" activeCell="B19" sqref="B19"/>
    </sheetView>
  </sheetViews>
  <sheetFormatPr defaultColWidth="8.695" defaultRowHeight="13.8"/>
  <cols>
    <col min="1" max="1" width="70.75" style="6" customWidth="1"/>
    <col min="2" max="4" width="14.25" style="6" bestFit="1" customWidth="1"/>
    <col min="5" max="16384" width="8.75" style="6"/>
  </cols>
  <sheetData>
    <row r="1" spans="1:4" ht="13.8">
      <c r="A1" s="29" t="s">
        <v>43</v>
      </c>
      <c r="B1" s="38"/>
      <c r="C1" s="38"/>
      <c r="D1" s="38"/>
    </row>
    <row r="2" spans="1:4" ht="18" customHeight="1">
      <c r="A2" s="32" t="s">
        <v>45</v>
      </c>
      <c r="B2" s="39" t="s">
        <v>99</v>
      </c>
      <c r="C2" s="39" t="s">
        <v>100</v>
      </c>
      <c r="D2" s="39" t="s">
        <v>106</v>
      </c>
    </row>
    <row r="3" spans="1:4" ht="13.8">
      <c r="A3" s="86"/>
      <c r="B3" s="88"/>
      <c r="C3" s="88"/>
      <c r="D3" s="88"/>
    </row>
    <row r="4" spans="1:4" ht="13.8">
      <c r="A4" s="86"/>
      <c r="B4" s="88"/>
      <c r="C4" s="88"/>
      <c r="D4" s="88"/>
    </row>
    <row r="5" spans="1:4" ht="13.8">
      <c r="A5" s="86"/>
      <c r="B5" s="89"/>
      <c r="C5" s="89"/>
      <c r="D5" s="89"/>
    </row>
    <row r="6" spans="1:4" ht="13.8">
      <c r="A6" s="86"/>
      <c r="B6" s="89"/>
      <c r="C6" s="89"/>
      <c r="D6" s="89"/>
    </row>
    <row r="7" spans="1:4" ht="13.8">
      <c r="A7" s="86"/>
      <c r="B7" s="89"/>
      <c r="C7" s="89"/>
      <c r="D7" s="89"/>
    </row>
    <row r="8" spans="1:4" ht="13.8">
      <c r="A8" s="86"/>
      <c r="B8" s="89"/>
      <c r="C8" s="89"/>
      <c r="D8" s="89"/>
    </row>
    <row r="9" spans="1:4" ht="13.8">
      <c r="A9" s="86"/>
      <c r="B9" s="89"/>
      <c r="C9" s="89"/>
      <c r="D9" s="89"/>
    </row>
    <row r="10" spans="1:4" ht="13.8">
      <c r="A10" s="86"/>
      <c r="B10" s="89"/>
      <c r="C10" s="89"/>
      <c r="D10" s="89"/>
    </row>
    <row r="11" spans="1:4" ht="13.8">
      <c r="A11" s="86"/>
      <c r="B11" s="89"/>
      <c r="C11" s="89"/>
      <c r="D11" s="89"/>
    </row>
    <row r="12" spans="1:4" ht="13.8">
      <c r="A12" s="86"/>
      <c r="B12" s="88"/>
      <c r="C12" s="88"/>
      <c r="D12" s="88"/>
    </row>
    <row r="13" spans="1:4" ht="13.8">
      <c r="A13" s="86"/>
      <c r="B13" s="89"/>
      <c r="C13" s="89"/>
      <c r="D13" s="89"/>
    </row>
    <row r="14" spans="1:4" ht="13.8">
      <c r="A14" s="86"/>
      <c r="B14" s="89"/>
      <c r="C14" s="89"/>
      <c r="D14" s="89"/>
    </row>
    <row r="15" spans="1:4" ht="13.8">
      <c r="A15" s="86"/>
      <c r="B15" s="89"/>
      <c r="C15" s="89"/>
      <c r="D15" s="89"/>
    </row>
    <row r="16" spans="1:4" ht="13.8">
      <c r="A16" s="86"/>
      <c r="B16" s="89"/>
      <c r="C16" s="89"/>
      <c r="D16" s="89"/>
    </row>
    <row r="17" spans="1:4" ht="13.8">
      <c r="A17" s="86"/>
      <c r="B17" s="89"/>
      <c r="C17" s="89"/>
      <c r="D17" s="89"/>
    </row>
    <row r="18" spans="1:4" ht="13.8">
      <c r="A18" s="86"/>
      <c r="B18" s="89"/>
      <c r="C18" s="89"/>
      <c r="D18" s="89"/>
    </row>
    <row r="19" spans="1:4" ht="13.8">
      <c r="A19" s="86"/>
      <c r="B19" s="89"/>
      <c r="C19" s="89"/>
      <c r="D19" s="89"/>
    </row>
    <row r="20" spans="1:4" ht="13.8">
      <c r="A20" s="86"/>
      <c r="B20" s="89"/>
      <c r="C20" s="89"/>
      <c r="D20" s="89"/>
    </row>
    <row r="21" spans="1:4" ht="13.8">
      <c r="A21" s="86"/>
      <c r="B21" s="89"/>
      <c r="C21" s="89"/>
      <c r="D21" s="89"/>
    </row>
    <row r="22" spans="1:4" ht="13.8">
      <c r="A22" s="86"/>
      <c r="B22" s="89"/>
      <c r="C22" s="89"/>
      <c r="D22" s="89"/>
    </row>
    <row r="23" spans="1:4" ht="13.8">
      <c r="A23" s="86"/>
      <c r="B23" s="89"/>
      <c r="C23" s="89"/>
      <c r="D23" s="89"/>
    </row>
    <row r="24" spans="1:4" ht="13.8">
      <c r="A24" s="86"/>
      <c r="B24" s="89"/>
      <c r="C24" s="89"/>
      <c r="D24" s="89"/>
    </row>
    <row r="25" spans="1:4" ht="13.8">
      <c r="A25" s="86"/>
      <c r="B25" s="89"/>
      <c r="C25" s="89"/>
      <c r="D25" s="89"/>
    </row>
    <row r="26" spans="1:4" ht="13.8">
      <c r="A26" s="86"/>
      <c r="B26" s="89"/>
      <c r="C26" s="89"/>
      <c r="D26" s="89"/>
    </row>
    <row r="27" spans="1:4" ht="13.8">
      <c r="A27" s="86"/>
      <c r="B27" s="89"/>
      <c r="C27" s="89"/>
      <c r="D27" s="89"/>
    </row>
    <row r="28" spans="1:4" ht="13.8">
      <c r="A28" s="86"/>
      <c r="B28" s="89"/>
      <c r="C28" s="89"/>
      <c r="D28" s="89"/>
    </row>
    <row r="29" spans="1:4" ht="13.8">
      <c r="A29" s="90"/>
      <c r="B29" s="92"/>
      <c r="C29" s="92"/>
      <c r="D29" s="92"/>
    </row>
    <row r="30" spans="1:4" ht="13.8">
      <c r="A30" s="86"/>
      <c r="B30" s="89"/>
      <c r="C30" s="89"/>
      <c r="D30" s="89"/>
    </row>
    <row r="31" spans="1:4" ht="13.8">
      <c r="A31" s="90"/>
      <c r="B31" s="92"/>
      <c r="C31" s="92"/>
      <c r="D31" s="92"/>
    </row>
    <row r="32" spans="1:4" ht="13.8">
      <c r="A32" s="86"/>
      <c r="B32" s="89"/>
      <c r="C32" s="89"/>
      <c r="D32" s="89"/>
    </row>
    <row r="33" spans="1:4" ht="13.8">
      <c r="A33" s="86"/>
      <c r="B33" s="89"/>
      <c r="C33" s="89"/>
      <c r="D33" s="89"/>
    </row>
    <row r="34" spans="1:4" ht="13.8">
      <c r="A34" s="86"/>
      <c r="B34" s="89"/>
      <c r="C34" s="89"/>
      <c r="D34" s="89"/>
    </row>
    <row r="35" spans="1:4" ht="13.8">
      <c r="A35" s="86"/>
      <c r="B35" s="89"/>
      <c r="C35" s="89"/>
      <c r="D35" s="89"/>
    </row>
    <row r="36" spans="1:4" ht="13.8">
      <c r="A36" s="90"/>
      <c r="B36" s="92"/>
      <c r="C36" s="92"/>
      <c r="D36" s="92"/>
    </row>
    <row r="37" spans="1:4" ht="13.8">
      <c r="A37" s="36"/>
      <c r="B37" s="54">
        <f>SUBTOTAL(109,[Année 1, 2022-23])</f>
        <v>0.0</v>
      </c>
      <c r="C37" s="54">
        <f>SUBTOTAL(109,[Année 2, 2023-24])</f>
        <v>0.0</v>
      </c>
      <c r="D37" s="54">
        <f>SUBTOTAL(109,[Année 3, 2024-25])</f>
        <v>0.0</v>
      </c>
    </row>
  </sheetData>
  <sheetProtection algorithmName="SHA-512" hashValue="n9yoJMnIQGHyzsHoHKDM5zeiO6A55Fvm+1FPeKZS9uGIdXc93JSN+pQSyK326kWBxIeaVu+sRLlWBeAEL0ZRvQ==" saltValue="Ul4dqov23TlxR7Og6J9TgQ==" spinCount="100000" sheet="1" objects="1" scenarios="1"/>
  <dataValidations count="1">
    <dataValidation errorStyle="information" type="decimal" operator="lessThanOrEqual" allowBlank="1" showInputMessage="1" showErrorMessage="1" promptTitle="Limite annuelle" prompt="Le salaire annuel est limité à 55 000 $ par stagiaire postdoctoral. " sqref="B3">
      <formula1>55000</formula1>
    </dataValidation>
  </dataValidations>
  <printOptions headings="1"/>
  <pageMargins left="0.25" right="0.25" top="0.75" bottom="0.75" header="0.3" footer="0.3"/>
  <pageSetup fitToHeight="0" orientation="landscape" scale="84" r:id="rId2"/>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7060F5CD-D098-47EF-BC60-1B167FDD6488}">
  <sheetPr>
    <tabColor rgb="FFECECEC"/>
    <pageSetUpPr fitToPage="1"/>
  </sheetPr>
  <dimension ref="A1:D37"/>
  <sheetViews>
    <sheetView workbookViewId="0" topLeftCell="A1">
      <selection pane="topLeft" activeCell="B19" sqref="B19"/>
    </sheetView>
  </sheetViews>
  <sheetFormatPr defaultColWidth="8.695" defaultRowHeight="13.8"/>
  <cols>
    <col min="1" max="1" width="70.75" style="6" customWidth="1"/>
    <col min="2" max="4" width="14.25" style="6" bestFit="1" customWidth="1"/>
    <col min="5" max="16384" width="8.75" style="6"/>
  </cols>
  <sheetData>
    <row r="1" spans="1:4" ht="13.8">
      <c r="A1" s="29" t="s">
        <v>42</v>
      </c>
      <c r="B1" s="38"/>
      <c r="C1" s="38"/>
      <c r="D1" s="38"/>
    </row>
    <row r="2" spans="1:4" ht="15" customHeight="1">
      <c r="A2" s="32" t="s">
        <v>45</v>
      </c>
      <c r="B2" s="39" t="s">
        <v>99</v>
      </c>
      <c r="C2" s="39" t="s">
        <v>100</v>
      </c>
      <c r="D2" s="39" t="s">
        <v>106</v>
      </c>
    </row>
    <row r="3" spans="1:4" ht="13.8">
      <c r="A3" s="86"/>
      <c r="B3" s="88"/>
      <c r="C3" s="88"/>
      <c r="D3" s="88"/>
    </row>
    <row r="4" spans="1:4" ht="13.8">
      <c r="A4" s="86"/>
      <c r="B4" s="88"/>
      <c r="C4" s="88"/>
      <c r="D4" s="88"/>
    </row>
    <row r="5" spans="1:4" ht="13.8">
      <c r="A5" s="86"/>
      <c r="B5" s="88"/>
      <c r="C5" s="88"/>
      <c r="D5" s="88"/>
    </row>
    <row r="6" spans="1:4" ht="13.8">
      <c r="A6" s="86"/>
      <c r="B6" s="89"/>
      <c r="C6" s="89"/>
      <c r="D6" s="89"/>
    </row>
    <row r="7" spans="1:4" ht="13.8">
      <c r="A7" s="86"/>
      <c r="B7" s="89"/>
      <c r="C7" s="89"/>
      <c r="D7" s="89"/>
    </row>
    <row r="8" spans="1:4" ht="13.8">
      <c r="A8" s="86"/>
      <c r="B8" s="89"/>
      <c r="C8" s="89"/>
      <c r="D8" s="89"/>
    </row>
    <row r="9" spans="1:4" ht="13.8">
      <c r="A9" s="86"/>
      <c r="B9" s="89"/>
      <c r="C9" s="89"/>
      <c r="D9" s="89"/>
    </row>
    <row r="10" spans="1:4" ht="13.8">
      <c r="A10" s="86"/>
      <c r="B10" s="89"/>
      <c r="C10" s="89"/>
      <c r="D10" s="89"/>
    </row>
    <row r="11" spans="1:4" ht="13.8">
      <c r="A11" s="86"/>
      <c r="B11" s="89"/>
      <c r="C11" s="89"/>
      <c r="D11" s="89"/>
    </row>
    <row r="12" spans="1:4" ht="13.8">
      <c r="A12" s="86"/>
      <c r="B12" s="88"/>
      <c r="C12" s="88"/>
      <c r="D12" s="88"/>
    </row>
    <row r="13" spans="1:4" ht="13.8">
      <c r="A13" s="86"/>
      <c r="B13" s="89"/>
      <c r="C13" s="89"/>
      <c r="D13" s="89"/>
    </row>
    <row r="14" spans="1:4" ht="13.8">
      <c r="A14" s="86"/>
      <c r="B14" s="89"/>
      <c r="C14" s="89"/>
      <c r="D14" s="89"/>
    </row>
    <row r="15" spans="1:4" ht="13.8">
      <c r="A15" s="86"/>
      <c r="B15" s="89"/>
      <c r="C15" s="89"/>
      <c r="D15" s="89"/>
    </row>
    <row r="16" spans="1:4" ht="13.8">
      <c r="A16" s="86"/>
      <c r="B16" s="89"/>
      <c r="C16" s="89"/>
      <c r="D16" s="89"/>
    </row>
    <row r="17" spans="1:4" ht="13.8">
      <c r="A17" s="86"/>
      <c r="B17" s="89"/>
      <c r="C17" s="89"/>
      <c r="D17" s="89"/>
    </row>
    <row r="18" spans="1:4" ht="13.8">
      <c r="A18" s="86"/>
      <c r="B18" s="89"/>
      <c r="C18" s="89"/>
      <c r="D18" s="89"/>
    </row>
    <row r="19" spans="1:4" ht="13.8">
      <c r="A19" s="86"/>
      <c r="B19" s="89"/>
      <c r="C19" s="89"/>
      <c r="D19" s="89"/>
    </row>
    <row r="20" spans="1:4" ht="13.8">
      <c r="A20" s="86"/>
      <c r="B20" s="89"/>
      <c r="C20" s="89"/>
      <c r="D20" s="89"/>
    </row>
    <row r="21" spans="1:4" ht="13.8">
      <c r="A21" s="86"/>
      <c r="B21" s="89"/>
      <c r="C21" s="89"/>
      <c r="D21" s="89"/>
    </row>
    <row r="22" spans="1:4" ht="13.8">
      <c r="A22" s="86"/>
      <c r="B22" s="89"/>
      <c r="C22" s="89"/>
      <c r="D22" s="89"/>
    </row>
    <row r="23" spans="1:4" ht="13.8">
      <c r="A23" s="86"/>
      <c r="B23" s="89"/>
      <c r="C23" s="89"/>
      <c r="D23" s="89"/>
    </row>
    <row r="24" spans="1:4" ht="13.8">
      <c r="A24" s="86"/>
      <c r="B24" s="89"/>
      <c r="C24" s="89"/>
      <c r="D24" s="89"/>
    </row>
    <row r="25" spans="1:4" ht="13.8">
      <c r="A25" s="86"/>
      <c r="B25" s="89"/>
      <c r="C25" s="89"/>
      <c r="D25" s="89"/>
    </row>
    <row r="26" spans="1:4" ht="13.8">
      <c r="A26" s="86"/>
      <c r="B26" s="89"/>
      <c r="C26" s="89"/>
      <c r="D26" s="89"/>
    </row>
    <row r="27" spans="1:4" ht="13.8">
      <c r="A27" s="86"/>
      <c r="B27" s="89"/>
      <c r="C27" s="89"/>
      <c r="D27" s="89"/>
    </row>
    <row r="28" spans="1:4" ht="13.8">
      <c r="A28" s="86"/>
      <c r="B28" s="89"/>
      <c r="C28" s="89"/>
      <c r="D28" s="89"/>
    </row>
    <row r="29" spans="1:4" ht="13.8">
      <c r="A29" s="90"/>
      <c r="B29" s="92"/>
      <c r="C29" s="92"/>
      <c r="D29" s="92"/>
    </row>
    <row r="30" spans="1:4" ht="13.8">
      <c r="A30" s="86"/>
      <c r="B30" s="89"/>
      <c r="C30" s="89"/>
      <c r="D30" s="89"/>
    </row>
    <row r="31" spans="1:4" ht="13.8">
      <c r="A31" s="90"/>
      <c r="B31" s="92"/>
      <c r="C31" s="92"/>
      <c r="D31" s="92"/>
    </row>
    <row r="32" spans="1:4" ht="13.8">
      <c r="A32" s="86"/>
      <c r="B32" s="89"/>
      <c r="C32" s="89"/>
      <c r="D32" s="89"/>
    </row>
    <row r="33" spans="1:4" ht="13.8">
      <c r="A33" s="86"/>
      <c r="B33" s="89"/>
      <c r="C33" s="89"/>
      <c r="D33" s="89"/>
    </row>
    <row r="34" spans="1:4" ht="13.8">
      <c r="A34" s="86"/>
      <c r="B34" s="89"/>
      <c r="C34" s="89"/>
      <c r="D34" s="89"/>
    </row>
    <row r="35" spans="1:4" ht="13.8">
      <c r="A35" s="86"/>
      <c r="B35" s="89"/>
      <c r="C35" s="89"/>
      <c r="D35" s="89"/>
    </row>
    <row r="36" spans="1:4" ht="13.8">
      <c r="A36" s="90"/>
      <c r="B36" s="92"/>
      <c r="C36" s="92"/>
      <c r="D36" s="92"/>
    </row>
    <row r="37" spans="1:4" ht="13.8">
      <c r="A37" s="36"/>
      <c r="B37" s="54">
        <f>SUBTOTAL(109,[Année 1, 2022-23])</f>
        <v>0.0</v>
      </c>
      <c r="C37" s="54">
        <f>SUBTOTAL(109,[Année 2, 2023-24])</f>
        <v>0.0</v>
      </c>
      <c r="D37" s="54">
        <f>SUBTOTAL(109,[Année 3, 2024-25])</f>
        <v>0.0</v>
      </c>
    </row>
  </sheetData>
  <sheetProtection algorithmName="SHA-512" hashValue="qQc39sb1jXsxfRf5+Qsn5H/l1pZRTfTvjYnLEGNiETw6okRo1SITISepVICoDchP8WrWzcW5PtCKUfgLtdA5dg==" saltValue="cG3gck11LYEumf4V1iR4YA==" spinCount="100000" sheet="1" objects="1" scenarios="1"/>
  <dataValidations count="1">
    <dataValidation errorStyle="information" type="decimal" operator="lessThanOrEqual" allowBlank="1" showInputMessage="1" showErrorMessage="1" promptTitle="Limite annuelle" prompt="Le salaire annuel est limité à 55 000 $ par stagiaire postdoctoral. " sqref="B3">
      <formula1>55000</formula1>
    </dataValidation>
  </dataValidations>
  <printOptions headings="1"/>
  <pageMargins left="0.25" right="0.25" top="0.75" bottom="0.75" header="0.3" footer="0.3"/>
  <pageSetup fitToHeight="0" orientation="landscape" scale="84" r:id="rId2"/>
  <tableParts>
    <tablePart r:id="rId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90FD2C1F163046887813BE7FE144DB" ma:contentTypeVersion="14" ma:contentTypeDescription="Create a new document." ma:contentTypeScope="" ma:versionID="5cef23feae6154c4722cad35eb1febdf">
  <xsd:schema xmlns:xsd="http://www.w3.org/2001/XMLSchema" xmlns:xs="http://www.w3.org/2001/XMLSchema" xmlns:p="http://schemas.microsoft.com/office/2006/metadata/properties" xmlns:ns2="25949f76-e069-4ed1-87d7-283c376476a3" xmlns:ns3="68e83757-540a-45fc-97aa-55bf0b1ededd" targetNamespace="http://schemas.microsoft.com/office/2006/metadata/properties" ma:root="true" ma:fieldsID="52b13a575eb9b6145feebb8a107f5f43" ns2:_="" ns3:_="">
    <xsd:import namespace="25949f76-e069-4ed1-87d7-283c376476a3"/>
    <xsd:import namespace="68e83757-540a-45fc-97aa-55bf0b1ede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_Flow_SignoffStatus" minOccurs="0"/>
                <xsd:element ref="ns2:MediaServiceLoca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949f76-e069-4ed1-87d7-283c37647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8e83757-540a-45fc-97aa-55bf0b1ede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5949f76-e069-4ed1-87d7-283c376476a3" xsi:nil="true"/>
  </documentManagement>
</p:properties>
</file>

<file path=customXml/itemProps1.xml><?xml version="1.0" encoding="utf-8"?>
<ds:datastoreItem xmlns:ds="http://schemas.openxmlformats.org/officeDocument/2006/customXml" ds:itemID="{112D96CD-9BFB-4456-AB52-E4E88E4157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949f76-e069-4ed1-87d7-283c376476a3"/>
    <ds:schemaRef ds:uri="68e83757-540a-45fc-97aa-55bf0b1ede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10E5EB-A311-428B-A5BF-02517AB9F63C}">
  <ds:schemaRefs>
    <ds:schemaRef ds:uri="http://schemas.microsoft.com/sharepoint/v3/contenttype/forms"/>
  </ds:schemaRefs>
</ds:datastoreItem>
</file>

<file path=customXml/itemProps3.xml><?xml version="1.0" encoding="utf-8"?>
<ds:datastoreItem xmlns:ds="http://schemas.openxmlformats.org/officeDocument/2006/customXml" ds:itemID="{5B442471-01A0-4A05-94B5-B71CF2DFECF8}">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68e83757-540a-45fc-97aa-55bf0b1ededd"/>
    <ds:schemaRef ds:uri="25949f76-e069-4ed1-87d7-283c376476a3"/>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8</vt:i4>
      </vt:variant>
    </vt:vector>
  </HeadingPairs>
  <TitlesOfParts>
    <vt:vector size="8" baseType="lpstr">
      <vt:lpstr>GUIDE</vt:lpstr>
      <vt:lpstr>RÉSUMÉ DU BUDGET</vt:lpstr>
      <vt:lpstr>RECHERCHE</vt:lpstr>
      <vt:lpstr>DÉPENSES ADMINISTRATIVES</vt:lpstr>
      <vt:lpstr>MOBILISATION DES CONNAISSANCES </vt:lpstr>
      <vt:lpstr>POSSIBILITÉS OFFERTES AU PHQ</vt:lpstr>
      <vt:lpstr>CONTRIBUTIONS EN ESPÈCES</vt:lpstr>
      <vt:lpstr>CONTRIBUTIONS EN NATURE</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Allyson Marsolais</dc:creator>
  <cp:keywords/>
  <dc:description/>
  <cp:lastModifiedBy>Anna Dina Jacob</cp:lastModifiedBy>
  <cp:lastPrinted>2019-11-19T17:36:50Z</cp:lastPrinted>
  <dcterms:created xsi:type="dcterms:W3CDTF">2018-12-10T15:08:16Z</dcterms:created>
  <dcterms:modified xsi:type="dcterms:W3CDTF">2022-01-14T20:57:39Z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0x010100D890FD2C1F163046887813BE7FE144DB</vt:lpwstr>
  </property>
</Properties>
</file>