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 activeTab="1"/>
  </bookViews>
  <sheets>
    <sheet name="工作表1" sheetId="13" r:id="rId1"/>
    <sheet name="員工資料" sheetId="9" r:id="rId2"/>
    <sheet name="目錄" sheetId="10" r:id="rId3"/>
    <sheet name="計算" sheetId="2" state="hidden" r:id="rId4"/>
  </sheets>
  <definedNames>
    <definedName name="_xlnm._FilterDatabase" localSheetId="1" hidden="1">員工資料!$C$3:$D$10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<sst xmlns="http://schemas.openxmlformats.org/spreadsheetml/2006/main" count="29" uniqueCount="27">
  <si>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員工資料表</t>
  </si>
  <si>
    <t>員工 ID</t>
  </si>
  <si>
    <t>姓名</t>
  </si>
  <si>
    <t>手機號碼</t>
  </si>
  <si>
    <t>電話號碼</t>
  </si>
  <si>
    <t>薪資</t>
  </si>
  <si>
    <t>考核分數</t>
  </si>
  <si>
    <t>成長率</t>
  </si>
  <si>
    <t>等第</t>
  </si>
  <si>
    <t>黃雅婷</t>
  </si>
  <si>
    <t>乙</t>
  </si>
  <si>
    <t>劉明哲</t>
  </si>
  <si>
    <t>甲</t>
  </si>
  <si>
    <t>蔡宜芳</t>
  </si>
  <si>
    <t>丙</t>
  </si>
  <si>
    <t>陳翰松</t>
  </si>
  <si>
    <t>戴育如</t>
  </si>
  <si>
    <t>目錄</t>
  </si>
  <si>
    <t>頁碼</t>
  </si>
  <si>
    <t>簡介</t>
  </si>
  <si>
    <t>相關文獻</t>
  </si>
  <si>
    <t>研究方法</t>
  </si>
  <si>
    <t>研究結果</t>
  </si>
  <si>
    <t>結論</t>
  </si>
  <si>
    <t>***  要保持隱藏的工作表 ***</t>
  </si>
  <si>
    <t>其他總計</t>
  </si>
  <si>
    <t>雜貨總計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</si>
</sst>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.00"/>
    <numFmt numFmtId="177" formatCode="&quot;NT$&quot;#,##0.00_);[Red]\(&quot;NT$&quot;#,##0.00\)"/>
    <numFmt numFmtId="178" formatCode="@*."/>
    <numFmt numFmtId="179" formatCode="00000"/>
    <numFmt numFmtId="180" formatCode="0000\-000000"/>
    <numFmt numFmtId="181" formatCode="\¥* 0,&quot;K&quot;"/>
    <numFmt numFmtId="182" formatCode="[Red]0.00_);\(0.00\);0.00_);@"/>
    <numFmt numFmtId="183" formatCode="@&quot;等&quot;"/>
  </numFmts>
  <fonts count="36">
    <font>
      <sz val="10"/>
      <color theme="3"/>
      <name val="Euphemia"/>
      <charset val="134"/>
      <scheme val="minor"/>
    </font>
    <font>
      <sz val="10"/>
      <color theme="3"/>
      <name val="Microsoft JhengHei UI"/>
      <charset val="136"/>
    </font>
    <font>
      <sz val="10"/>
      <name val="Microsoft JhengHei UI"/>
      <charset val="136"/>
    </font>
    <font>
      <b/>
      <sz val="10"/>
      <color theme="3"/>
      <name val="微軟正黑體"/>
      <charset val="136"/>
    </font>
    <font>
      <sz val="10"/>
      <color theme="3"/>
      <name val="微軟正黑體"/>
      <charset val="136"/>
    </font>
    <font>
      <sz val="9"/>
      <color theme="3"/>
      <name val="Euphemia"/>
      <charset val="134"/>
    </font>
    <font>
      <sz val="10"/>
      <color theme="1"/>
      <name val="微軟正黑體"/>
      <charset val="136"/>
    </font>
    <font>
      <b/>
      <sz val="16"/>
      <color theme="1"/>
      <name val="微軟正黑體"/>
      <charset val="136"/>
    </font>
    <font>
      <b/>
      <sz val="11"/>
      <color theme="1"/>
      <name val="微軟正黑體"/>
      <charset val="136"/>
    </font>
    <font>
      <sz val="11"/>
      <color theme="1"/>
      <name val="微軟正黑體"/>
      <charset val="136"/>
    </font>
    <font>
      <sz val="10"/>
      <color theme="1"/>
      <name val="宋体"/>
      <charset val="134"/>
    </font>
    <font>
      <sz val="11"/>
      <color theme="1"/>
      <name val="Euphemia"/>
      <charset val="134"/>
      <scheme val="minor"/>
    </font>
    <font>
      <u/>
      <sz val="11"/>
      <color rgb="FF0000FF"/>
      <name val="Euphemia"/>
      <charset val="0"/>
      <scheme val="minor"/>
    </font>
    <font>
      <u/>
      <sz val="11"/>
      <color rgb="FF800080"/>
      <name val="Euphemia"/>
      <charset val="0"/>
      <scheme val="minor"/>
    </font>
    <font>
      <sz val="11"/>
      <color rgb="FFFF0000"/>
      <name val="Euphemia"/>
      <charset val="0"/>
      <scheme val="minor"/>
    </font>
    <font>
      <b/>
      <sz val="18"/>
      <color theme="3"/>
      <name val="Euphemia"/>
      <charset val="134"/>
      <scheme val="minor"/>
    </font>
    <font>
      <i/>
      <sz val="11"/>
      <color rgb="FF7F7F7F"/>
      <name val="Euphemia"/>
      <charset val="0"/>
      <scheme val="minor"/>
    </font>
    <font>
      <sz val="36"/>
      <color theme="8"/>
      <name val="Franklin Gothic Medium"/>
      <charset val="134"/>
      <scheme val="major"/>
    </font>
    <font>
      <b/>
      <sz val="13"/>
      <color theme="3"/>
      <name val="Euphemia"/>
      <charset val="134"/>
      <scheme val="minor"/>
    </font>
    <font>
      <b/>
      <sz val="11"/>
      <color theme="3"/>
      <name val="Euphemia"/>
      <charset val="134"/>
      <scheme val="minor"/>
    </font>
    <font>
      <sz val="11"/>
      <color rgb="FF3F3F76"/>
      <name val="Euphemia"/>
      <charset val="0"/>
      <scheme val="minor"/>
    </font>
    <font>
      <b/>
      <sz val="11"/>
      <color rgb="FF3F3F3F"/>
      <name val="Euphemia"/>
      <charset val="0"/>
      <scheme val="minor"/>
    </font>
    <font>
      <b/>
      <sz val="11"/>
      <color rgb="FFFA7D00"/>
      <name val="Euphemia"/>
      <charset val="0"/>
      <scheme val="minor"/>
    </font>
    <font>
      <b/>
      <sz val="11"/>
      <color rgb="FFFFFFFF"/>
      <name val="Euphemia"/>
      <charset val="0"/>
      <scheme val="minor"/>
    </font>
    <font>
      <sz val="11"/>
      <color rgb="FFFA7D00"/>
      <name val="Euphemia"/>
      <charset val="0"/>
      <scheme val="minor"/>
    </font>
    <font>
      <b/>
      <sz val="11"/>
      <color theme="1"/>
      <name val="Euphemia"/>
      <charset val="0"/>
      <scheme val="minor"/>
    </font>
    <font>
      <sz val="11"/>
      <color rgb="FF006100"/>
      <name val="Euphemia"/>
      <charset val="0"/>
      <scheme val="minor"/>
    </font>
    <font>
      <sz val="11"/>
      <color rgb="FF9C0006"/>
      <name val="Euphemia"/>
      <charset val="0"/>
      <scheme val="minor"/>
    </font>
    <font>
      <sz val="11"/>
      <color rgb="FF9C6500"/>
      <name val="Euphemia"/>
      <charset val="0"/>
      <scheme val="minor"/>
    </font>
    <font>
      <sz val="11"/>
      <color theme="0"/>
      <name val="Euphemia"/>
      <charset val="0"/>
      <scheme val="minor"/>
    </font>
    <font>
      <sz val="11"/>
      <color theme="1"/>
      <name val="Euphemia"/>
      <charset val="0"/>
      <scheme val="minor"/>
    </font>
    <font>
      <sz val="9"/>
      <color theme="8"/>
      <name val="Webdings"/>
      <charset val="2"/>
    </font>
    <font>
      <sz val="11"/>
      <color theme="1"/>
      <name val="Euphemia"/>
      <charset val="134"/>
      <scheme val="minor"/>
    </font>
    <font>
      <b/>
      <sz val="10"/>
      <color theme="3"/>
      <name val="Euphemia"/>
      <charset val="134"/>
      <scheme val="minor"/>
    </font>
    <font>
      <sz val="10"/>
      <color theme="8" tint="0.899960325937681"/>
      <name val="Euphemia"/>
      <charset val="134"/>
      <scheme val="minor"/>
    </font>
    <font>
      <sz val="10"/>
      <color theme="3"/>
      <name val="Franklin Gothic Medium"/>
      <charset val="134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 applyNumberFormat="0" applyFill="0" applyBorder="0" applyAlignment="0" applyProtection="0"/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Protection="0"/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horizontal="left"/>
    </xf>
    <xf numFmtId="176" fontId="32" fillId="0" borderId="0" applyFont="0" applyFill="0" applyBorder="0" applyProtection="0">
      <alignment horizontal="right"/>
    </xf>
    <xf numFmtId="0" fontId="0" fillId="0" borderId="0" applyNumberFormat="0" applyFont="0" applyFill="0" applyBorder="0" applyProtection="0">
      <alignment horizontal="left" indent="1"/>
    </xf>
    <xf numFmtId="0" fontId="33" fillId="0" borderId="0" applyNumberFormat="0" applyFill="0" applyBorder="0" applyProtection="0">
      <alignment horizontal="left"/>
    </xf>
    <xf numFmtId="0" fontId="34" fillId="34" borderId="0" applyNumberFormat="0" applyBorder="0" applyAlignment="0" applyProtection="0"/>
    <xf numFmtId="0" fontId="35" fillId="0" borderId="0" applyNumberFormat="0" applyFill="0" applyBorder="0" applyAlignment="0" applyProtection="0"/>
    <xf numFmtId="0" fontId="0" fillId="35" borderId="0" applyNumberFormat="0" applyFon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77" fontId="1" fillId="0" borderId="0" xfId="0" applyNumberFormat="1" applyFont="1"/>
    <xf numFmtId="177" fontId="1" fillId="0" borderId="0" xfId="50" applyNumberFormat="1" applyFont="1">
      <alignment horizontal="right"/>
    </xf>
    <xf numFmtId="176" fontId="1" fillId="0" borderId="0" xfId="50" applyFo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78" fontId="4" fillId="0" borderId="0" xfId="0" applyNumberFormat="1" applyFont="1"/>
    <xf numFmtId="0" fontId="5" fillId="0" borderId="0" xfId="0" applyFont="1" applyAlignment="1">
      <alignment horizontal="left"/>
    </xf>
    <xf numFmtId="0" fontId="6" fillId="0" borderId="0" xfId="0" applyNumberFormat="1" applyFont="1" applyFill="1"/>
    <xf numFmtId="0" fontId="6" fillId="0" borderId="0" xfId="55" applyNumberFormat="1" applyFont="1" applyFill="1"/>
    <xf numFmtId="0" fontId="7" fillId="0" borderId="0" xfId="55" applyNumberFormat="1" applyFont="1" applyFill="1" applyBorder="1" applyAlignment="1">
      <alignment horizontal="center" vertical="center"/>
    </xf>
    <xf numFmtId="0" fontId="8" fillId="0" borderId="1" xfId="55" applyNumberFormat="1" applyFont="1" applyFill="1" applyBorder="1" applyAlignment="1">
      <alignment horizontal="center"/>
    </xf>
    <xf numFmtId="0" fontId="8" fillId="0" borderId="1" xfId="55" applyNumberFormat="1" applyFont="1" applyFill="1" applyBorder="1" applyAlignment="1">
      <alignment horizontal="right"/>
    </xf>
    <xf numFmtId="179" fontId="6" fillId="0" borderId="0" xfId="0" applyNumberFormat="1" applyFont="1" applyFill="1"/>
    <xf numFmtId="0" fontId="6" fillId="0" borderId="0" xfId="0" applyNumberFormat="1" applyFont="1" applyFill="1" applyBorder="1" applyAlignment="1">
      <alignment horizontal="right" vertical="center"/>
    </xf>
    <xf numFmtId="180" fontId="6" fillId="0" borderId="0" xfId="0" applyNumberFormat="1" applyFont="1" applyFill="1" applyBorder="1" applyAlignment="1">
      <alignment horizontal="right" vertical="center"/>
    </xf>
    <xf numFmtId="181" fontId="6" fillId="0" borderId="0" xfId="0" applyNumberFormat="1" applyFont="1" applyFill="1" applyBorder="1" applyAlignment="1">
      <alignment horizontal="right" vertical="center"/>
    </xf>
    <xf numFmtId="182" fontId="6" fillId="0" borderId="0" xfId="0" applyNumberFormat="1" applyFont="1" applyFill="1" applyBorder="1" applyAlignment="1">
      <alignment horizontal="right" vertical="center"/>
    </xf>
    <xf numFmtId="0" fontId="6" fillId="0" borderId="0" xfId="0" applyNumberFormat="1" applyFont="1" applyFill="1" applyAlignment="1">
      <alignment horizontal="right"/>
    </xf>
    <xf numFmtId="0" fontId="9" fillId="0" borderId="0" xfId="52" applyNumberFormat="1" applyFont="1" applyFill="1">
      <alignment horizontal="left"/>
    </xf>
    <xf numFmtId="0" fontId="8" fillId="0" borderId="0" xfId="52" applyNumberFormat="1" applyFont="1" applyFill="1">
      <alignment horizontal="left"/>
    </xf>
    <xf numFmtId="0" fontId="10" fillId="0" borderId="0" xfId="55" applyNumberFormat="1" applyFont="1" applyFill="1"/>
    <xf numFmtId="183" fontId="6" fillId="0" borderId="0" xfId="0" applyNumberFormat="1" applyFont="1" applyFill="1" applyAlignment="1">
      <alignment horizontal="right"/>
    </xf>
    <xf numFmtId="0" fontId="0" fillId="0" borderId="0" xfId="0" applyNumberFormat="1"/>
  </cellXfs>
  <cellStyles count="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hecked" xfId="49"/>
    <cellStyle name="Currency Custom" xfId="50"/>
    <cellStyle name="Indent" xfId="51"/>
    <cellStyle name="Item" xfId="52"/>
    <cellStyle name="Purple Background" xfId="53"/>
    <cellStyle name="Table Headers" xfId="54"/>
    <cellStyle name="White Background" xfId="55"/>
  </cellStyles>
  <dxfs count="3">
    <dxf>
      <fill>
        <patternFill patternType="solid">
          <bgColor theme="2"/>
        </patternFill>
      </fill>
    </dxf>
    <dxf>
      <font>
        <color theme="8"/>
      </font>
      <border>
        <bottom style="medium">
          <color theme="8"/>
        </bottom>
      </border>
    </dxf>
    <dxf>
      <fill>
        <patternFill patternType="solid">
          <bgColor theme="0"/>
        </patternFill>
      </fill>
    </dxf>
  </dxfs>
  <tableStyles count="1" defaultTableStyle="Grocery List" defaultPivotStyle="PivotStyleLight8">
    <tableStyle name="Grocery List" pivot="0" count="3" xr9:uid="{631AB539-3CE2-4A88-889F-5DE8B03338A0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151">
      <a:dk1>
        <a:sysClr val="windowText" lastClr="000000"/>
      </a:dk1>
      <a:lt1>
        <a:sysClr val="window" lastClr="FFFFFF"/>
      </a:lt1>
      <a:dk2>
        <a:srgbClr val="554527"/>
      </a:dk2>
      <a:lt2>
        <a:srgbClr val="FAF8F4"/>
      </a:lt2>
      <a:accent1>
        <a:srgbClr val="F4B224"/>
      </a:accent1>
      <a:accent2>
        <a:srgbClr val="F4900B"/>
      </a:accent2>
      <a:accent3>
        <a:srgbClr val="E66B10"/>
      </a:accent3>
      <a:accent4>
        <a:srgbClr val="D64C16"/>
      </a:accent4>
      <a:accent5>
        <a:srgbClr val="4E1747"/>
      </a:accent5>
      <a:accent6>
        <a:srgbClr val="09AA97"/>
      </a:accent6>
      <a:hlink>
        <a:srgbClr val="09AA97"/>
      </a:hlink>
      <a:folHlink>
        <a:srgbClr val="4E1747"/>
      </a:folHlink>
    </a:clrScheme>
    <a:fontScheme name="151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45" zoomScaleNormal="145" workbookViewId="0">
      <selection activeCell="D4" sqref="D4"/>
    </sheetView>
  </sheetViews>
  <sheetFormatPr defaultColWidth="9" defaultRowHeight="12"/>
  <cols>
    <col min="1" max="16384" width="9" style="26"/>
  </cols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I15"/>
  <sheetViews>
    <sheetView tabSelected="1" zoomScale="115" zoomScaleNormal="115" workbookViewId="0">
      <selection activeCell="D4" sqref="D4"/>
    </sheetView>
  </sheetViews>
  <sheetFormatPr defaultColWidth="9" defaultRowHeight="20.25" customHeight="1"/>
  <cols>
    <col min="1" max="1" width="1.37142857142857" style="11" customWidth="1"/>
    <col min="2" max="3" width="10.247619047619" style="11" customWidth="1"/>
    <col min="4" max="4" width="21.1142857142857" style="12" customWidth="1"/>
    <col min="5" max="5" width="10.5047619047619" style="12" customWidth="1"/>
    <col min="6" max="6" width="7.5047619047619" style="12" customWidth="1"/>
    <col min="7" max="8" width="12.1238095238095" style="12" customWidth="1"/>
    <col min="9" max="16384" width="9" style="11"/>
  </cols>
  <sheetData>
    <row r="1" ht="8.25" customHeight="1"/>
    <row r="2" ht="33" customHeight="1" spans="2:3">
      <c r="B2" s="13" t="s">
        <v>0</v>
      </c>
      <c r="C2" s="13"/>
    </row>
    <row r="3" customHeight="1" spans="2:9">
      <c r="B3" s="14" t="s">
        <v>1</v>
      </c>
      <c r="C3" s="14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</row>
    <row r="4" customHeight="1" spans="2:9">
      <c r="B4" s="16">
        <v>1</v>
      </c>
      <c r="C4" s="17" t="s">
        <v>9</v>
      </c>
      <c r="D4" s="18">
        <v>941618745</v>
      </c>
      <c r="E4" s="17">
        <v>221654567</v>
      </c>
      <c r="F4" s="19">
        <v>33000</v>
      </c>
      <c r="G4" s="17">
        <v>82.5</v>
      </c>
      <c r="H4" s="20">
        <v>-0.02</v>
      </c>
      <c r="I4" s="25" t="s">
        <v>10</v>
      </c>
    </row>
    <row r="5" customHeight="1" spans="2:9">
      <c r="B5" s="16">
        <v>2</v>
      </c>
      <c r="C5" s="17" t="s">
        <v>11</v>
      </c>
      <c r="D5" s="18">
        <v>978698541</v>
      </c>
      <c r="E5" s="17">
        <v>231265487</v>
      </c>
      <c r="F5" s="19">
        <v>35000</v>
      </c>
      <c r="G5" s="17">
        <v>90</v>
      </c>
      <c r="H5" s="20">
        <v>0.02</v>
      </c>
      <c r="I5" s="25" t="s">
        <v>12</v>
      </c>
    </row>
    <row r="6" customHeight="1" spans="2:9">
      <c r="B6" s="16">
        <v>3</v>
      </c>
      <c r="C6" s="17" t="s">
        <v>13</v>
      </c>
      <c r="D6" s="18">
        <v>985031521</v>
      </c>
      <c r="E6" s="17">
        <v>64125478</v>
      </c>
      <c r="F6" s="19">
        <v>32000</v>
      </c>
      <c r="G6" s="17">
        <v>78.5</v>
      </c>
      <c r="H6" s="20">
        <v>0</v>
      </c>
      <c r="I6" s="25" t="s">
        <v>14</v>
      </c>
    </row>
    <row r="7" customHeight="1" spans="2:9">
      <c r="B7" s="16">
        <v>4</v>
      </c>
      <c r="C7" s="17" t="s">
        <v>15</v>
      </c>
      <c r="D7" s="18">
        <v>981613457</v>
      </c>
      <c r="E7" s="17">
        <v>285647125</v>
      </c>
      <c r="F7" s="19">
        <v>38000</v>
      </c>
      <c r="G7" s="17">
        <v>96</v>
      </c>
      <c r="H7" s="20">
        <v>0.03</v>
      </c>
      <c r="I7" s="25" t="s">
        <v>12</v>
      </c>
    </row>
    <row r="8" customHeight="1" spans="2:9">
      <c r="B8" s="16">
        <v>5</v>
      </c>
      <c r="C8" s="17" t="s">
        <v>16</v>
      </c>
      <c r="D8" s="18">
        <v>983998674</v>
      </c>
      <c r="E8" s="17">
        <v>245132645</v>
      </c>
      <c r="F8" s="19">
        <v>35000</v>
      </c>
      <c r="G8" s="17">
        <v>88</v>
      </c>
      <c r="H8" s="20">
        <v>-0.01</v>
      </c>
      <c r="I8" s="25" t="s">
        <v>10</v>
      </c>
    </row>
    <row r="9" customHeight="1" spans="3:8">
      <c r="C9" s="21"/>
      <c r="D9" s="22"/>
      <c r="E9" s="22"/>
      <c r="F9" s="22"/>
      <c r="G9" s="22"/>
      <c r="H9" s="22"/>
    </row>
    <row r="10" customHeight="1" spans="3:8">
      <c r="C10" s="21"/>
      <c r="D10" s="22"/>
      <c r="E10" s="22"/>
      <c r="F10" s="22"/>
      <c r="G10" s="22"/>
      <c r="H10" s="22"/>
    </row>
    <row r="11" customHeight="1" spans="3:8">
      <c r="C11" s="21"/>
      <c r="D11" s="23"/>
      <c r="E11" s="23"/>
      <c r="F11" s="23"/>
      <c r="G11" s="23"/>
      <c r="H11" s="23"/>
    </row>
    <row r="12" customHeight="1" spans="3:8">
      <c r="C12" s="21"/>
      <c r="D12" s="23"/>
      <c r="E12" s="23"/>
      <c r="F12" s="23"/>
      <c r="G12" s="23"/>
      <c r="H12" s="23"/>
    </row>
    <row r="13" customHeight="1" spans="3:3">
      <c r="C13" s="21"/>
    </row>
    <row r="14" customHeight="1" spans="3:3">
      <c r="C14" s="21"/>
    </row>
    <row r="15" customHeight="1" spans="7:7">
      <c r="G15" s="24"/>
    </row>
  </sheetData>
  <mergeCells count="1">
    <mergeCell ref="B2:C2"/>
  </mergeCells>
  <printOptions horizontalCentered="1"/>
  <pageMargins left="0.3" right="0.3" top="0.5" bottom="0.5" header="0.3" footer="0.3"/>
  <pageSetup paperSize="1" scale="91" fitToHeight="0" orientation="portrait"/>
  <headerFooter differentFirst="1"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zoomScale="145" zoomScaleNormal="145" workbookViewId="0">
      <selection activeCell="B3" sqref="B3:B7"/>
    </sheetView>
  </sheetViews>
  <sheetFormatPr defaultColWidth="9" defaultRowHeight="12" outlineLevelRow="6" outlineLevelCol="2"/>
  <cols>
    <col min="1" max="1" width="7.24761904761905" customWidth="1"/>
    <col min="2" max="2" width="29.6285714285714" customWidth="1"/>
    <col min="3" max="3" width="6" customWidth="1"/>
  </cols>
  <sheetData>
    <row r="2" ht="13.5" spans="2:3">
      <c r="B2" s="7" t="s">
        <v>17</v>
      </c>
      <c r="C2" s="8" t="s">
        <v>18</v>
      </c>
    </row>
    <row r="3" ht="13.5" spans="2:3">
      <c r="B3" s="9" t="s">
        <v>19</v>
      </c>
      <c r="C3" s="10">
        <v>1</v>
      </c>
    </row>
    <row r="4" ht="13.5" spans="2:3">
      <c r="B4" s="9" t="s">
        <v>20</v>
      </c>
      <c r="C4" s="10">
        <v>5</v>
      </c>
    </row>
    <row r="5" ht="13.5" spans="2:3">
      <c r="B5" s="9" t="s">
        <v>21</v>
      </c>
      <c r="C5" s="10">
        <v>10</v>
      </c>
    </row>
    <row r="6" ht="13.5" spans="2:3">
      <c r="B6" s="9" t="s">
        <v>22</v>
      </c>
      <c r="C6" s="10">
        <v>18</v>
      </c>
    </row>
    <row r="7" ht="13.5" spans="2:3">
      <c r="B7" s="9" t="s">
        <v>23</v>
      </c>
      <c r="C7" s="10">
        <v>25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M21"/>
  <sheetViews>
    <sheetView workbookViewId="0">
      <selection activeCell="A1" sqref="A1"/>
    </sheetView>
  </sheetViews>
  <sheetFormatPr defaultColWidth="9" defaultRowHeight="13.5"/>
  <cols>
    <col min="1" max="4" width="9" style="1"/>
    <col min="5" max="5" width="18.752380952381" style="1" customWidth="1"/>
    <col min="6" max="10" width="9" style="1"/>
    <col min="11" max="12" width="12.247619047619" style="1" customWidth="1"/>
    <col min="13" max="13" width="14.3714285714286" style="1" customWidth="1"/>
    <col min="14" max="16384" width="9" style="1"/>
  </cols>
  <sheetData>
    <row r="1" spans="1:1">
      <c r="A1" s="2" t="s">
        <v>24</v>
      </c>
    </row>
    <row r="3" spans="11:13">
      <c r="K3" s="4" t="e">
        <f>SUM(#REF!)-SUM(K6:K9)</f>
        <v>#REF!</v>
      </c>
      <c r="L3" s="4" t="e">
        <f>ROUND(K3,0)</f>
        <v>#REF!</v>
      </c>
      <c r="M3" s="1" t="s">
        <v>25</v>
      </c>
    </row>
    <row r="4" spans="11:13">
      <c r="K4" s="4"/>
      <c r="L4" s="4" t="e">
        <f>ROUNDUP(SUM(#REF!),0)</f>
        <v>#REF!</v>
      </c>
      <c r="M4" s="1" t="s">
        <v>26</v>
      </c>
    </row>
    <row r="5" spans="11:12">
      <c r="K5" s="4"/>
      <c r="L5" s="4"/>
    </row>
    <row r="6" spans="5:13">
      <c r="E6" s="3" t="str">
        <f t="array" ref="E6">IFERROR(INDEX(#REF!,MATCH(,COUNTIF($E$5:E5,#REF!),)),"")</f>
        <v/>
      </c>
      <c r="F6" s="1" t="e">
        <f>SUMIFS(#REF!,#REF!,E6)</f>
        <v>#REF!</v>
      </c>
      <c r="G6" s="1" t="e">
        <f>F6+ROW()/1000000</f>
        <v>#REF!</v>
      </c>
      <c r="H6" s="1" t="e">
        <f>LARGE($G$6:$G$21,1)</f>
        <v>#REF!</v>
      </c>
      <c r="I6" s="1" t="e">
        <f>MATCH(H6,$G$6:$G$21,0)</f>
        <v>#REF!</v>
      </c>
      <c r="J6" s="1" t="e">
        <f>INDEX($E$6:$E$21,$I6)</f>
        <v>#REF!</v>
      </c>
      <c r="K6" s="5" t="e">
        <f>INDEX($F$6:$F$21,$I6)</f>
        <v>#REF!</v>
      </c>
      <c r="L6" s="4" t="e">
        <f>ROUND(K6,0)</f>
        <v>#REF!</v>
      </c>
      <c r="M6" s="1" t="e">
        <f>UPPER(J6)&amp;"總計"</f>
        <v>#REF!</v>
      </c>
    </row>
    <row r="7" spans="5:13">
      <c r="E7" s="3" t="str">
        <f t="array" ref="E7">IFERROR(INDEX(#REF!,MATCH(,COUNTIF($E$5:E6,#REF!),)),"")</f>
        <v/>
      </c>
      <c r="F7" s="1" t="e">
        <f>SUMIFS(#REF!,#REF!,E7)</f>
        <v>#REF!</v>
      </c>
      <c r="G7" s="1" t="e">
        <f t="shared" ref="G7:G21" si="0">F7+ROW()/1000000</f>
        <v>#REF!</v>
      </c>
      <c r="H7" s="1" t="e">
        <f>LARGE($G$6:$G$21,2)</f>
        <v>#REF!</v>
      </c>
      <c r="I7" s="1" t="e">
        <f>MATCH(H7,$G$6:$G$21,0)</f>
        <v>#REF!</v>
      </c>
      <c r="J7" s="1" t="e">
        <f>INDEX($E$6:$E$21,$I7)</f>
        <v>#REF!</v>
      </c>
      <c r="K7" s="5" t="e">
        <f>INDEX($F$6:$F$21,$I7)</f>
        <v>#REF!</v>
      </c>
      <c r="L7" s="4" t="e">
        <f>ROUND(K7,0)</f>
        <v>#REF!</v>
      </c>
      <c r="M7" s="1" t="e">
        <f>UPPER(J7)&amp;"總計"</f>
        <v>#REF!</v>
      </c>
    </row>
    <row r="8" spans="5:13">
      <c r="E8" s="3" t="str">
        <f t="array" ref="E8">IFERROR(INDEX(#REF!,MATCH(,COUNTIF($E$5:E7,#REF!),)),"")</f>
        <v/>
      </c>
      <c r="F8" s="1" t="e">
        <f>SUMIFS(#REF!,#REF!,E8)</f>
        <v>#REF!</v>
      </c>
      <c r="G8" s="1" t="e">
        <f t="shared" si="0"/>
        <v>#REF!</v>
      </c>
      <c r="H8" s="1" t="e">
        <f>LARGE($G$6:$G$21,3)</f>
        <v>#REF!</v>
      </c>
      <c r="I8" s="1" t="e">
        <f>MATCH(H8,$G$6:$G$21,0)</f>
        <v>#REF!</v>
      </c>
      <c r="J8" s="1" t="e">
        <f>INDEX($E$6:$E$21,$I8)</f>
        <v>#REF!</v>
      </c>
      <c r="K8" s="5" t="e">
        <f>INDEX($F$6:$F$21,$I8)</f>
        <v>#REF!</v>
      </c>
      <c r="L8" s="4" t="e">
        <f>ROUND(K8,0)</f>
        <v>#REF!</v>
      </c>
      <c r="M8" s="1" t="e">
        <f>UPPER(J8)&amp;"總計"</f>
        <v>#REF!</v>
      </c>
    </row>
    <row r="9" spans="5:13">
      <c r="E9" s="3" t="str">
        <f t="array" ref="E9">IFERROR(INDEX(#REF!,MATCH(,COUNTIF($E$5:E8,#REF!),)),"")</f>
        <v/>
      </c>
      <c r="F9" s="1" t="e">
        <f>SUMIFS(#REF!,#REF!,E9)</f>
        <v>#REF!</v>
      </c>
      <c r="G9" s="1" t="e">
        <f t="shared" si="0"/>
        <v>#REF!</v>
      </c>
      <c r="H9" s="1" t="e">
        <f>LARGE($G$6:$G$21,4)</f>
        <v>#REF!</v>
      </c>
      <c r="I9" s="1" t="e">
        <f>MATCH(H9,$G$6:$G$21,0)</f>
        <v>#REF!</v>
      </c>
      <c r="J9" s="1" t="e">
        <f>INDEX($E$6:$E$21,$I9)</f>
        <v>#REF!</v>
      </c>
      <c r="K9" s="5" t="e">
        <f>INDEX($F$6:$F$21,$I9)</f>
        <v>#REF!</v>
      </c>
      <c r="L9" s="4" t="e">
        <f>ROUND(K9,0)</f>
        <v>#REF!</v>
      </c>
      <c r="M9" s="1" t="e">
        <f>UPPER(J9)&amp;"總計"</f>
        <v>#REF!</v>
      </c>
    </row>
    <row r="10" spans="5:12">
      <c r="E10" s="3" t="str">
        <f t="array" ref="E10">IFERROR(INDEX(#REF!,MATCH(,COUNTIF($E$5:E9,#REF!),)),"")</f>
        <v/>
      </c>
      <c r="F10" s="1" t="e">
        <f>SUMIFS(#REF!,#REF!,E10)</f>
        <v>#REF!</v>
      </c>
      <c r="G10" s="1" t="e">
        <f t="shared" si="0"/>
        <v>#REF!</v>
      </c>
      <c r="K10" s="6"/>
      <c r="L10" s="6"/>
    </row>
    <row r="11" spans="5:12">
      <c r="E11" s="3" t="str">
        <f t="array" ref="E11">IFERROR(INDEX(#REF!,MATCH(,COUNTIF($E$5:E10,#REF!),)),"")</f>
        <v/>
      </c>
      <c r="F11" s="1" t="e">
        <f>SUMIFS(#REF!,#REF!,E11)</f>
        <v>#REF!</v>
      </c>
      <c r="G11" s="1" t="e">
        <f t="shared" si="0"/>
        <v>#REF!</v>
      </c>
      <c r="K11" s="6"/>
      <c r="L11" s="6"/>
    </row>
    <row r="12" spans="5:12">
      <c r="E12" s="3" t="str">
        <f t="array" ref="E12">IFERROR(INDEX(#REF!,MATCH(,COUNTIF($E$5:E11,#REF!),)),"")</f>
        <v/>
      </c>
      <c r="F12" s="1" t="e">
        <f>SUMIFS(#REF!,#REF!,E12)</f>
        <v>#REF!</v>
      </c>
      <c r="G12" s="1" t="e">
        <f t="shared" si="0"/>
        <v>#REF!</v>
      </c>
      <c r="K12" s="6"/>
      <c r="L12" s="6"/>
    </row>
    <row r="13" spans="5:12">
      <c r="E13" s="3" t="str">
        <f t="array" ref="E13">IFERROR(INDEX(#REF!,MATCH(,COUNTIF($E$5:E12,#REF!),)),"")</f>
        <v/>
      </c>
      <c r="F13" s="1" t="e">
        <f>SUMIFS(#REF!,#REF!,E13)</f>
        <v>#REF!</v>
      </c>
      <c r="G13" s="1" t="e">
        <f t="shared" si="0"/>
        <v>#REF!</v>
      </c>
      <c r="K13" s="6"/>
      <c r="L13" s="6"/>
    </row>
    <row r="14" spans="5:12">
      <c r="E14" s="3" t="str">
        <f t="array" ref="E14">IFERROR(INDEX(#REF!,MATCH(,COUNTIF($E$5:E13,#REF!),)),"")</f>
        <v/>
      </c>
      <c r="F14" s="1" t="e">
        <f>SUMIFS(#REF!,#REF!,E14)</f>
        <v>#REF!</v>
      </c>
      <c r="G14" s="1" t="e">
        <f t="shared" si="0"/>
        <v>#REF!</v>
      </c>
      <c r="K14" s="6"/>
      <c r="L14" s="6"/>
    </row>
    <row r="15" spans="5:12">
      <c r="E15" s="3" t="str">
        <f t="array" ref="E15">IFERROR(INDEX(#REF!,MATCH(,COUNTIF($E$5:E14,#REF!),)),"")</f>
        <v/>
      </c>
      <c r="F15" s="1" t="e">
        <f>SUMIFS(#REF!,#REF!,E15)</f>
        <v>#REF!</v>
      </c>
      <c r="G15" s="1" t="e">
        <f t="shared" si="0"/>
        <v>#REF!</v>
      </c>
      <c r="K15" s="6"/>
      <c r="L15" s="6"/>
    </row>
    <row r="16" spans="5:12">
      <c r="E16" s="3" t="str">
        <f t="array" ref="E16">IFERROR(INDEX(#REF!,MATCH(,COUNTIF($E$5:E15,#REF!),)),"")</f>
        <v/>
      </c>
      <c r="F16" s="1" t="e">
        <f>SUMIFS(#REF!,#REF!,E16)</f>
        <v>#REF!</v>
      </c>
      <c r="G16" s="1" t="e">
        <f t="shared" si="0"/>
        <v>#REF!</v>
      </c>
      <c r="K16" s="6"/>
      <c r="L16" s="6"/>
    </row>
    <row r="17" spans="5:12">
      <c r="E17" s="3" t="str">
        <f t="array" ref="E17">IFERROR(INDEX(#REF!,MATCH(,COUNTIF($E$5:E16,#REF!),)),"")</f>
        <v/>
      </c>
      <c r="F17" s="1" t="e">
        <f>SUMIFS(#REF!,#REF!,E17)</f>
        <v>#REF!</v>
      </c>
      <c r="G17" s="1" t="e">
        <f t="shared" si="0"/>
        <v>#REF!</v>
      </c>
      <c r="K17" s="6"/>
      <c r="L17" s="6"/>
    </row>
    <row r="18" spans="5:12">
      <c r="E18" s="3" t="str">
        <f t="array" ref="E18">IFERROR(INDEX(#REF!,MATCH(,COUNTIF($E$5:E17,#REF!),)),"")</f>
        <v/>
      </c>
      <c r="F18" s="1" t="e">
        <f>SUMIFS(#REF!,#REF!,E18)</f>
        <v>#REF!</v>
      </c>
      <c r="G18" s="1" t="e">
        <f t="shared" si="0"/>
        <v>#REF!</v>
      </c>
      <c r="K18" s="6"/>
      <c r="L18" s="6"/>
    </row>
    <row r="19" spans="5:12">
      <c r="E19" s="3" t="str">
        <f t="array" ref="E19">IFERROR(INDEX(#REF!,MATCH(,COUNTIF($E$5:E18,#REF!),)),"")</f>
        <v/>
      </c>
      <c r="F19" s="1" t="e">
        <f>SUMIFS(#REF!,#REF!,E19)</f>
        <v>#REF!</v>
      </c>
      <c r="G19" s="1" t="e">
        <f t="shared" si="0"/>
        <v>#REF!</v>
      </c>
      <c r="K19" s="6"/>
      <c r="L19" s="6"/>
    </row>
    <row r="20" spans="5:12">
      <c r="E20" s="3" t="str">
        <f t="array" ref="E20">IFERROR(INDEX(#REF!,MATCH(,COUNTIF($E$5:E19,#REF!),)),"")</f>
        <v/>
      </c>
      <c r="F20" s="1" t="e">
        <f>SUMIFS(#REF!,#REF!,E20)</f>
        <v>#REF!</v>
      </c>
      <c r="G20" s="1" t="e">
        <f t="shared" si="0"/>
        <v>#REF!</v>
      </c>
      <c r="K20" s="6"/>
      <c r="L20" s="6"/>
    </row>
    <row r="21" spans="5:12">
      <c r="E21" s="3" t="str">
        <f t="array" ref="E21">IFERROR(INDEX(#REF!,MATCH(,COUNTIF($E$5:E20,#REF!),)),"")</f>
        <v/>
      </c>
      <c r="F21" s="1" t="e">
        <f>SUMIFS(#REF!,#REF!,E21)</f>
        <v>#REF!</v>
      </c>
      <c r="G21" s="1" t="e">
        <f t="shared" si="0"/>
        <v>#REF!</v>
      </c>
      <c r="K21" s="6"/>
      <c r="L21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員工資料</vt:lpstr>
      <vt:lpstr>目錄</vt:lpstr>
      <vt:lpstr>計算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WPS_1581909710</cp:lastModifiedBy>
  <dcterms:created xsi:type="dcterms:W3CDTF">2018-11-20T00:59:00Z</dcterms:created>
  <dcterms:modified xsi:type="dcterms:W3CDTF">2025-09-05T02:30:59Z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2923F502DF4F440AB2DA35D91CF38FAE_12</vt:lpwstr>
  </property>
  <property fmtid="{D5CDD505-2E9C-101B-9397-08002B2CF9AE}" pid="3" name="KSOProductBuildVer">
    <vt:lpwstr>2052-12.1.0.22529</vt:lpwstr>
  </property>
</Properties>
</file>