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F:\Shellfish\Crabs\_Juvenile Crab\Analysis\2019_Analysis\"/>
    </mc:Choice>
  </mc:AlternateContent>
  <bookViews>
    <workbookView xWindow="0" yWindow="0" windowWidth="19245" windowHeight="10785" activeTab="3"/>
  </bookViews>
  <sheets>
    <sheet name="InstarStageClass" sheetId="14" r:id="rId1"/>
    <sheet name="2019_J1 Instars" sheetId="10" r:id="rId2"/>
    <sheet name="Counts" sheetId="8" r:id="rId3"/>
    <sheet name="Intertidal_GrowthRates" sheetId="15" r:id="rId4"/>
    <sheet name="Lab_GrowthRates" sheetId="13" r:id="rId5"/>
    <sheet name="InstarStage_MetaAnalysis" sheetId="7" r:id="rId6"/>
  </sheets>
  <definedNames>
    <definedName name="_xlnm._FilterDatabase" localSheetId="1" hidden="1">'2019_J1 Instars'!$A$1:$M$196</definedName>
    <definedName name="_xlnm._FilterDatabase" localSheetId="4" hidden="1">Lab_GrowthRates!$A$1:$L$284</definedName>
  </definedNames>
  <calcPr calcId="152511"/>
  <pivotCaches>
    <pivotCache cacheId="0" r:id="rId7"/>
    <pivotCache cacheId="1" r:id="rId8"/>
    <pivotCache cacheId="2" r:id="rId9"/>
    <pivotCache cacheId="7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5" l="1"/>
  <c r="C25" i="15"/>
  <c r="C24" i="15"/>
  <c r="C23" i="15"/>
  <c r="C22" i="15"/>
  <c r="C21" i="15"/>
  <c r="E25" i="7"/>
  <c r="E24" i="7"/>
  <c r="E23" i="7"/>
  <c r="D26" i="15"/>
  <c r="D25" i="15"/>
  <c r="D24" i="15"/>
  <c r="D23" i="15"/>
  <c r="D22" i="15"/>
  <c r="D21" i="15"/>
  <c r="F5" i="15"/>
  <c r="F6" i="15"/>
  <c r="F7" i="15"/>
  <c r="F8" i="15"/>
  <c r="F9" i="15"/>
  <c r="F19" i="15"/>
  <c r="F20" i="15"/>
  <c r="F21" i="15"/>
  <c r="F22" i="15"/>
  <c r="F23" i="15"/>
  <c r="E10" i="15"/>
  <c r="E11" i="15" s="1"/>
  <c r="E12" i="15" s="1"/>
  <c r="E13" i="15" s="1"/>
  <c r="E6" i="15"/>
  <c r="E7" i="15"/>
  <c r="E8" i="15"/>
  <c r="E9" i="15"/>
  <c r="E5" i="15"/>
  <c r="E22" i="7"/>
  <c r="G22" i="7"/>
  <c r="N32" i="7"/>
  <c r="C32" i="7"/>
  <c r="C33" i="7"/>
  <c r="C22" i="7"/>
  <c r="D22" i="7"/>
  <c r="H22" i="7"/>
  <c r="I22" i="7"/>
  <c r="J22" i="7"/>
  <c r="K22" i="7"/>
  <c r="L22" i="7"/>
  <c r="M22" i="7"/>
  <c r="N22" i="7"/>
  <c r="C23" i="7"/>
  <c r="D23" i="7"/>
  <c r="H23" i="7"/>
  <c r="I23" i="7"/>
  <c r="J23" i="7"/>
  <c r="K23" i="7"/>
  <c r="L23" i="7"/>
  <c r="M23" i="7"/>
  <c r="N23" i="7"/>
  <c r="C24" i="7"/>
  <c r="D24" i="7"/>
  <c r="H24" i="7"/>
  <c r="I24" i="7"/>
  <c r="J24" i="7"/>
  <c r="K24" i="7"/>
  <c r="L24" i="7"/>
  <c r="M24" i="7"/>
  <c r="N24" i="7"/>
  <c r="C25" i="7"/>
  <c r="D25" i="7"/>
  <c r="H25" i="7"/>
  <c r="I25" i="7"/>
  <c r="J25" i="7"/>
  <c r="K25" i="7"/>
  <c r="L25" i="7"/>
  <c r="M25" i="7"/>
  <c r="N25" i="7"/>
  <c r="C26" i="7"/>
  <c r="D26" i="7"/>
  <c r="H26" i="7"/>
  <c r="I26" i="7"/>
  <c r="J26" i="7"/>
  <c r="K26" i="7"/>
  <c r="M26" i="7"/>
  <c r="N26" i="7"/>
  <c r="C27" i="7"/>
  <c r="D27" i="7"/>
  <c r="H27" i="7"/>
  <c r="I27" i="7"/>
  <c r="J27" i="7"/>
  <c r="K27" i="7"/>
  <c r="M27" i="7"/>
  <c r="N27" i="7"/>
  <c r="C28" i="7"/>
  <c r="D28" i="7"/>
  <c r="H28" i="7"/>
  <c r="I28" i="7"/>
  <c r="J28" i="7"/>
  <c r="K28" i="7"/>
  <c r="M28" i="7"/>
  <c r="N28" i="7"/>
  <c r="C29" i="7"/>
  <c r="D29" i="7"/>
  <c r="H29" i="7"/>
  <c r="I29" i="7"/>
  <c r="J29" i="7"/>
  <c r="K29" i="7"/>
  <c r="M29" i="7"/>
  <c r="N29" i="7"/>
  <c r="C30" i="7"/>
  <c r="I30" i="7"/>
  <c r="J30" i="7"/>
  <c r="K30" i="7"/>
  <c r="M30" i="7"/>
  <c r="N30" i="7"/>
  <c r="C31" i="7"/>
  <c r="J31" i="7"/>
  <c r="K31" i="7"/>
  <c r="M31" i="7"/>
  <c r="N31" i="7"/>
  <c r="B23" i="7"/>
  <c r="B24" i="7"/>
  <c r="B25" i="7"/>
  <c r="B26" i="7"/>
  <c r="B27" i="7"/>
  <c r="B28" i="7"/>
  <c r="B29" i="7"/>
  <c r="B30" i="7"/>
  <c r="B31" i="7"/>
  <c r="B22" i="7"/>
  <c r="J835" i="14" l="1"/>
  <c r="J836" i="14"/>
  <c r="J829" i="14"/>
  <c r="J830" i="14"/>
  <c r="J839" i="14"/>
  <c r="J840" i="14"/>
  <c r="J828" i="14" l="1"/>
  <c r="J827" i="14"/>
  <c r="J834" i="14"/>
  <c r="J826" i="14"/>
  <c r="J367" i="14" l="1"/>
  <c r="J368" i="14"/>
  <c r="J762" i="14"/>
  <c r="J671" i="14"/>
  <c r="J335" i="14"/>
  <c r="J672" i="14"/>
  <c r="J673" i="14"/>
  <c r="J763" i="14"/>
  <c r="J810" i="14"/>
  <c r="J674" i="14"/>
  <c r="J675" i="14"/>
  <c r="J369" i="14"/>
  <c r="J370" i="14"/>
  <c r="J371" i="14"/>
  <c r="J811" i="14"/>
  <c r="J812" i="14"/>
  <c r="Y74" i="13" l="1"/>
  <c r="Y69" i="13"/>
  <c r="Y70" i="13"/>
  <c r="Y71" i="13"/>
  <c r="Y72" i="13"/>
  <c r="Y73" i="13"/>
  <c r="Y68" i="13"/>
  <c r="Y65" i="13"/>
  <c r="Y62" i="13"/>
  <c r="Y63" i="13"/>
  <c r="Y64" i="13"/>
  <c r="Y61" i="13"/>
  <c r="J400" i="14" l="1"/>
  <c r="J399" i="14"/>
  <c r="J398" i="14"/>
  <c r="J394" i="14"/>
  <c r="J395" i="14"/>
  <c r="J396" i="14"/>
  <c r="J397" i="14"/>
  <c r="J393" i="14"/>
  <c r="J391" i="14"/>
  <c r="J392" i="14"/>
  <c r="J390" i="14"/>
  <c r="J385" i="14"/>
  <c r="J386" i="14"/>
  <c r="J387" i="14"/>
  <c r="J388" i="14"/>
  <c r="J389" i="14"/>
  <c r="J383" i="14"/>
  <c r="J384" i="14"/>
  <c r="J23" i="14"/>
  <c r="J68" i="14"/>
  <c r="J69" i="14"/>
  <c r="J682" i="14"/>
  <c r="J260" i="14"/>
  <c r="J261" i="14"/>
  <c r="J380" i="14"/>
  <c r="J381" i="14"/>
  <c r="J382" i="14"/>
  <c r="J22" i="14"/>
  <c r="J680" i="14"/>
  <c r="J377" i="14"/>
  <c r="J378" i="14"/>
  <c r="J379" i="14"/>
  <c r="J20" i="14"/>
  <c r="J21" i="14"/>
  <c r="J65" i="14"/>
  <c r="J376" i="14"/>
  <c r="J18" i="14"/>
  <c r="J19" i="14"/>
  <c r="J375" i="14"/>
  <c r="J32" i="14"/>
  <c r="J2" i="14"/>
  <c r="J33" i="14"/>
  <c r="J34" i="14"/>
  <c r="J312" i="14"/>
  <c r="J336" i="14"/>
  <c r="J252" i="14"/>
  <c r="J313" i="14"/>
  <c r="J3" i="14"/>
  <c r="J410" i="14"/>
  <c r="J755" i="14" l="1"/>
  <c r="J365" i="14"/>
  <c r="J364" i="14"/>
  <c r="J333" i="14"/>
  <c r="J670" i="14"/>
  <c r="J809" i="14"/>
  <c r="J808" i="14"/>
  <c r="J363" i="14"/>
  <c r="J362" i="14"/>
  <c r="J361" i="14"/>
  <c r="J669" i="14"/>
  <c r="J668" i="14"/>
  <c r="J807" i="14"/>
  <c r="J754" i="14"/>
  <c r="J667" i="14"/>
  <c r="J666" i="14"/>
  <c r="J806" i="14"/>
  <c r="J353" i="14"/>
  <c r="J665" i="14"/>
  <c r="J352" i="14"/>
  <c r="J753" i="14"/>
  <c r="J664" i="14"/>
  <c r="J752" i="14"/>
  <c r="J751" i="14"/>
  <c r="J332" i="14"/>
  <c r="J805" i="14"/>
  <c r="J804" i="14"/>
  <c r="J750" i="14"/>
  <c r="J803" i="14"/>
  <c r="J310" i="14"/>
  <c r="J308" i="14"/>
  <c r="J351" i="14"/>
  <c r="J843" i="14"/>
  <c r="J350" i="14"/>
  <c r="J749" i="14"/>
  <c r="J748" i="14"/>
  <c r="J761" i="14"/>
  <c r="J349" i="14"/>
  <c r="J348" i="14"/>
  <c r="J663" i="14"/>
  <c r="J331" i="14"/>
  <c r="J747" i="14"/>
  <c r="J746" i="14"/>
  <c r="J330" i="14"/>
  <c r="J745" i="14"/>
  <c r="J662" i="14"/>
  <c r="J661" i="14"/>
  <c r="J329" i="14"/>
  <c r="J660" i="14"/>
  <c r="J659" i="14"/>
  <c r="J744" i="14"/>
  <c r="J658" i="14"/>
  <c r="J743" i="14"/>
  <c r="J742" i="14"/>
  <c r="J657" i="14"/>
  <c r="J656" i="14"/>
  <c r="J347" i="14"/>
  <c r="J328" i="14"/>
  <c r="J655" i="14"/>
  <c r="J409" i="14"/>
  <c r="J408" i="14"/>
  <c r="J421" i="14"/>
  <c r="J654" i="14"/>
  <c r="J407" i="14"/>
  <c r="J327" i="14"/>
  <c r="J346" i="14"/>
  <c r="J653" i="14"/>
  <c r="J652" i="14"/>
  <c r="J651" i="14"/>
  <c r="J420" i="14"/>
  <c r="J326" i="14"/>
  <c r="J650" i="14"/>
  <c r="J304" i="14"/>
  <c r="J303" i="14"/>
  <c r="J325" i="14"/>
  <c r="J424" i="14"/>
  <c r="J423" i="14"/>
  <c r="J422" i="14"/>
  <c r="J302" i="14"/>
  <c r="J301" i="14"/>
  <c r="J649" i="14"/>
  <c r="J648" i="14"/>
  <c r="J844" i="14"/>
  <c r="J406" i="14"/>
  <c r="J647" i="14"/>
  <c r="J741" i="14"/>
  <c r="J646" i="14"/>
  <c r="J645" i="14"/>
  <c r="J644" i="14"/>
  <c r="J643" i="14"/>
  <c r="J300" i="14"/>
  <c r="J299" i="14"/>
  <c r="J642" i="14"/>
  <c r="J324" i="14"/>
  <c r="J345" i="14"/>
  <c r="J405" i="14"/>
  <c r="J404" i="14"/>
  <c r="J298" i="14"/>
  <c r="J307" i="14"/>
  <c r="J334" i="14"/>
  <c r="J323" i="14"/>
  <c r="J297" i="14"/>
  <c r="J641" i="14"/>
  <c r="J640" i="14"/>
  <c r="J639" i="14"/>
  <c r="J296" i="14"/>
  <c r="J239" i="14"/>
  <c r="J238" i="14"/>
  <c r="J306" i="14"/>
  <c r="J305" i="14"/>
  <c r="J295" i="14"/>
  <c r="J638" i="14"/>
  <c r="J294" i="14"/>
  <c r="J293" i="14"/>
  <c r="J292" i="14"/>
  <c r="J291" i="14"/>
  <c r="J637" i="14"/>
  <c r="J636" i="14"/>
  <c r="J403" i="14"/>
  <c r="J402" i="14"/>
  <c r="J401" i="14"/>
  <c r="J237" i="14"/>
  <c r="J236" i="14"/>
  <c r="J235" i="14"/>
  <c r="J234" i="14"/>
  <c r="J233" i="14"/>
  <c r="J232" i="14"/>
  <c r="J635" i="14"/>
  <c r="J231" i="14"/>
  <c r="J634" i="14"/>
  <c r="J230" i="14"/>
  <c r="J229" i="14"/>
  <c r="J290" i="14"/>
  <c r="J228" i="14"/>
  <c r="J227" i="14"/>
  <c r="J226" i="14"/>
  <c r="J225" i="14"/>
  <c r="J224" i="14"/>
  <c r="J633" i="14"/>
  <c r="J223" i="14"/>
  <c r="J222" i="14"/>
  <c r="J221" i="14"/>
  <c r="J220" i="14"/>
  <c r="J219" i="14"/>
  <c r="J218" i="14"/>
  <c r="J217" i="14"/>
  <c r="J216" i="14"/>
  <c r="J215" i="14"/>
  <c r="J214" i="14"/>
  <c r="J213" i="14"/>
  <c r="J212" i="14"/>
  <c r="J211" i="14"/>
  <c r="J210" i="14"/>
  <c r="J209" i="14"/>
  <c r="J208" i="14"/>
  <c r="J289" i="14"/>
  <c r="J288" i="14"/>
  <c r="J287" i="14"/>
  <c r="J286" i="14"/>
  <c r="J285" i="14"/>
  <c r="J284" i="14"/>
  <c r="J283" i="14"/>
  <c r="J207" i="14"/>
  <c r="J282" i="14"/>
  <c r="J281" i="14"/>
  <c r="J206" i="14"/>
  <c r="J280" i="14"/>
  <c r="J279" i="14"/>
  <c r="J205" i="14"/>
  <c r="J278" i="14"/>
  <c r="J277" i="14"/>
  <c r="J276" i="14"/>
  <c r="J204" i="14"/>
  <c r="J275" i="14"/>
  <c r="J274" i="14"/>
  <c r="J203" i="14"/>
  <c r="J17" i="14"/>
  <c r="J202" i="14"/>
  <c r="J201" i="14"/>
  <c r="J200" i="14"/>
  <c r="J273" i="14"/>
  <c r="J16" i="14"/>
  <c r="J199" i="14"/>
  <c r="J198" i="14"/>
  <c r="J197" i="14"/>
  <c r="J196" i="14"/>
  <c r="J195" i="14"/>
  <c r="J194" i="14"/>
  <c r="J193" i="14"/>
  <c r="J192" i="14"/>
  <c r="J191" i="14"/>
  <c r="J14" i="14"/>
  <c r="J13" i="14"/>
  <c r="J12" i="14"/>
  <c r="J190" i="14"/>
  <c r="J189" i="14"/>
  <c r="J272" i="14"/>
  <c r="J271" i="14"/>
  <c r="J188" i="14"/>
  <c r="J187" i="14"/>
  <c r="J186" i="14"/>
  <c r="J185" i="14"/>
  <c r="J184" i="14"/>
  <c r="J183" i="14"/>
  <c r="J182" i="14"/>
  <c r="J181" i="14"/>
  <c r="J180" i="14"/>
  <c r="J419" i="14"/>
  <c r="J270" i="14"/>
  <c r="J269" i="14"/>
  <c r="J268" i="14"/>
  <c r="J179" i="14"/>
  <c r="J178" i="14"/>
  <c r="J177" i="14"/>
  <c r="J418" i="14"/>
  <c r="J176" i="14"/>
  <c r="J175" i="14"/>
  <c r="J174" i="14"/>
  <c r="J267" i="14"/>
  <c r="J11" i="14"/>
  <c r="J173" i="14"/>
  <c r="J172" i="14"/>
  <c r="J171" i="14"/>
  <c r="J266" i="14"/>
  <c r="J170" i="14"/>
  <c r="J169" i="14"/>
  <c r="J168" i="14"/>
  <c r="J167" i="14"/>
  <c r="J265" i="14"/>
  <c r="J264" i="14"/>
  <c r="J166" i="14"/>
  <c r="J165" i="14"/>
  <c r="J164" i="14"/>
  <c r="J163" i="14"/>
  <c r="J162" i="14"/>
  <c r="J161" i="14"/>
  <c r="J160" i="14"/>
  <c r="J159" i="14"/>
  <c r="J158" i="14"/>
  <c r="J157" i="14"/>
  <c r="J156" i="14"/>
  <c r="J155" i="14"/>
  <c r="J154" i="14"/>
  <c r="J153" i="14"/>
  <c r="J152" i="14"/>
  <c r="J151" i="14"/>
  <c r="J150" i="14"/>
  <c r="J149" i="14"/>
  <c r="J148" i="14"/>
  <c r="J147" i="14"/>
  <c r="J146" i="14"/>
  <c r="J145" i="14"/>
  <c r="J144" i="14"/>
  <c r="J143" i="14"/>
  <c r="J142" i="14"/>
  <c r="J141" i="14"/>
  <c r="J140" i="14"/>
  <c r="J139" i="14"/>
  <c r="J138" i="14"/>
  <c r="J137" i="14"/>
  <c r="J136" i="14"/>
  <c r="J135" i="14"/>
  <c r="J134" i="14"/>
  <c r="J133" i="14"/>
  <c r="J132" i="14"/>
  <c r="J131" i="14"/>
  <c r="J10" i="14"/>
  <c r="J130" i="14"/>
  <c r="J9" i="14"/>
  <c r="J129" i="14"/>
  <c r="J128" i="14"/>
  <c r="J127" i="14"/>
  <c r="J126" i="14"/>
  <c r="J125" i="14"/>
  <c r="J8" i="14"/>
  <c r="J124" i="14"/>
  <c r="J123" i="14"/>
  <c r="J122" i="14"/>
  <c r="J121" i="14"/>
  <c r="J120" i="14"/>
  <c r="J7" i="14"/>
  <c r="J119" i="14"/>
  <c r="J118" i="14"/>
  <c r="J117" i="14"/>
  <c r="J116" i="14"/>
  <c r="J115" i="14"/>
  <c r="J114" i="14"/>
  <c r="J113" i="14"/>
  <c r="J112" i="14"/>
  <c r="J111" i="14"/>
  <c r="J110" i="14"/>
  <c r="J109" i="14"/>
  <c r="J108" i="14"/>
  <c r="J107" i="14"/>
  <c r="J106" i="14"/>
  <c r="J105" i="14"/>
  <c r="J104" i="14"/>
  <c r="J103" i="14"/>
  <c r="J6" i="14"/>
  <c r="J102" i="14"/>
  <c r="J101" i="14"/>
  <c r="J100" i="14"/>
  <c r="J99" i="14"/>
  <c r="J98" i="14"/>
  <c r="J97" i="14"/>
  <c r="J96" i="14"/>
  <c r="J838" i="14"/>
  <c r="J95" i="14"/>
  <c r="J94" i="14"/>
  <c r="J5" i="14"/>
  <c r="J4" i="14"/>
  <c r="J93" i="14"/>
  <c r="J92" i="14"/>
  <c r="J91" i="14"/>
  <c r="J90" i="14"/>
  <c r="J89" i="14"/>
  <c r="J88" i="14"/>
  <c r="J87" i="14"/>
  <c r="J86" i="14"/>
  <c r="J85" i="14"/>
  <c r="J84" i="14"/>
  <c r="J83" i="14"/>
  <c r="J82" i="14"/>
  <c r="J831" i="14"/>
  <c r="J825" i="14"/>
  <c r="J823" i="14"/>
  <c r="J822" i="14"/>
  <c r="J832" i="14"/>
  <c r="J833" i="14"/>
  <c r="J824" i="14"/>
  <c r="J821" i="14"/>
  <c r="J819" i="14"/>
  <c r="J802" i="14"/>
  <c r="J801" i="14"/>
  <c r="J800" i="14"/>
  <c r="J799" i="14"/>
  <c r="J760" i="14"/>
  <c r="J759" i="14"/>
  <c r="J740" i="14"/>
  <c r="J739" i="14"/>
  <c r="J846" i="14"/>
  <c r="J816" i="14"/>
  <c r="J798" i="14"/>
  <c r="J738" i="14"/>
  <c r="J815" i="14"/>
  <c r="J814" i="14"/>
  <c r="J797" i="14"/>
  <c r="J796" i="14"/>
  <c r="J795" i="14"/>
  <c r="J794" i="14"/>
  <c r="J737" i="14"/>
  <c r="J736" i="14"/>
  <c r="J632" i="14"/>
  <c r="J631" i="14"/>
  <c r="J373" i="14"/>
  <c r="J845" i="14"/>
  <c r="J820" i="14"/>
  <c r="J813" i="14"/>
  <c r="J793" i="14"/>
  <c r="J792" i="14"/>
  <c r="J791" i="14"/>
  <c r="J790" i="14"/>
  <c r="J764" i="14"/>
  <c r="J735" i="14"/>
  <c r="J734" i="14"/>
  <c r="J733" i="14"/>
  <c r="J732" i="14"/>
  <c r="J789" i="14"/>
  <c r="J788" i="14"/>
  <c r="J787" i="14"/>
  <c r="J786" i="14"/>
  <c r="J785" i="14"/>
  <c r="J784" i="14"/>
  <c r="J731" i="14"/>
  <c r="J730" i="14"/>
  <c r="J729" i="14"/>
  <c r="J728" i="14"/>
  <c r="J727" i="14"/>
  <c r="J726" i="14"/>
  <c r="J725" i="14"/>
  <c r="J630" i="14"/>
  <c r="J818" i="14"/>
  <c r="J817" i="14"/>
  <c r="J783" i="14"/>
  <c r="J782" i="14"/>
  <c r="J781" i="14"/>
  <c r="J780" i="14"/>
  <c r="J779" i="14"/>
  <c r="J778" i="14"/>
  <c r="J777" i="14"/>
  <c r="J776" i="14"/>
  <c r="J775" i="14"/>
  <c r="J774" i="14"/>
  <c r="J773" i="14"/>
  <c r="J772" i="14"/>
  <c r="J771" i="14"/>
  <c r="J770" i="14"/>
  <c r="J769" i="14"/>
  <c r="J768" i="14"/>
  <c r="J767" i="14"/>
  <c r="J766" i="14"/>
  <c r="J758" i="14"/>
  <c r="J757" i="14"/>
  <c r="J756" i="14"/>
  <c r="J724" i="14"/>
  <c r="J723" i="14"/>
  <c r="J722" i="14"/>
  <c r="J721" i="14"/>
  <c r="J629" i="14"/>
  <c r="J628" i="14"/>
  <c r="J627" i="14"/>
  <c r="J372" i="14"/>
  <c r="J720" i="14"/>
  <c r="J719" i="14"/>
  <c r="J718" i="14"/>
  <c r="J717" i="14"/>
  <c r="J716" i="14"/>
  <c r="J626" i="14"/>
  <c r="J625" i="14"/>
  <c r="J360" i="14"/>
  <c r="J344" i="14"/>
  <c r="J715" i="14"/>
  <c r="J679" i="14"/>
  <c r="J678" i="14"/>
  <c r="J624" i="14"/>
  <c r="J623" i="14"/>
  <c r="J765" i="14"/>
  <c r="J622" i="14"/>
  <c r="J621" i="14"/>
  <c r="J620" i="14"/>
  <c r="J619" i="14"/>
  <c r="J618" i="14"/>
  <c r="J617" i="14"/>
  <c r="J616" i="14"/>
  <c r="J615" i="14"/>
  <c r="J614" i="14"/>
  <c r="J714" i="14"/>
  <c r="J713" i="14"/>
  <c r="J712" i="14"/>
  <c r="J613" i="14"/>
  <c r="J612" i="14"/>
  <c r="J343" i="14"/>
  <c r="J322" i="14"/>
  <c r="J611" i="14"/>
  <c r="J711" i="14"/>
  <c r="J710" i="14"/>
  <c r="J610" i="14"/>
  <c r="J609" i="14"/>
  <c r="J608" i="14"/>
  <c r="J607" i="14"/>
  <c r="J606" i="14"/>
  <c r="J605" i="14"/>
  <c r="J709" i="14"/>
  <c r="J708" i="14"/>
  <c r="J707" i="14"/>
  <c r="J706" i="14"/>
  <c r="J604" i="14"/>
  <c r="J603" i="14"/>
  <c r="J602" i="14"/>
  <c r="J601" i="14"/>
  <c r="J600" i="14"/>
  <c r="J599" i="14"/>
  <c r="J598" i="14"/>
  <c r="J597" i="14"/>
  <c r="J596" i="14"/>
  <c r="J81" i="14"/>
  <c r="J595" i="14"/>
  <c r="J594" i="14"/>
  <c r="J80" i="14"/>
  <c r="J359" i="14"/>
  <c r="J358" i="14"/>
  <c r="J357" i="14"/>
  <c r="J677" i="14"/>
  <c r="J593" i="14"/>
  <c r="J592" i="14"/>
  <c r="J591" i="14"/>
  <c r="J590" i="14"/>
  <c r="J589" i="14"/>
  <c r="J588" i="14"/>
  <c r="J587" i="14"/>
  <c r="J586" i="14"/>
  <c r="J585" i="14"/>
  <c r="J584" i="14"/>
  <c r="J583" i="14"/>
  <c r="J582" i="14"/>
  <c r="J581" i="14"/>
  <c r="J580" i="14"/>
  <c r="J579" i="14"/>
  <c r="J578" i="14"/>
  <c r="J577" i="14"/>
  <c r="J576" i="14"/>
  <c r="J374" i="14"/>
  <c r="J366" i="14"/>
  <c r="J356" i="14"/>
  <c r="J321" i="14"/>
  <c r="J320" i="14"/>
  <c r="J319" i="14"/>
  <c r="J705" i="14"/>
  <c r="J704" i="14"/>
  <c r="J703" i="14"/>
  <c r="J702" i="14"/>
  <c r="J701" i="14"/>
  <c r="J700" i="14"/>
  <c r="J699" i="14"/>
  <c r="J698" i="14"/>
  <c r="J697" i="14"/>
  <c r="J696" i="14"/>
  <c r="J695" i="14"/>
  <c r="J694" i="14"/>
  <c r="J693" i="14"/>
  <c r="J692" i="14"/>
  <c r="J691" i="14"/>
  <c r="J690" i="14"/>
  <c r="J689" i="14"/>
  <c r="J688" i="14"/>
  <c r="J575" i="14"/>
  <c r="J574" i="14"/>
  <c r="J573" i="14"/>
  <c r="J572" i="14"/>
  <c r="J571" i="14"/>
  <c r="J570" i="14"/>
  <c r="J569" i="14"/>
  <c r="J568" i="14"/>
  <c r="J567" i="14"/>
  <c r="J566" i="14"/>
  <c r="J565" i="14"/>
  <c r="J564" i="14"/>
  <c r="J563" i="14"/>
  <c r="J562" i="14"/>
  <c r="J561" i="14"/>
  <c r="J560" i="14"/>
  <c r="J559" i="14"/>
  <c r="J558" i="14"/>
  <c r="J557" i="14"/>
  <c r="J556" i="14"/>
  <c r="J555" i="14"/>
  <c r="J554" i="14"/>
  <c r="J318" i="14"/>
  <c r="J309" i="14"/>
  <c r="J263" i="14"/>
  <c r="J262" i="14"/>
  <c r="J687" i="14"/>
  <c r="J686" i="14"/>
  <c r="J685" i="14"/>
  <c r="J684" i="14"/>
  <c r="J683" i="14"/>
  <c r="J553" i="14"/>
  <c r="J552" i="14"/>
  <c r="J551" i="14"/>
  <c r="J550" i="14"/>
  <c r="J549" i="14"/>
  <c r="J548" i="14"/>
  <c r="J547" i="14"/>
  <c r="J546" i="14"/>
  <c r="J342" i="14"/>
  <c r="J545" i="14"/>
  <c r="J544" i="14"/>
  <c r="J543" i="14"/>
  <c r="J542" i="14"/>
  <c r="J541" i="14"/>
  <c r="J540" i="14"/>
  <c r="J539" i="14"/>
  <c r="J538" i="14"/>
  <c r="J537" i="14"/>
  <c r="J536" i="14"/>
  <c r="J535" i="14"/>
  <c r="J534" i="14"/>
  <c r="J533" i="14"/>
  <c r="J532" i="14"/>
  <c r="J531" i="14"/>
  <c r="J530" i="14"/>
  <c r="J529" i="14"/>
  <c r="J528" i="14"/>
  <c r="J527" i="14"/>
  <c r="J526" i="14"/>
  <c r="J525" i="14"/>
  <c r="J524" i="14"/>
  <c r="J523" i="14"/>
  <c r="J522" i="14"/>
  <c r="J521" i="14"/>
  <c r="J520" i="14"/>
  <c r="J519" i="14"/>
  <c r="J518" i="14"/>
  <c r="J517" i="14"/>
  <c r="J516" i="14"/>
  <c r="J515" i="14"/>
  <c r="J514" i="14"/>
  <c r="J513" i="14"/>
  <c r="J512" i="14"/>
  <c r="J241" i="14"/>
  <c r="J79" i="14"/>
  <c r="J78" i="14"/>
  <c r="J77" i="14"/>
  <c r="J76" i="14"/>
  <c r="J75" i="14"/>
  <c r="J74" i="14"/>
  <c r="J73" i="14"/>
  <c r="J72" i="14"/>
  <c r="J71" i="14"/>
  <c r="J70" i="14"/>
  <c r="J417" i="14"/>
  <c r="J416" i="14"/>
  <c r="J511" i="14"/>
  <c r="J510" i="14"/>
  <c r="J509" i="14"/>
  <c r="J508" i="14"/>
  <c r="J507" i="14"/>
  <c r="J506" i="14"/>
  <c r="J505" i="14"/>
  <c r="J504" i="14"/>
  <c r="J503" i="14"/>
  <c r="J502" i="14"/>
  <c r="J501" i="14"/>
  <c r="J500" i="14"/>
  <c r="J499" i="14"/>
  <c r="J498" i="14"/>
  <c r="J497" i="14"/>
  <c r="J496" i="14"/>
  <c r="J495" i="14"/>
  <c r="J494" i="14"/>
  <c r="J493" i="14"/>
  <c r="J492" i="14"/>
  <c r="J491" i="14"/>
  <c r="J490" i="14"/>
  <c r="J489" i="14"/>
  <c r="J488" i="14"/>
  <c r="J487" i="14"/>
  <c r="J486" i="14"/>
  <c r="J485" i="14"/>
  <c r="J484" i="14"/>
  <c r="J483" i="14"/>
  <c r="J482" i="14"/>
  <c r="J481" i="14"/>
  <c r="J480" i="14"/>
  <c r="J479" i="14"/>
  <c r="J478" i="14"/>
  <c r="J477" i="14"/>
  <c r="J476" i="14"/>
  <c r="J475" i="14"/>
  <c r="J474" i="14"/>
  <c r="J473" i="14"/>
  <c r="J472" i="14"/>
  <c r="J471" i="14"/>
  <c r="J470" i="14"/>
  <c r="J469" i="14"/>
  <c r="J468" i="14"/>
  <c r="J467" i="14"/>
  <c r="J466" i="14"/>
  <c r="J67" i="14"/>
  <c r="J465" i="14"/>
  <c r="J464" i="14"/>
  <c r="J463" i="14"/>
  <c r="J462" i="14"/>
  <c r="J681" i="14"/>
  <c r="J461" i="14"/>
  <c r="J355" i="14"/>
  <c r="J341" i="14"/>
  <c r="J340" i="14"/>
  <c r="J339" i="14"/>
  <c r="J259" i="14"/>
  <c r="J676" i="14"/>
  <c r="J460" i="14"/>
  <c r="J459" i="14"/>
  <c r="J458" i="14"/>
  <c r="J457" i="14"/>
  <c r="J456" i="14"/>
  <c r="J455" i="14"/>
  <c r="J454" i="14"/>
  <c r="J453" i="14"/>
  <c r="J452" i="14"/>
  <c r="J451" i="14"/>
  <c r="J450" i="14"/>
  <c r="J449" i="14"/>
  <c r="J448" i="14"/>
  <c r="J447" i="14"/>
  <c r="J446" i="14"/>
  <c r="J317" i="14"/>
  <c r="J66" i="14"/>
  <c r="J445" i="14"/>
  <c r="J444" i="14"/>
  <c r="J443" i="14"/>
  <c r="J442" i="14"/>
  <c r="J441" i="14"/>
  <c r="J440" i="14"/>
  <c r="J258" i="14"/>
  <c r="J257" i="14"/>
  <c r="J439" i="14"/>
  <c r="J438" i="14"/>
  <c r="J437" i="14"/>
  <c r="J436" i="14"/>
  <c r="J435" i="14"/>
  <c r="J434" i="14"/>
  <c r="J433" i="14"/>
  <c r="J432" i="14"/>
  <c r="J431" i="14"/>
  <c r="J430" i="14"/>
  <c r="J429" i="14"/>
  <c r="J243" i="14"/>
  <c r="J240" i="14"/>
  <c r="J64" i="14"/>
  <c r="J63" i="14"/>
  <c r="J62" i="14"/>
  <c r="J61" i="14"/>
  <c r="J60" i="14"/>
  <c r="J59" i="14"/>
  <c r="J58" i="14"/>
  <c r="J57" i="14"/>
  <c r="J56" i="14"/>
  <c r="J415" i="14"/>
  <c r="J414" i="14"/>
  <c r="J413" i="14"/>
  <c r="J412" i="14"/>
  <c r="J411" i="14"/>
  <c r="J428" i="14"/>
  <c r="J427" i="14"/>
  <c r="J426" i="14"/>
  <c r="J425" i="14"/>
  <c r="J354" i="14"/>
  <c r="J338" i="14"/>
  <c r="J337" i="14"/>
  <c r="J316" i="14"/>
  <c r="J256" i="14"/>
  <c r="J255" i="14"/>
  <c r="J55" i="14"/>
  <c r="J54" i="14"/>
  <c r="J53" i="14"/>
  <c r="J52" i="14"/>
  <c r="AK53" i="14"/>
  <c r="AJ53" i="14"/>
  <c r="AI53" i="14"/>
  <c r="AH53" i="14"/>
  <c r="AG53" i="14"/>
  <c r="AF53" i="14"/>
  <c r="AE53" i="14"/>
  <c r="AD53" i="14"/>
  <c r="AC53" i="14"/>
  <c r="J51" i="14"/>
  <c r="J50" i="14"/>
  <c r="J49" i="14"/>
  <c r="J842" i="14"/>
  <c r="J315" i="14"/>
  <c r="J254" i="14"/>
  <c r="J48" i="14"/>
  <c r="J47" i="14"/>
  <c r="J837" i="14"/>
  <c r="J314" i="14"/>
  <c r="J253" i="14"/>
  <c r="J242" i="14"/>
  <c r="J46" i="14"/>
  <c r="AK40" i="14"/>
  <c r="AJ40" i="14"/>
  <c r="AI40" i="14"/>
  <c r="AH40" i="14"/>
  <c r="AG40" i="14"/>
  <c r="AF40" i="14"/>
  <c r="AE40" i="14"/>
  <c r="AD40" i="14"/>
  <c r="AC40" i="14"/>
  <c r="J45" i="14"/>
  <c r="J44" i="14"/>
  <c r="J43" i="14"/>
  <c r="J42" i="14"/>
  <c r="J41" i="14"/>
  <c r="J40" i="14"/>
  <c r="J39" i="14"/>
  <c r="J38" i="14"/>
  <c r="J37" i="14"/>
  <c r="J36" i="14"/>
  <c r="J35" i="14"/>
  <c r="AJ26" i="14"/>
  <c r="AI26" i="14"/>
  <c r="AH26" i="14"/>
  <c r="AG26" i="14"/>
  <c r="AF26" i="14"/>
  <c r="AE26" i="14"/>
  <c r="AD26" i="14"/>
  <c r="AC26" i="14"/>
  <c r="J311" i="14"/>
  <c r="J251" i="14"/>
  <c r="J250" i="14"/>
  <c r="J249" i="14"/>
  <c r="J248" i="14"/>
  <c r="AJ13" i="14"/>
  <c r="AI13" i="14"/>
  <c r="AH13" i="14"/>
  <c r="AG13" i="14"/>
  <c r="AF13" i="14"/>
  <c r="AE13" i="14"/>
  <c r="AD13" i="14"/>
  <c r="AC13" i="14"/>
  <c r="J247" i="14"/>
  <c r="J246" i="14"/>
  <c r="J245" i="14"/>
  <c r="J244" i="14"/>
  <c r="J31" i="14"/>
  <c r="J30" i="14"/>
  <c r="J29" i="14"/>
  <c r="J28" i="14"/>
  <c r="J27" i="14"/>
  <c r="J26" i="14"/>
  <c r="J25" i="14"/>
  <c r="J24" i="14"/>
  <c r="I432" i="13"/>
  <c r="I431" i="13"/>
  <c r="I429" i="13"/>
  <c r="I428" i="13"/>
  <c r="I427" i="13"/>
  <c r="I426" i="13"/>
  <c r="I425" i="13"/>
  <c r="I424" i="13"/>
  <c r="I423" i="13"/>
  <c r="I422" i="13"/>
  <c r="I421" i="13"/>
  <c r="I420" i="13"/>
  <c r="I419" i="13"/>
  <c r="I418" i="13"/>
  <c r="I417" i="13"/>
  <c r="I416" i="13"/>
  <c r="I415" i="13"/>
  <c r="I411" i="13"/>
  <c r="I410" i="13"/>
  <c r="I409" i="13"/>
  <c r="I408" i="13"/>
  <c r="I407" i="13"/>
  <c r="I406" i="13"/>
  <c r="I405" i="13"/>
  <c r="I404" i="13"/>
  <c r="I403" i="13"/>
  <c r="I402" i="13"/>
  <c r="I401" i="13"/>
  <c r="I400" i="13"/>
  <c r="I398" i="13"/>
  <c r="I397" i="13"/>
  <c r="I396" i="13"/>
  <c r="I395" i="13"/>
  <c r="I394" i="13"/>
  <c r="I393" i="13"/>
  <c r="I392" i="13"/>
  <c r="I391" i="13"/>
  <c r="I390" i="13"/>
  <c r="I389" i="13"/>
  <c r="I388" i="13"/>
  <c r="I387" i="13"/>
  <c r="I386" i="13"/>
  <c r="I385" i="13"/>
  <c r="I384" i="13"/>
  <c r="I383" i="13"/>
  <c r="I382" i="13"/>
  <c r="I381" i="13"/>
  <c r="I380" i="13"/>
  <c r="I379" i="13"/>
  <c r="I378" i="13"/>
  <c r="I377" i="13"/>
  <c r="I376" i="13"/>
  <c r="I375" i="13"/>
  <c r="I374" i="13"/>
  <c r="I372" i="13"/>
  <c r="I371" i="13"/>
  <c r="I370" i="13"/>
  <c r="I369" i="13"/>
  <c r="I368" i="13"/>
  <c r="I367" i="13"/>
  <c r="I366" i="13"/>
  <c r="I365" i="13"/>
  <c r="I364" i="13"/>
  <c r="I363" i="13"/>
  <c r="I362" i="13"/>
  <c r="I361" i="13"/>
  <c r="I359" i="13"/>
  <c r="I358" i="13"/>
  <c r="I357" i="13"/>
  <c r="I356" i="13"/>
  <c r="I355" i="13"/>
  <c r="I354" i="13"/>
  <c r="I353" i="13"/>
  <c r="I352" i="13"/>
  <c r="I351" i="13"/>
  <c r="I350" i="13"/>
  <c r="I349" i="13"/>
  <c r="I348" i="13"/>
  <c r="I347" i="13"/>
  <c r="I346" i="13"/>
  <c r="I345" i="13"/>
  <c r="I344" i="13"/>
  <c r="I343" i="13"/>
  <c r="I342" i="13"/>
  <c r="I341" i="13"/>
  <c r="I340" i="13"/>
  <c r="I339" i="13"/>
  <c r="I338" i="13"/>
  <c r="I337" i="13"/>
  <c r="I336" i="13"/>
  <c r="I335" i="13"/>
  <c r="I334" i="13"/>
  <c r="I333" i="13"/>
  <c r="I332" i="13"/>
  <c r="I331" i="13"/>
  <c r="I330" i="13"/>
  <c r="I329" i="13"/>
  <c r="I328" i="13"/>
  <c r="I327" i="13"/>
  <c r="I326" i="13"/>
  <c r="I325" i="13"/>
  <c r="I324" i="13"/>
  <c r="I323" i="13"/>
  <c r="I322" i="13"/>
  <c r="I321" i="13"/>
  <c r="I320" i="13"/>
  <c r="I319" i="13"/>
  <c r="I318" i="13"/>
  <c r="I317" i="13"/>
  <c r="I316" i="13"/>
  <c r="I315" i="13"/>
  <c r="I314" i="13"/>
  <c r="I313" i="13"/>
  <c r="I312" i="13"/>
  <c r="I311" i="13"/>
  <c r="I310" i="13"/>
  <c r="I309" i="13"/>
  <c r="I308" i="13"/>
  <c r="I307" i="13"/>
  <c r="I306" i="13"/>
  <c r="I305" i="13"/>
  <c r="I304" i="13"/>
  <c r="I303" i="13"/>
  <c r="I302" i="13"/>
  <c r="I301" i="13"/>
  <c r="I300" i="13"/>
  <c r="I299" i="13"/>
  <c r="I298" i="13"/>
  <c r="I297" i="13"/>
  <c r="I296" i="13"/>
  <c r="I295" i="13"/>
  <c r="I294" i="13"/>
  <c r="I293" i="13"/>
  <c r="I292" i="13"/>
  <c r="I291" i="13"/>
  <c r="I290" i="13"/>
  <c r="I289" i="13"/>
  <c r="I288" i="13"/>
  <c r="I287" i="13"/>
  <c r="I286" i="13"/>
  <c r="I285" i="13"/>
  <c r="I284" i="13"/>
  <c r="I283" i="13"/>
  <c r="I282" i="13"/>
  <c r="I281" i="13"/>
  <c r="I280" i="13"/>
  <c r="I279" i="13"/>
  <c r="I278" i="13"/>
  <c r="I277" i="13"/>
  <c r="I276" i="13"/>
  <c r="I275" i="13"/>
  <c r="I274" i="13"/>
  <c r="I273" i="13"/>
  <c r="I272" i="13"/>
  <c r="I271" i="13"/>
  <c r="I270" i="13"/>
  <c r="I269" i="13"/>
  <c r="I268" i="13"/>
  <c r="I267" i="13"/>
  <c r="I266" i="13"/>
  <c r="I265" i="13"/>
  <c r="I264" i="13"/>
  <c r="I207" i="13"/>
  <c r="I206" i="13"/>
  <c r="I205" i="13"/>
  <c r="I204" i="13"/>
  <c r="I203" i="13"/>
  <c r="I202" i="13"/>
  <c r="I201" i="13"/>
  <c r="I200" i="13"/>
  <c r="I199" i="13"/>
  <c r="I198" i="13"/>
  <c r="I197" i="13"/>
  <c r="I196" i="13"/>
  <c r="I195" i="13"/>
  <c r="I193" i="13"/>
  <c r="I192" i="13"/>
  <c r="I191" i="13"/>
  <c r="I190" i="13"/>
  <c r="I189" i="13"/>
  <c r="I188" i="13"/>
  <c r="I186" i="13"/>
  <c r="E185" i="13"/>
  <c r="I184" i="13"/>
  <c r="I183" i="13"/>
  <c r="I182" i="13"/>
  <c r="I181" i="13"/>
  <c r="I180" i="13"/>
  <c r="I179" i="13"/>
  <c r="I178" i="13"/>
  <c r="I177" i="13"/>
  <c r="I176" i="13"/>
  <c r="I175" i="13"/>
  <c r="I174" i="13"/>
  <c r="I173" i="13"/>
  <c r="I172" i="13"/>
  <c r="I171" i="13"/>
  <c r="I170" i="13"/>
  <c r="I169" i="13"/>
  <c r="I168" i="13"/>
  <c r="I167" i="13"/>
  <c r="I166" i="13"/>
  <c r="I165" i="13"/>
  <c r="I164" i="13"/>
  <c r="I163" i="13"/>
  <c r="I162" i="13"/>
  <c r="I161" i="13"/>
  <c r="I160" i="13"/>
  <c r="I159" i="13"/>
  <c r="I158" i="13"/>
  <c r="I157" i="13"/>
  <c r="I156" i="13"/>
  <c r="I155" i="13"/>
  <c r="E155" i="13"/>
  <c r="I154" i="13"/>
  <c r="I153" i="13"/>
  <c r="I152" i="13"/>
  <c r="I151" i="13"/>
  <c r="I150" i="13"/>
  <c r="I149" i="13"/>
  <c r="I148" i="13"/>
  <c r="I147" i="13"/>
  <c r="I146" i="13"/>
  <c r="I145" i="13"/>
  <c r="I144" i="13"/>
  <c r="I143" i="13"/>
  <c r="I142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E123" i="13"/>
  <c r="I122" i="13"/>
  <c r="I121" i="13"/>
  <c r="I120" i="13"/>
  <c r="I119" i="13"/>
  <c r="I118" i="13"/>
  <c r="I117" i="13"/>
  <c r="I116" i="13"/>
  <c r="I115" i="13"/>
  <c r="I114" i="13"/>
  <c r="I113" i="13"/>
  <c r="I112" i="13"/>
  <c r="I111" i="13"/>
  <c r="I110" i="13"/>
  <c r="I109" i="13"/>
  <c r="I108" i="13"/>
  <c r="I107" i="13"/>
  <c r="I106" i="13"/>
  <c r="I105" i="13"/>
  <c r="I104" i="13"/>
  <c r="I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F256" i="8" l="1"/>
  <c r="F306" i="8"/>
  <c r="F297" i="8"/>
  <c r="F396" i="8"/>
  <c r="F395" i="8"/>
  <c r="F393" i="8"/>
  <c r="F391" i="8"/>
  <c r="F390" i="8"/>
  <c r="F389" i="8"/>
  <c r="F388" i="8"/>
  <c r="F387" i="8"/>
  <c r="F385" i="8"/>
  <c r="F384" i="8"/>
  <c r="F380" i="8"/>
  <c r="F379" i="8"/>
  <c r="F374" i="8"/>
  <c r="F376" i="8"/>
  <c r="F375" i="8"/>
  <c r="F373" i="8"/>
  <c r="F371" i="8"/>
  <c r="F370" i="8"/>
  <c r="F369" i="8"/>
  <c r="F367" i="8"/>
  <c r="F366" i="8"/>
  <c r="F364" i="8"/>
  <c r="F363" i="8"/>
  <c r="F362" i="8"/>
  <c r="F360" i="8"/>
  <c r="F358" i="8"/>
  <c r="F357" i="8"/>
  <c r="F347" i="8"/>
  <c r="F346" i="8"/>
  <c r="F344" i="8"/>
  <c r="F342" i="8"/>
  <c r="F340" i="8"/>
  <c r="F339" i="8"/>
  <c r="F317" i="8"/>
  <c r="F197" i="8"/>
  <c r="F193" i="8"/>
  <c r="F191" i="8"/>
  <c r="F186" i="8"/>
  <c r="F180" i="8"/>
  <c r="F172" i="8"/>
  <c r="F170" i="8"/>
  <c r="F145" i="8"/>
  <c r="F281" i="8"/>
  <c r="F279" i="8"/>
  <c r="F276" i="8"/>
  <c r="F275" i="8"/>
  <c r="F274" i="8"/>
  <c r="F272" i="8"/>
  <c r="F270" i="8"/>
  <c r="F269" i="8"/>
  <c r="F266" i="8"/>
  <c r="F250" i="8"/>
  <c r="F244" i="8"/>
  <c r="F243" i="8"/>
  <c r="F233" i="8"/>
  <c r="F229" i="8"/>
  <c r="F225" i="8"/>
  <c r="F224" i="8"/>
  <c r="F90" i="8"/>
  <c r="F88" i="8"/>
  <c r="F86" i="8"/>
  <c r="F82" i="8"/>
  <c r="F81" i="8"/>
  <c r="F78" i="8"/>
  <c r="F76" i="8"/>
  <c r="F75" i="8"/>
  <c r="F71" i="8"/>
  <c r="F63" i="8"/>
  <c r="F52" i="8"/>
  <c r="F49" i="8"/>
  <c r="F33" i="8"/>
  <c r="F144" i="8"/>
  <c r="I199" i="10" l="1"/>
  <c r="I198" i="10"/>
  <c r="I197" i="10"/>
  <c r="I196" i="10" l="1"/>
  <c r="I195" i="10"/>
  <c r="I194" i="10"/>
  <c r="I193" i="10"/>
  <c r="I192" i="10"/>
  <c r="I191" i="10"/>
  <c r="I190" i="10"/>
  <c r="I189" i="10"/>
  <c r="I188" i="10"/>
  <c r="I187" i="10"/>
  <c r="I186" i="10"/>
  <c r="I185" i="10"/>
  <c r="I184" i="10"/>
  <c r="I183" i="10"/>
  <c r="I182" i="10"/>
  <c r="I181" i="10"/>
  <c r="I180" i="10"/>
  <c r="I179" i="10"/>
  <c r="I178" i="10"/>
  <c r="I177" i="10"/>
  <c r="I176" i="10"/>
  <c r="I175" i="10"/>
  <c r="I174" i="10"/>
  <c r="I173" i="10"/>
  <c r="I172" i="10"/>
  <c r="I171" i="10"/>
  <c r="I170" i="10"/>
  <c r="I169" i="10"/>
  <c r="I168" i="10"/>
  <c r="I167" i="10"/>
  <c r="I166" i="10"/>
  <c r="I165" i="10"/>
  <c r="I164" i="10"/>
  <c r="I163" i="10"/>
  <c r="I162" i="10"/>
  <c r="I161" i="10"/>
  <c r="I160" i="10"/>
  <c r="I159" i="10"/>
  <c r="I158" i="10"/>
  <c r="I157" i="10"/>
  <c r="I156" i="10"/>
  <c r="I155" i="10"/>
  <c r="I154" i="10"/>
  <c r="I153" i="10"/>
  <c r="I152" i="10"/>
  <c r="I151" i="10"/>
  <c r="I150" i="10"/>
  <c r="I149" i="10"/>
  <c r="I148" i="10"/>
  <c r="I147" i="10"/>
  <c r="I146" i="10"/>
  <c r="I145" i="10"/>
  <c r="I144" i="10"/>
  <c r="I143" i="10"/>
  <c r="I142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K38" i="8" l="1"/>
  <c r="K20" i="8"/>
</calcChain>
</file>

<file path=xl/comments1.xml><?xml version="1.0" encoding="utf-8"?>
<comments xmlns="http://schemas.openxmlformats.org/spreadsheetml/2006/main">
  <authors>
    <author>Claire Cook</author>
    <author>Sarah Grossman</author>
  </authors>
  <commentList>
    <comment ref="H2" authorId="0" shapeId="0">
      <text>
        <r>
          <rPr>
            <b/>
            <sz val="9"/>
            <color indexed="81"/>
            <rFont val="Tahoma"/>
            <charset val="1"/>
          </rPr>
          <t>Claire Cook:</t>
        </r>
        <r>
          <rPr>
            <sz val="9"/>
            <color indexed="81"/>
            <rFont val="Tahoma"/>
            <charset val="1"/>
          </rPr>
          <t xml:space="preserve">
CW seems too high</t>
        </r>
      </text>
    </comment>
    <comment ref="H3" authorId="0" shapeId="0">
      <text>
        <r>
          <rPr>
            <b/>
            <sz val="9"/>
            <color indexed="81"/>
            <rFont val="Tahoma"/>
            <charset val="1"/>
          </rPr>
          <t>Claire Cook:</t>
        </r>
        <r>
          <rPr>
            <sz val="9"/>
            <color indexed="81"/>
            <rFont val="Tahoma"/>
            <charset val="1"/>
          </rPr>
          <t xml:space="preserve">
CW seems too high</t>
        </r>
      </text>
    </comment>
    <comment ref="I248" authorId="0" shapeId="0">
      <text>
        <r>
          <rPr>
            <b/>
            <sz val="9"/>
            <color indexed="81"/>
            <rFont val="Tahoma"/>
            <charset val="1"/>
          </rPr>
          <t>Claire Cook:</t>
        </r>
        <r>
          <rPr>
            <sz val="9"/>
            <color indexed="81"/>
            <rFont val="Tahoma"/>
            <charset val="1"/>
          </rPr>
          <t xml:space="preserve">
CH is questionable, should be 9.5?</t>
        </r>
      </text>
    </comment>
    <comment ref="H374" authorId="1" shapeId="0">
      <text>
        <r>
          <rPr>
            <b/>
            <sz val="9"/>
            <color indexed="81"/>
            <rFont val="Tahoma"/>
            <family val="2"/>
          </rPr>
          <t>Sarah Grossman:</t>
        </r>
        <r>
          <rPr>
            <sz val="9"/>
            <color indexed="81"/>
            <rFont val="Tahoma"/>
            <family val="2"/>
          </rPr>
          <t xml:space="preserve">
One of these numbers might be off...</t>
        </r>
      </text>
    </comment>
  </commentList>
</comments>
</file>

<file path=xl/comments2.xml><?xml version="1.0" encoding="utf-8"?>
<comments xmlns="http://schemas.openxmlformats.org/spreadsheetml/2006/main">
  <authors>
    <author>Sarah Grossman</author>
  </authors>
  <commentList>
    <comment ref="Y3" authorId="0" shapeId="0">
      <text>
        <r>
          <rPr>
            <b/>
            <sz val="9"/>
            <color indexed="81"/>
            <rFont val="Tahoma"/>
            <family val="2"/>
          </rPr>
          <t>Sarah Grossman:</t>
        </r>
        <r>
          <rPr>
            <sz val="9"/>
            <color indexed="81"/>
            <rFont val="Tahoma"/>
            <family val="2"/>
          </rPr>
          <t xml:space="preserve">
These values have been converted from published values to correct for spine measurements.</t>
        </r>
      </text>
    </comment>
  </commentList>
</comments>
</file>

<file path=xl/sharedStrings.xml><?xml version="1.0" encoding="utf-8"?>
<sst xmlns="http://schemas.openxmlformats.org/spreadsheetml/2006/main" count="8973" uniqueCount="718">
  <si>
    <t>SiteCode</t>
  </si>
  <si>
    <t>IntertidalQuadratID</t>
  </si>
  <si>
    <t>SKY</t>
  </si>
  <si>
    <t>608</t>
  </si>
  <si>
    <t>instar</t>
  </si>
  <si>
    <t>606</t>
  </si>
  <si>
    <t>603</t>
  </si>
  <si>
    <t>609</t>
  </si>
  <si>
    <t>602</t>
  </si>
  <si>
    <t>610</t>
  </si>
  <si>
    <t>ALA</t>
  </si>
  <si>
    <t>032</t>
  </si>
  <si>
    <t>JOE</t>
  </si>
  <si>
    <t>024</t>
  </si>
  <si>
    <t>042</t>
  </si>
  <si>
    <t>043</t>
  </si>
  <si>
    <t>044</t>
  </si>
  <si>
    <t>045</t>
  </si>
  <si>
    <t>SIM</t>
  </si>
  <si>
    <t>109</t>
  </si>
  <si>
    <t>103</t>
  </si>
  <si>
    <t>110</t>
  </si>
  <si>
    <t>101</t>
  </si>
  <si>
    <t>adult</t>
  </si>
  <si>
    <t>107</t>
  </si>
  <si>
    <t>001</t>
  </si>
  <si>
    <t>megalopae</t>
  </si>
  <si>
    <t>009</t>
  </si>
  <si>
    <t>006</t>
  </si>
  <si>
    <t>005</t>
  </si>
  <si>
    <t>002</t>
  </si>
  <si>
    <t>004</t>
  </si>
  <si>
    <t>003</t>
  </si>
  <si>
    <t>010</t>
  </si>
  <si>
    <t>210</t>
  </si>
  <si>
    <t>201</t>
  </si>
  <si>
    <t>208</t>
  </si>
  <si>
    <t>202</t>
  </si>
  <si>
    <t>207</t>
  </si>
  <si>
    <t>203</t>
  </si>
  <si>
    <t>206</t>
  </si>
  <si>
    <t>204</t>
  </si>
  <si>
    <t>209</t>
  </si>
  <si>
    <t>ROS</t>
  </si>
  <si>
    <t>012</t>
  </si>
  <si>
    <t>COR</t>
  </si>
  <si>
    <t>106</t>
  </si>
  <si>
    <t>310</t>
  </si>
  <si>
    <t>304</t>
  </si>
  <si>
    <t>308</t>
  </si>
  <si>
    <t>301</t>
  </si>
  <si>
    <t>306</t>
  </si>
  <si>
    <t>302</t>
  </si>
  <si>
    <t>309</t>
  </si>
  <si>
    <t>305</t>
  </si>
  <si>
    <t>307</t>
  </si>
  <si>
    <t>303</t>
  </si>
  <si>
    <t>405</t>
  </si>
  <si>
    <t>408</t>
  </si>
  <si>
    <t>407</t>
  </si>
  <si>
    <t>404</t>
  </si>
  <si>
    <t>401</t>
  </si>
  <si>
    <t>402</t>
  </si>
  <si>
    <t>403</t>
  </si>
  <si>
    <t>506</t>
  </si>
  <si>
    <t>504</t>
  </si>
  <si>
    <t>507</t>
  </si>
  <si>
    <t>501</t>
  </si>
  <si>
    <t>607</t>
  </si>
  <si>
    <t>008</t>
  </si>
  <si>
    <t>007</t>
  </si>
  <si>
    <t>601</t>
  </si>
  <si>
    <t>605</t>
  </si>
  <si>
    <t>502</t>
  </si>
  <si>
    <t>509</t>
  </si>
  <si>
    <t>503</t>
  </si>
  <si>
    <t>410</t>
  </si>
  <si>
    <t>409</t>
  </si>
  <si>
    <t>205</t>
  </si>
  <si>
    <t>508</t>
  </si>
  <si>
    <t>505</t>
  </si>
  <si>
    <t>Date</t>
  </si>
  <si>
    <t>Ratio</t>
  </si>
  <si>
    <t>M</t>
  </si>
  <si>
    <t>J1</t>
  </si>
  <si>
    <t>J2</t>
  </si>
  <si>
    <t>J3</t>
  </si>
  <si>
    <t>J8</t>
  </si>
  <si>
    <t>J10</t>
  </si>
  <si>
    <t>J6</t>
  </si>
  <si>
    <t>J4</t>
  </si>
  <si>
    <t>J7</t>
  </si>
  <si>
    <t>J5</t>
  </si>
  <si>
    <t>J9</t>
  </si>
  <si>
    <t>703</t>
  </si>
  <si>
    <t>706</t>
  </si>
  <si>
    <t>705</t>
  </si>
  <si>
    <t>701</t>
  </si>
  <si>
    <t>709</t>
  </si>
  <si>
    <t>708</t>
  </si>
  <si>
    <t>702</t>
  </si>
  <si>
    <t>710</t>
  </si>
  <si>
    <t>Quadrat ID</t>
  </si>
  <si>
    <t>Stage</t>
  </si>
  <si>
    <t>CW</t>
  </si>
  <si>
    <t>CH</t>
  </si>
  <si>
    <t>INSTAR STAGE</t>
  </si>
  <si>
    <t>INTERMOLT PERIOD (days)</t>
  </si>
  <si>
    <t>6-8</t>
  </si>
  <si>
    <t>4-6</t>
  </si>
  <si>
    <t>13-20</t>
  </si>
  <si>
    <t>10-12</t>
  </si>
  <si>
    <t>14-18</t>
  </si>
  <si>
    <t>13-15</t>
  </si>
  <si>
    <t>9-11</t>
  </si>
  <si>
    <t>15-19</t>
  </si>
  <si>
    <t>12-17</t>
  </si>
  <si>
    <t>13-26</t>
  </si>
  <si>
    <t>20-28</t>
  </si>
  <si>
    <t>18-22</t>
  </si>
  <si>
    <t>21-43</t>
  </si>
  <si>
    <t>29-40</t>
  </si>
  <si>
    <t>23-29</t>
  </si>
  <si>
    <t>27-74</t>
  </si>
  <si>
    <t>35-53</t>
  </si>
  <si>
    <t>30-37</t>
  </si>
  <si>
    <t>36-149</t>
  </si>
  <si>
    <t>45-67</t>
  </si>
  <si>
    <t>38-47</t>
  </si>
  <si>
    <t>51-143</t>
  </si>
  <si>
    <t>55-85</t>
  </si>
  <si>
    <t>48-58</t>
  </si>
  <si>
    <t>46-121</t>
  </si>
  <si>
    <t>68-86</t>
  </si>
  <si>
    <t>59-72</t>
  </si>
  <si>
    <t>55-108</t>
  </si>
  <si>
    <t>J11</t>
  </si>
  <si>
    <t>84-107</t>
  </si>
  <si>
    <t>73-88</t>
  </si>
  <si>
    <t>94-294</t>
  </si>
  <si>
    <t>J12</t>
  </si>
  <si>
    <t>108-124</t>
  </si>
  <si>
    <t>89-90</t>
  </si>
  <si>
    <t>J13</t>
  </si>
  <si>
    <t>125-143</t>
  </si>
  <si>
    <t>Cohort</t>
  </si>
  <si>
    <t>EC</t>
  </si>
  <si>
    <t>LC</t>
  </si>
  <si>
    <t>Glacier Bay, AK</t>
  </si>
  <si>
    <t>Hood Canal, WA</t>
  </si>
  <si>
    <t>Grays Harbor, WA</t>
  </si>
  <si>
    <t>Instar stage</t>
  </si>
  <si>
    <t>L:W</t>
  </si>
  <si>
    <t>Instar Stage</t>
  </si>
  <si>
    <t>Week</t>
  </si>
  <si>
    <t>CALIFORNIA</t>
  </si>
  <si>
    <t>WASHINGTON</t>
  </si>
  <si>
    <t>ALASKA</t>
  </si>
  <si>
    <t>BRITISH COLUMBIA</t>
  </si>
  <si>
    <t>Comparison of L:W ratios</t>
  </si>
  <si>
    <t>Collier</t>
  </si>
  <si>
    <t>Wild &amp; Tasto</t>
  </si>
  <si>
    <t>Poole</t>
  </si>
  <si>
    <t xml:space="preserve">Dinnel et al. </t>
  </si>
  <si>
    <t>Orensanz &amp; Gallucci</t>
  </si>
  <si>
    <t>Armstrong et al.</t>
  </si>
  <si>
    <t>Cleaver</t>
  </si>
  <si>
    <t>Vinzant (unpubl.)</t>
  </si>
  <si>
    <t>Butler</t>
  </si>
  <si>
    <t>Mackay and Weymouth</t>
  </si>
  <si>
    <t>Dinnel et al.</t>
  </si>
  <si>
    <t>San Francisco Bay</t>
  </si>
  <si>
    <t>Central California</t>
  </si>
  <si>
    <t>Bodega Bay</t>
  </si>
  <si>
    <t>Coastal</t>
  </si>
  <si>
    <t>Hood Canal</t>
  </si>
  <si>
    <t>Puget Sound</t>
  </si>
  <si>
    <t>Garrison Bay, San Juan Island</t>
  </si>
  <si>
    <t>Grays Harbor (Nearshore)</t>
  </si>
  <si>
    <t>Grays Harbor (Estuary)</t>
  </si>
  <si>
    <t>Grays Harbor</t>
  </si>
  <si>
    <t>Glacier Bay</t>
  </si>
  <si>
    <t>Queen Charlotte Islands</t>
  </si>
  <si>
    <t>Boundary Bay</t>
  </si>
  <si>
    <t>EARLY COHORT May-June 13</t>
  </si>
  <si>
    <t>LATE COHORT June 13-Aug</t>
  </si>
  <si>
    <t>late cohort J1 instars arrive at end of June</t>
  </si>
  <si>
    <t>late cohort J2 instars arrive mid-July</t>
  </si>
  <si>
    <t>late cohort J3 instars arrive end of July</t>
  </si>
  <si>
    <t>SITC megalop</t>
  </si>
  <si>
    <t>Early</t>
  </si>
  <si>
    <t>Late</t>
  </si>
  <si>
    <t>SITC instars</t>
  </si>
  <si>
    <t>Early (5/16-6/15)</t>
  </si>
  <si>
    <t>Late (7/23-9/6)</t>
  </si>
  <si>
    <t>n</t>
  </si>
  <si>
    <t>avg CW</t>
  </si>
  <si>
    <t>min CW</t>
  </si>
  <si>
    <t>max CW</t>
  </si>
  <si>
    <t>avg CH</t>
  </si>
  <si>
    <t>min CH</t>
  </si>
  <si>
    <t>max CH</t>
  </si>
  <si>
    <t>late cohort J4 instars arrive mid to late Aug</t>
  </si>
  <si>
    <t>QA</t>
  </si>
  <si>
    <t>L:W ratio is a red flag. Either CW or CH value may be off.</t>
  </si>
  <si>
    <t>Comparison of juvenile carapace widths (CW) in mm. excluding 10th anterolateral spines</t>
  </si>
  <si>
    <t>IntertidalDate</t>
  </si>
  <si>
    <t>805</t>
  </si>
  <si>
    <t>SKY010</t>
  </si>
  <si>
    <t>SKY001</t>
  </si>
  <si>
    <t>406</t>
  </si>
  <si>
    <t>SpeciesName</t>
  </si>
  <si>
    <t>Metacarcinus magister</t>
  </si>
  <si>
    <t>013</t>
  </si>
  <si>
    <t>014</t>
  </si>
  <si>
    <t>015</t>
  </si>
  <si>
    <t>018</t>
  </si>
  <si>
    <t>019</t>
  </si>
  <si>
    <t>058</t>
  </si>
  <si>
    <t>059</t>
  </si>
  <si>
    <t>060</t>
  </si>
  <si>
    <t>061</t>
  </si>
  <si>
    <t>062</t>
  </si>
  <si>
    <t>104</t>
  </si>
  <si>
    <t>105</t>
  </si>
  <si>
    <t>108</t>
  </si>
  <si>
    <t>510</t>
  </si>
  <si>
    <t>604</t>
  </si>
  <si>
    <t>704</t>
  </si>
  <si>
    <t>707</t>
  </si>
  <si>
    <t>046</t>
  </si>
  <si>
    <t>102</t>
  </si>
  <si>
    <t>Row Labels</t>
  </si>
  <si>
    <t>(blank)</t>
  </si>
  <si>
    <t>Grand Total</t>
  </si>
  <si>
    <t>801</t>
  </si>
  <si>
    <t>802</t>
  </si>
  <si>
    <t>803</t>
  </si>
  <si>
    <t>804</t>
  </si>
  <si>
    <t>806</t>
  </si>
  <si>
    <t>807</t>
  </si>
  <si>
    <t>808</t>
  </si>
  <si>
    <t>809</t>
  </si>
  <si>
    <t>810</t>
  </si>
  <si>
    <t>COR001</t>
  </si>
  <si>
    <t>COR002</t>
  </si>
  <si>
    <t>COR004</t>
  </si>
  <si>
    <t>COR005</t>
  </si>
  <si>
    <t>COR006</t>
  </si>
  <si>
    <t>COR007</t>
  </si>
  <si>
    <t>COR008</t>
  </si>
  <si>
    <t>COR009</t>
  </si>
  <si>
    <t>COR010</t>
  </si>
  <si>
    <t>Count of IntertidalQuadratID</t>
  </si>
  <si>
    <t>Dungeness/.25m2</t>
  </si>
  <si>
    <t>Dungeness/1m2</t>
  </si>
  <si>
    <t>SKY002</t>
  </si>
  <si>
    <t>SKY003</t>
  </si>
  <si>
    <t>SKY004</t>
  </si>
  <si>
    <t>SKY005</t>
  </si>
  <si>
    <t>SKY006</t>
  </si>
  <si>
    <t>SKY007</t>
  </si>
  <si>
    <t>SKY008</t>
  </si>
  <si>
    <t>SKY009</t>
  </si>
  <si>
    <t>Year</t>
  </si>
  <si>
    <t>611</t>
  </si>
  <si>
    <t>612</t>
  </si>
  <si>
    <t>Column Labels</t>
  </si>
  <si>
    <t>TOTAL COUNT</t>
  </si>
  <si>
    <t>Week 2019</t>
  </si>
  <si>
    <t>Week 2018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</si>
  <si>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</si>
  <si>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</si>
  <si>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</si>
  <si>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</si>
  <si>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</si>
  <si>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</si>
  <si>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</si>
  <si>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</si>
  <si>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</si>
  <si>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</si>
  <si>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SettlementCount_1/4m</t>
  </si>
  <si>
    <t>TotalCount_1/4m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</si>
  <si>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</si>
  <si>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</si>
  <si>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</si>
  <si>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</si>
  <si>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</si>
  <si>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</si>
  <si>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</si>
  <si>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</si>
  <si>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</si>
  <si>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</si>
  <si>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Basin</t>
  </si>
  <si>
    <t>SJC</t>
  </si>
  <si>
    <t>WB</t>
  </si>
  <si>
    <t>ID</t>
  </si>
  <si>
    <t>Instar #</t>
  </si>
  <si>
    <t>Median Molt Date</t>
  </si>
  <si>
    <t>Days After J1 Molt</t>
  </si>
  <si>
    <t>CW (mm)</t>
  </si>
  <si>
    <t>CH (mm)</t>
  </si>
  <si>
    <t>TH (mm)</t>
  </si>
  <si>
    <t>Molt Increment (%)</t>
  </si>
  <si>
    <t>Intermolt Range (days)</t>
  </si>
  <si>
    <t>Avg Intermolt (days)</t>
  </si>
  <si>
    <t>Avg CW (mm)</t>
  </si>
  <si>
    <t>EC01ROS</t>
  </si>
  <si>
    <t>EC01A</t>
  </si>
  <si>
    <t>LC41A</t>
  </si>
  <si>
    <t>EC02ANA</t>
  </si>
  <si>
    <t>EC02A</t>
  </si>
  <si>
    <t>LC41B</t>
  </si>
  <si>
    <t>EC02ROS</t>
  </si>
  <si>
    <t>EC02B</t>
  </si>
  <si>
    <t>LC42A</t>
  </si>
  <si>
    <t>EC03ANA</t>
  </si>
  <si>
    <t>EC03A</t>
  </si>
  <si>
    <t>LC43A</t>
  </si>
  <si>
    <t>EC03ROS</t>
  </si>
  <si>
    <t>EC03B</t>
  </si>
  <si>
    <t>LC44A</t>
  </si>
  <si>
    <t>EC04ROS</t>
  </si>
  <si>
    <t>EC03C</t>
  </si>
  <si>
    <t>LC45A</t>
  </si>
  <si>
    <t>EC05ANA</t>
  </si>
  <si>
    <t>EC04A</t>
  </si>
  <si>
    <t>LC46A</t>
  </si>
  <si>
    <t>EC05ROS</t>
  </si>
  <si>
    <t>EC04B</t>
  </si>
  <si>
    <t>LC47A</t>
  </si>
  <si>
    <t>EC06ANA</t>
  </si>
  <si>
    <t>EC05A</t>
  </si>
  <si>
    <t>LC48A</t>
  </si>
  <si>
    <t>EC06ROS</t>
  </si>
  <si>
    <t>EC05B</t>
  </si>
  <si>
    <t>LC48B</t>
  </si>
  <si>
    <t>EC07ANA</t>
  </si>
  <si>
    <t>EC06A</t>
  </si>
  <si>
    <t>LC49A</t>
  </si>
  <si>
    <t>EC07ROS</t>
  </si>
  <si>
    <t>EC07A</t>
  </si>
  <si>
    <t>LC50A</t>
  </si>
  <si>
    <t>EC08ANA</t>
  </si>
  <si>
    <t>EC08A</t>
  </si>
  <si>
    <t>LC50B</t>
  </si>
  <si>
    <t>EC08ROS</t>
  </si>
  <si>
    <t>EC08B</t>
  </si>
  <si>
    <t>LC51A</t>
  </si>
  <si>
    <t>EC09ANA</t>
  </si>
  <si>
    <t>EC09A</t>
  </si>
  <si>
    <t>LC51B</t>
  </si>
  <si>
    <t>EC09ROS</t>
  </si>
  <si>
    <t>EC10A</t>
  </si>
  <si>
    <t>LC52A</t>
  </si>
  <si>
    <t>EC10ANA</t>
  </si>
  <si>
    <t>EC11A</t>
  </si>
  <si>
    <t>LC52B</t>
  </si>
  <si>
    <t>EC10ROS</t>
  </si>
  <si>
    <t>EC12A</t>
  </si>
  <si>
    <t>LC53A</t>
  </si>
  <si>
    <t>EC11ANA</t>
  </si>
  <si>
    <t>EC13A</t>
  </si>
  <si>
    <t>LC54A</t>
  </si>
  <si>
    <t>EC11ROS</t>
  </si>
  <si>
    <t>EC14A</t>
  </si>
  <si>
    <t>LC55A</t>
  </si>
  <si>
    <t>EC12ANA</t>
  </si>
  <si>
    <t>EC15A</t>
  </si>
  <si>
    <t>LC56A</t>
  </si>
  <si>
    <t>EC12ROS</t>
  </si>
  <si>
    <t>EC16A</t>
  </si>
  <si>
    <t>LC57A</t>
  </si>
  <si>
    <t>EC13ANA</t>
  </si>
  <si>
    <t>EC16B</t>
  </si>
  <si>
    <t>LC58A</t>
  </si>
  <si>
    <t>EC13ROS</t>
  </si>
  <si>
    <t>EC16C</t>
  </si>
  <si>
    <t>LC59A</t>
  </si>
  <si>
    <t>EC14ANA</t>
  </si>
  <si>
    <t>EC17A</t>
  </si>
  <si>
    <t>LC60A</t>
  </si>
  <si>
    <t>EC14ROS</t>
  </si>
  <si>
    <t>EC17B</t>
  </si>
  <si>
    <t>LC61A</t>
  </si>
  <si>
    <t>EC15ANA</t>
  </si>
  <si>
    <t>EC18A</t>
  </si>
  <si>
    <t>LC61B</t>
  </si>
  <si>
    <t>EC15ROS</t>
  </si>
  <si>
    <t>EC19A</t>
  </si>
  <si>
    <t>LC62A</t>
  </si>
  <si>
    <t>EC16ANA</t>
  </si>
  <si>
    <t>EC19B</t>
  </si>
  <si>
    <t>LC63A</t>
  </si>
  <si>
    <t>EC16ROS</t>
  </si>
  <si>
    <t>EC20A</t>
  </si>
  <si>
    <t>LC64A</t>
  </si>
  <si>
    <t>EC17ANA</t>
  </si>
  <si>
    <t>EC20B</t>
  </si>
  <si>
    <t>LC65A</t>
  </si>
  <si>
    <t>EC17ROS</t>
  </si>
  <si>
    <t>EC20C</t>
  </si>
  <si>
    <t>LC66A</t>
  </si>
  <si>
    <t>EC18ANA</t>
  </si>
  <si>
    <t>EC21A</t>
  </si>
  <si>
    <t>LC66B</t>
  </si>
  <si>
    <t>EC18ROS</t>
  </si>
  <si>
    <t>EC21B</t>
  </si>
  <si>
    <t>LC67A</t>
  </si>
  <si>
    <t>EC19ANA</t>
  </si>
  <si>
    <t>EC22A</t>
  </si>
  <si>
    <t>LC68A</t>
  </si>
  <si>
    <t>EC19ROS</t>
  </si>
  <si>
    <t>Avg Days After J1 Molt</t>
  </si>
  <si>
    <t>Avg Intermolt</t>
  </si>
  <si>
    <t>StdDev Intermolt</t>
  </si>
  <si>
    <t>Avg CH:CW</t>
  </si>
  <si>
    <t>StdDev CH:CW</t>
  </si>
  <si>
    <t>EC23A</t>
  </si>
  <si>
    <t>LC68B</t>
  </si>
  <si>
    <t>EC20ROS</t>
  </si>
  <si>
    <t>EC23B</t>
  </si>
  <si>
    <t>LC68C</t>
  </si>
  <si>
    <t>EC21ANA</t>
  </si>
  <si>
    <t>EC24A</t>
  </si>
  <si>
    <t>LC69A</t>
  </si>
  <si>
    <t>EC21ROS</t>
  </si>
  <si>
    <t>EC24B</t>
  </si>
  <si>
    <t>LC70A</t>
  </si>
  <si>
    <t>EC22ANA</t>
  </si>
  <si>
    <t>EC25A</t>
  </si>
  <si>
    <t>LC70B</t>
  </si>
  <si>
    <t>EC22ROS</t>
  </si>
  <si>
    <t>EC26A</t>
  </si>
  <si>
    <t>LC71A</t>
  </si>
  <si>
    <t>EC23ANA</t>
  </si>
  <si>
    <t>EC27A</t>
  </si>
  <si>
    <t>LC72A</t>
  </si>
  <si>
    <t>EC23ROS</t>
  </si>
  <si>
    <t>EC27B</t>
  </si>
  <si>
    <t>LC73A</t>
  </si>
  <si>
    <t>EC24ANA</t>
  </si>
  <si>
    <t>EC28A</t>
  </si>
  <si>
    <t>LC73B</t>
  </si>
  <si>
    <t>EC24ROS</t>
  </si>
  <si>
    <t>EC28B</t>
  </si>
  <si>
    <t>LC74A</t>
  </si>
  <si>
    <t>EC25ANA</t>
  </si>
  <si>
    <t>EC29A</t>
  </si>
  <si>
    <t>LC75A</t>
  </si>
  <si>
    <t>EC25ROS</t>
  </si>
  <si>
    <t>EC29B</t>
  </si>
  <si>
    <t>LC76A</t>
  </si>
  <si>
    <t>EC26ANA</t>
  </si>
  <si>
    <t>EC30A</t>
  </si>
  <si>
    <t>LC76B</t>
  </si>
  <si>
    <t>EC26ROS</t>
  </si>
  <si>
    <t>EC30B</t>
  </si>
  <si>
    <t>LC77A</t>
  </si>
  <si>
    <t>EC27ANA</t>
  </si>
  <si>
    <t>EC31A</t>
  </si>
  <si>
    <t>LC78A</t>
  </si>
  <si>
    <t>EC27ROS</t>
  </si>
  <si>
    <t>EC31B</t>
  </si>
  <si>
    <t>LC79A</t>
  </si>
  <si>
    <t>EC28ANA</t>
  </si>
  <si>
    <t>EC31C</t>
  </si>
  <si>
    <t>LC80A</t>
  </si>
  <si>
    <t>EC29ROS</t>
  </si>
  <si>
    <t>EC32A</t>
  </si>
  <si>
    <t>EC30ROS</t>
  </si>
  <si>
    <t>EC32B</t>
  </si>
  <si>
    <t>EC31ROS</t>
  </si>
  <si>
    <t>EC33A</t>
  </si>
  <si>
    <t>EC04ANA</t>
  </si>
  <si>
    <t>EC34A</t>
  </si>
  <si>
    <t>EC35A</t>
  </si>
  <si>
    <t>EC36A</t>
  </si>
  <si>
    <t>LC46B</t>
  </si>
  <si>
    <t>EC37A</t>
  </si>
  <si>
    <t>EC37B</t>
  </si>
  <si>
    <t>EC38A</t>
  </si>
  <si>
    <t>EC38B</t>
  </si>
  <si>
    <t>EC38C</t>
  </si>
  <si>
    <t>EC39A</t>
  </si>
  <si>
    <t>EC40A</t>
  </si>
  <si>
    <t>LC53B</t>
  </si>
  <si>
    <t>EC06B</t>
  </si>
  <si>
    <t>EC10B</t>
  </si>
  <si>
    <t>LC68D</t>
  </si>
  <si>
    <t>EC33B</t>
  </si>
  <si>
    <t>EC38D</t>
  </si>
  <si>
    <t>LC43B</t>
  </si>
  <si>
    <t>LC79B</t>
  </si>
  <si>
    <t>10 - 22</t>
  </si>
  <si>
    <t>49 - 52</t>
  </si>
  <si>
    <t>51 - 56</t>
  </si>
  <si>
    <t>35 - 42</t>
  </si>
  <si>
    <t>EC30C</t>
  </si>
  <si>
    <t>28 - 31</t>
  </si>
  <si>
    <t>EC34B</t>
  </si>
  <si>
    <t>EC09B</t>
  </si>
  <si>
    <t>42 - 44</t>
  </si>
  <si>
    <t>31 - 35</t>
  </si>
  <si>
    <t>22 - 24</t>
  </si>
  <si>
    <t>EC33C</t>
  </si>
  <si>
    <t>EC35B</t>
  </si>
  <si>
    <t>34 - 38</t>
  </si>
  <si>
    <t>24 - 28</t>
  </si>
  <si>
    <t>54 - 60</t>
  </si>
  <si>
    <t>EC16D</t>
  </si>
  <si>
    <t>36 - 40</t>
  </si>
  <si>
    <t>EC18B</t>
  </si>
  <si>
    <t>52 - 56</t>
  </si>
  <si>
    <t>EC23C</t>
  </si>
  <si>
    <t>32 - 42</t>
  </si>
  <si>
    <t>EC29C</t>
  </si>
  <si>
    <t>43 - 46</t>
  </si>
  <si>
    <t>EC27C</t>
  </si>
  <si>
    <t>38 - 49</t>
  </si>
  <si>
    <t>EC03D</t>
  </si>
  <si>
    <t>28 - 35</t>
  </si>
  <si>
    <t>EC09C</t>
  </si>
  <si>
    <t>EC21C</t>
  </si>
  <si>
    <t>67 - 85</t>
  </si>
  <si>
    <t>EC55A</t>
  </si>
  <si>
    <t>79 - 84</t>
  </si>
  <si>
    <t>EC76A</t>
  </si>
  <si>
    <t>49 - 51</t>
  </si>
  <si>
    <t>EC40B</t>
  </si>
  <si>
    <t>46 - 52</t>
  </si>
  <si>
    <t>EC42A</t>
  </si>
  <si>
    <t>26 - 32</t>
  </si>
  <si>
    <t>38 - 42</t>
  </si>
  <si>
    <t>EC80A</t>
  </si>
  <si>
    <t>61 - 65</t>
  </si>
  <si>
    <t>EC17C</t>
  </si>
  <si>
    <t>37 - 41</t>
  </si>
  <si>
    <t>48 - 50</t>
  </si>
  <si>
    <t>53 - 57</t>
  </si>
  <si>
    <t>33 - 36</t>
  </si>
  <si>
    <t>30 - 35</t>
  </si>
  <si>
    <t>33 - 39</t>
  </si>
  <si>
    <t>50 - 62</t>
  </si>
  <si>
    <t>35 - 39</t>
  </si>
  <si>
    <t>49 - 53</t>
  </si>
  <si>
    <t>56 - 60</t>
  </si>
  <si>
    <t>53 - 56</t>
  </si>
  <si>
    <t>70 - 72</t>
  </si>
  <si>
    <t>57 - 61</t>
  </si>
  <si>
    <t>74 - 76</t>
  </si>
  <si>
    <t>51 - 59</t>
  </si>
  <si>
    <t>77 - 80</t>
  </si>
  <si>
    <t>68 - 74</t>
  </si>
  <si>
    <t>11 - 41</t>
  </si>
  <si>
    <t xml:space="preserve"> </t>
  </si>
  <si>
    <t>69 - 71</t>
  </si>
  <si>
    <t>65 - 67</t>
  </si>
  <si>
    <t>69 - 74</t>
  </si>
  <si>
    <t>52 - 57</t>
  </si>
  <si>
    <t>55 - 60</t>
  </si>
  <si>
    <t>65 - 69</t>
  </si>
  <si>
    <t>50 - 52</t>
  </si>
  <si>
    <t>67 - 69</t>
  </si>
  <si>
    <t>51 - 69</t>
  </si>
  <si>
    <t>51 - 55</t>
  </si>
  <si>
    <t>60 - 63</t>
  </si>
  <si>
    <t>76 - 85</t>
  </si>
  <si>
    <t>57 - 63</t>
  </si>
  <si>
    <t>43 - 83</t>
  </si>
  <si>
    <t>62 - 65</t>
  </si>
  <si>
    <t>70 - 75</t>
  </si>
  <si>
    <t>56 - 62</t>
  </si>
  <si>
    <t>63 - 100</t>
  </si>
  <si>
    <t>66 - 105</t>
  </si>
  <si>
    <t>85 - 90</t>
  </si>
  <si>
    <t>94 - 99</t>
  </si>
  <si>
    <t>58 - 97</t>
  </si>
  <si>
    <t>81 - 118</t>
  </si>
  <si>
    <t>43 - 50</t>
  </si>
  <si>
    <t>71 - 74</t>
  </si>
  <si>
    <t>LC01COR</t>
  </si>
  <si>
    <t>LC02COR</t>
  </si>
  <si>
    <t>LC03COR</t>
  </si>
  <si>
    <t>LC04COR</t>
  </si>
  <si>
    <t>LC05COR</t>
  </si>
  <si>
    <t>LC06COR</t>
  </si>
  <si>
    <t>LC07COR</t>
  </si>
  <si>
    <t>LC08COR</t>
  </si>
  <si>
    <t>LC09COR</t>
  </si>
  <si>
    <t>LC10COR</t>
  </si>
  <si>
    <t>LC11COR</t>
  </si>
  <si>
    <t>LC12COR</t>
  </si>
  <si>
    <t>LC13COR</t>
  </si>
  <si>
    <t>LC14COR</t>
  </si>
  <si>
    <t>LC15COR</t>
  </si>
  <si>
    <t>LC16CPR</t>
  </si>
  <si>
    <t>LC17COR</t>
  </si>
  <si>
    <t>LC18COR</t>
  </si>
  <si>
    <t>LC19COR</t>
  </si>
  <si>
    <t>LC20COR</t>
  </si>
  <si>
    <t>LC21COR</t>
  </si>
  <si>
    <t>LC22COR</t>
  </si>
  <si>
    <t>LC23COR</t>
  </si>
  <si>
    <t>LC24COR</t>
  </si>
  <si>
    <t>LC25COR</t>
  </si>
  <si>
    <t>LC26COR</t>
  </si>
  <si>
    <t>LC27COR</t>
  </si>
  <si>
    <t>LC28COR</t>
  </si>
  <si>
    <t>LC29COR</t>
  </si>
  <si>
    <t>LC30COR</t>
  </si>
  <si>
    <t>LC32COR</t>
  </si>
  <si>
    <t>LC33COR</t>
  </si>
  <si>
    <t>LC35COR</t>
  </si>
  <si>
    <t>LC36COR</t>
  </si>
  <si>
    <t>LC37COR</t>
  </si>
  <si>
    <t>LC38COR</t>
  </si>
  <si>
    <t>LC39COR</t>
  </si>
  <si>
    <t>LC40COR</t>
  </si>
  <si>
    <t>LC41COR</t>
  </si>
  <si>
    <t>LC42COR</t>
  </si>
  <si>
    <t>LC43COR</t>
  </si>
  <si>
    <t>LC44COR</t>
  </si>
  <si>
    <t>LC45COR</t>
  </si>
  <si>
    <t>LC46COR</t>
  </si>
  <si>
    <t>LC47COR</t>
  </si>
  <si>
    <t>LC48COR</t>
  </si>
  <si>
    <t>LC49COR</t>
  </si>
  <si>
    <t>LC50COR</t>
  </si>
  <si>
    <t>LC51COR</t>
  </si>
  <si>
    <t>LC52COR</t>
  </si>
  <si>
    <t>LC53COR</t>
  </si>
  <si>
    <t>LC55COR</t>
  </si>
  <si>
    <t>LC56COR</t>
  </si>
  <si>
    <t>LC58COR</t>
  </si>
  <si>
    <t>25 - 27</t>
  </si>
  <si>
    <t>32 - 34</t>
  </si>
  <si>
    <t>27 - 29</t>
  </si>
  <si>
    <t>28 - 30</t>
  </si>
  <si>
    <t>34 - 36</t>
  </si>
  <si>
    <t>25 - 28</t>
  </si>
  <si>
    <t>42 - 46</t>
  </si>
  <si>
    <t>21 - 25</t>
  </si>
  <si>
    <t>28 - 29</t>
  </si>
  <si>
    <t>16 - 17</t>
  </si>
  <si>
    <t>23 - 24</t>
  </si>
  <si>
    <t>30 - 34</t>
  </si>
  <si>
    <t>30 - 31</t>
  </si>
  <si>
    <t>65 - 66</t>
  </si>
  <si>
    <t>22 - 23</t>
  </si>
  <si>
    <t>34 - 43</t>
  </si>
  <si>
    <t>47 - 50</t>
  </si>
  <si>
    <t>44 - 48</t>
  </si>
  <si>
    <t>43 - 47</t>
  </si>
  <si>
    <t>42 - 45</t>
  </si>
  <si>
    <t>25 - 29</t>
  </si>
  <si>
    <t>32 - 35</t>
  </si>
  <si>
    <t>43 - 45</t>
  </si>
  <si>
    <t>40 - 73</t>
  </si>
  <si>
    <t>29 - 32</t>
  </si>
  <si>
    <t>29 - 31</t>
  </si>
  <si>
    <t>27 - 30</t>
  </si>
  <si>
    <t>24 - 38</t>
  </si>
  <si>
    <t>34 - 37</t>
  </si>
  <si>
    <t>44 - 47</t>
  </si>
  <si>
    <t>46 - 49</t>
  </si>
  <si>
    <t>37 - 40</t>
  </si>
  <si>
    <t>35 - 38</t>
  </si>
  <si>
    <t>39 - 42</t>
  </si>
  <si>
    <t>45 - 50</t>
  </si>
  <si>
    <t>38 - 43</t>
  </si>
  <si>
    <t>45 - 49</t>
  </si>
  <si>
    <t>42 - 47</t>
  </si>
  <si>
    <t>60 - 61</t>
  </si>
  <si>
    <t>32 - 38</t>
  </si>
  <si>
    <t>46 - 50</t>
  </si>
  <si>
    <t>52 - 60</t>
  </si>
  <si>
    <t>45 - 53</t>
  </si>
  <si>
    <t>39 - 45</t>
  </si>
  <si>
    <t>37 - 45</t>
  </si>
  <si>
    <t>47 - 52</t>
  </si>
  <si>
    <t>51 - 57</t>
  </si>
  <si>
    <t>42 - 50</t>
  </si>
  <si>
    <t>42 - 51</t>
  </si>
  <si>
    <t>42 - 48</t>
  </si>
  <si>
    <t>43 - 49</t>
  </si>
  <si>
    <t>50 - 57</t>
  </si>
  <si>
    <t>StdDev Days After J1</t>
  </si>
  <si>
    <t>PADILLA BAY</t>
  </si>
  <si>
    <t>Count</t>
  </si>
  <si>
    <t>StdDev Molt Increment</t>
  </si>
  <si>
    <t>AvG Molt Increment</t>
  </si>
  <si>
    <t>StdDev CH (mm)</t>
  </si>
  <si>
    <t>Avg CH (mm)</t>
  </si>
  <si>
    <t>StdDev CW (mm)</t>
  </si>
  <si>
    <t>Avg CW</t>
  </si>
  <si>
    <t>StdDev CW</t>
  </si>
  <si>
    <t>Avg CH</t>
  </si>
  <si>
    <t>StdDev CH</t>
  </si>
  <si>
    <t>Molt Increment</t>
  </si>
  <si>
    <t>Molt Stage</t>
  </si>
  <si>
    <t>Field CW</t>
  </si>
  <si>
    <t>Count of Instar Stage</t>
  </si>
  <si>
    <t>IntertidalDungenessStage</t>
  </si>
  <si>
    <t>IntertidalDungenessWidth</t>
  </si>
  <si>
    <t>IntertidalDungenessHeight</t>
  </si>
  <si>
    <t>Average of CW</t>
  </si>
  <si>
    <t>Count of CW</t>
  </si>
  <si>
    <t>Avg % Increase</t>
  </si>
  <si>
    <t>EARLY COHORT</t>
  </si>
  <si>
    <t>LATE COHORT</t>
  </si>
  <si>
    <t>Projected CW</t>
  </si>
  <si>
    <t>Actual Avg CW</t>
  </si>
  <si>
    <t>Percent Increase</t>
  </si>
  <si>
    <t>na</t>
  </si>
  <si>
    <t>% Increase for Projected CW</t>
  </si>
  <si>
    <t>See column F</t>
  </si>
  <si>
    <t>20-30%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</si>
</sst>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m/d/yy;@"/>
    <numFmt numFmtId="166" formatCode="m/d;@"/>
  </numFmts>
  <fonts count="29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indexed="8"/>
      <name val="Calibri"/>
    </font>
    <font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2">
    <xf numFmtId="0" fontId="0" fillId="0" borderId="0"/>
    <xf numFmtId="0" fontId="11" fillId="0" borderId="0"/>
    <xf numFmtId="0" fontId="11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20" fillId="0" borderId="0"/>
    <xf numFmtId="0" fontId="20" fillId="0" borderId="0"/>
    <xf numFmtId="0" fontId="20" fillId="0" borderId="0"/>
    <xf numFmtId="0" fontId="28" fillId="0" borderId="0"/>
    <xf numFmtId="0" fontId="28" fillId="0" borderId="0"/>
  </cellStyleXfs>
  <cellXfs count="343">
    <xf numFmtId="0" fontId="0" fillId="0" borderId="0" xfId="0"/>
    <xf numFmtId="0" fontId="10" fillId="0" borderId="2" xfId="1" applyFont="1" applyFill="1" applyBorder="1" applyAlignment="1">
      <alignment wrapText="1"/>
    </xf>
    <xf numFmtId="2" fontId="10" fillId="0" borderId="2" xfId="1" applyNumberFormat="1" applyFont="1" applyFill="1" applyBorder="1" applyAlignment="1">
      <alignment horizontal="right" wrapText="1"/>
    </xf>
    <xf numFmtId="1" fontId="0" fillId="0" borderId="0" xfId="0" applyNumberFormat="1"/>
    <xf numFmtId="2" fontId="10" fillId="3" borderId="2" xfId="1" applyNumberFormat="1" applyFont="1" applyFill="1" applyBorder="1" applyAlignment="1">
      <alignment horizontal="right" wrapText="1"/>
    </xf>
    <xf numFmtId="0" fontId="0" fillId="0" borderId="0" xfId="0" applyFill="1" applyBorder="1" applyAlignment="1"/>
    <xf numFmtId="0" fontId="10" fillId="0" borderId="2" xfId="2" applyFont="1" applyFill="1" applyBorder="1" applyAlignment="1">
      <alignment wrapText="1"/>
    </xf>
    <xf numFmtId="2" fontId="10" fillId="0" borderId="2" xfId="2" applyNumberFormat="1" applyFont="1" applyFill="1" applyBorder="1" applyAlignment="1">
      <alignment horizontal="right" wrapText="1"/>
    </xf>
    <xf numFmtId="2" fontId="8" fillId="0" borderId="0" xfId="0" applyNumberFormat="1" applyFont="1" applyFill="1"/>
    <xf numFmtId="0" fontId="8" fillId="0" borderId="0" xfId="0" applyFont="1"/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49" fontId="0" fillId="0" borderId="5" xfId="0" applyNumberFormat="1" applyBorder="1" applyAlignment="1">
      <alignment horizontal="right" wrapText="1"/>
    </xf>
    <xf numFmtId="49" fontId="0" fillId="0" borderId="6" xfId="0" applyNumberFormat="1" applyBorder="1" applyAlignment="1">
      <alignment horizontal="right" wrapText="1"/>
    </xf>
    <xf numFmtId="0" fontId="0" fillId="0" borderId="5" xfId="0" applyBorder="1" applyAlignment="1">
      <alignment horizontal="right" wrapText="1"/>
    </xf>
    <xf numFmtId="0" fontId="0" fillId="0" borderId="7" xfId="0" applyBorder="1" applyAlignment="1">
      <alignment horizontal="center" wrapText="1"/>
    </xf>
    <xf numFmtId="49" fontId="0" fillId="0" borderId="7" xfId="0" applyNumberFormat="1" applyBorder="1" applyAlignment="1">
      <alignment horizontal="right" wrapText="1"/>
    </xf>
    <xf numFmtId="49" fontId="0" fillId="0" borderId="8" xfId="0" applyNumberFormat="1" applyBorder="1" applyAlignment="1">
      <alignment horizontal="right" wrapText="1"/>
    </xf>
    <xf numFmtId="0" fontId="0" fillId="0" borderId="7" xfId="0" applyBorder="1" applyAlignment="1">
      <alignment horizontal="right" wrapText="1"/>
    </xf>
    <xf numFmtId="164" fontId="0" fillId="0" borderId="7" xfId="0" applyNumberFormat="1" applyBorder="1" applyAlignment="1">
      <alignment horizontal="right" wrapText="1"/>
    </xf>
    <xf numFmtId="0" fontId="0" fillId="0" borderId="9" xfId="0" applyBorder="1" applyAlignment="1">
      <alignment horizontal="center" wrapText="1"/>
    </xf>
    <xf numFmtId="49" fontId="0" fillId="0" borderId="9" xfId="0" applyNumberFormat="1" applyBorder="1" applyAlignment="1">
      <alignment horizontal="right" wrapText="1"/>
    </xf>
    <xf numFmtId="49" fontId="0" fillId="0" borderId="10" xfId="0" applyNumberFormat="1" applyBorder="1" applyAlignment="1">
      <alignment horizontal="right" wrapText="1"/>
    </xf>
    <xf numFmtId="0" fontId="0" fillId="0" borderId="9" xfId="0" applyBorder="1" applyAlignment="1">
      <alignment horizontal="right" wrapText="1"/>
    </xf>
    <xf numFmtId="0" fontId="10" fillId="0" borderId="3" xfId="1" applyFont="1" applyFill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0" fontId="0" fillId="0" borderId="0" xfId="0" applyFill="1"/>
    <xf numFmtId="0" fontId="8" fillId="0" borderId="0" xfId="0" applyFont="1" applyFill="1" applyAlignment="1">
      <alignment horizontal="right"/>
    </xf>
    <xf numFmtId="2" fontId="10" fillId="0" borderId="3" xfId="1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right"/>
    </xf>
    <xf numFmtId="0" fontId="10" fillId="0" borderId="4" xfId="1" applyFont="1" applyFill="1" applyBorder="1" applyAlignment="1">
      <alignment wrapText="1"/>
    </xf>
    <xf numFmtId="2" fontId="10" fillId="0" borderId="4" xfId="1" applyNumberFormat="1" applyFont="1" applyFill="1" applyBorder="1" applyAlignment="1">
      <alignment horizontal="right" wrapText="1"/>
    </xf>
    <xf numFmtId="165" fontId="10" fillId="0" borderId="3" xfId="1" applyNumberFormat="1" applyFont="1" applyFill="1" applyBorder="1" applyAlignment="1">
      <alignment horizontal="center" vertical="center"/>
    </xf>
    <xf numFmtId="165" fontId="10" fillId="0" borderId="4" xfId="1" applyNumberFormat="1" applyFont="1" applyFill="1" applyBorder="1" applyAlignment="1">
      <alignment horizontal="right" wrapText="1"/>
    </xf>
    <xf numFmtId="165" fontId="10" fillId="0" borderId="2" xfId="1" applyNumberFormat="1" applyFont="1" applyFill="1" applyBorder="1" applyAlignment="1">
      <alignment horizontal="right" wrapText="1"/>
    </xf>
    <xf numFmtId="165" fontId="9" fillId="0" borderId="2" xfId="0" applyNumberFormat="1" applyFont="1" applyFill="1" applyBorder="1"/>
    <xf numFmtId="165" fontId="0" fillId="0" borderId="0" xfId="0" applyNumberFormat="1"/>
    <xf numFmtId="1" fontId="10" fillId="0" borderId="3" xfId="1" applyNumberFormat="1" applyFont="1" applyFill="1" applyBorder="1" applyAlignment="1">
      <alignment horizontal="center" vertical="center"/>
    </xf>
    <xf numFmtId="1" fontId="10" fillId="0" borderId="2" xfId="1" applyNumberFormat="1" applyFont="1" applyFill="1" applyBorder="1" applyAlignment="1">
      <alignment horizontal="right" wrapText="1"/>
    </xf>
    <xf numFmtId="1" fontId="9" fillId="0" borderId="2" xfId="0" applyNumberFormat="1" applyFont="1" applyFill="1" applyBorder="1"/>
    <xf numFmtId="165" fontId="7" fillId="0" borderId="2" xfId="0" applyNumberFormat="1" applyFont="1" applyFill="1" applyBorder="1"/>
    <xf numFmtId="2" fontId="10" fillId="0" borderId="0" xfId="1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3" xfId="0" applyBorder="1" applyAlignment="1">
      <alignment horizont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164" fontId="0" fillId="0" borderId="18" xfId="0" applyNumberFormat="1" applyBorder="1" applyAlignment="1">
      <alignment wrapText="1"/>
    </xf>
    <xf numFmtId="164" fontId="0" fillId="0" borderId="0" xfId="0" applyNumberFormat="1" applyBorder="1" applyAlignment="1">
      <alignment wrapText="1"/>
    </xf>
    <xf numFmtId="164" fontId="0" fillId="0" borderId="8" xfId="0" applyNumberFormat="1" applyBorder="1" applyAlignment="1">
      <alignment wrapText="1"/>
    </xf>
    <xf numFmtId="49" fontId="0" fillId="0" borderId="0" xfId="0" applyNumberFormat="1" applyBorder="1" applyAlignment="1">
      <alignment horizontal="right" wrapText="1"/>
    </xf>
    <xf numFmtId="0" fontId="0" fillId="0" borderId="0" xfId="0" applyBorder="1" applyAlignment="1">
      <alignment wrapText="1"/>
    </xf>
    <xf numFmtId="0" fontId="0" fillId="0" borderId="0" xfId="0" applyAlignment="1"/>
    <xf numFmtId="0" fontId="0" fillId="0" borderId="9" xfId="0" applyBorder="1" applyAlignment="1">
      <alignment horizontal="center" vertical="center" wrapText="1"/>
    </xf>
    <xf numFmtId="2" fontId="0" fillId="0" borderId="7" xfId="0" applyNumberForma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8" xfId="0" applyBorder="1" applyAlignment="1">
      <alignment wrapText="1"/>
    </xf>
    <xf numFmtId="2" fontId="0" fillId="0" borderId="9" xfId="0" applyNumberForma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horizontal="center" wrapText="1"/>
    </xf>
    <xf numFmtId="164" fontId="0" fillId="0" borderId="11" xfId="0" applyNumberFormat="1" applyBorder="1" applyAlignment="1">
      <alignment wrapText="1"/>
    </xf>
    <xf numFmtId="164" fontId="0" fillId="0" borderId="12" xfId="0" applyNumberFormat="1" applyBorder="1" applyAlignment="1">
      <alignment wrapText="1"/>
    </xf>
    <xf numFmtId="164" fontId="0" fillId="0" borderId="10" xfId="0" applyNumberFormat="1" applyBorder="1" applyAlignment="1">
      <alignment wrapText="1"/>
    </xf>
    <xf numFmtId="49" fontId="0" fillId="0" borderId="12" xfId="0" applyNumberFormat="1" applyBorder="1" applyAlignment="1">
      <alignment horizontal="right" wrapText="1"/>
    </xf>
    <xf numFmtId="0" fontId="0" fillId="0" borderId="12" xfId="0" applyBorder="1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2" fontId="10" fillId="0" borderId="2" xfId="3" applyNumberFormat="1" applyFont="1" applyFill="1" applyBorder="1" applyAlignment="1">
      <alignment horizontal="right" wrapText="1"/>
    </xf>
    <xf numFmtId="0" fontId="14" fillId="0" borderId="0" xfId="0" applyFont="1" applyAlignment="1">
      <alignment wrapText="1"/>
    </xf>
    <xf numFmtId="2" fontId="16" fillId="0" borderId="4" xfId="3" applyNumberFormat="1" applyFont="1" applyFill="1" applyBorder="1" applyAlignment="1">
      <alignment horizontal="right" wrapText="1"/>
    </xf>
    <xf numFmtId="2" fontId="16" fillId="0" borderId="2" xfId="3" applyNumberFormat="1" applyFont="1" applyFill="1" applyBorder="1" applyAlignment="1">
      <alignment horizontal="right" wrapText="1"/>
    </xf>
    <xf numFmtId="0" fontId="16" fillId="0" borderId="19" xfId="3" applyFont="1" applyFill="1" applyBorder="1" applyAlignment="1">
      <alignment wrapText="1"/>
    </xf>
    <xf numFmtId="164" fontId="14" fillId="4" borderId="0" xfId="0" applyNumberFormat="1" applyFont="1" applyFill="1" applyBorder="1"/>
    <xf numFmtId="164" fontId="14" fillId="5" borderId="8" xfId="0" applyNumberFormat="1" applyFont="1" applyFill="1" applyBorder="1"/>
    <xf numFmtId="2" fontId="14" fillId="4" borderId="0" xfId="0" applyNumberFormat="1" applyFont="1" applyFill="1" applyBorder="1"/>
    <xf numFmtId="0" fontId="14" fillId="4" borderId="0" xfId="0" applyFont="1" applyFill="1" applyBorder="1"/>
    <xf numFmtId="0" fontId="14" fillId="5" borderId="8" xfId="0" applyFont="1" applyFill="1" applyBorder="1"/>
    <xf numFmtId="0" fontId="14" fillId="0" borderId="18" xfId="0" applyFont="1" applyBorder="1" applyAlignment="1">
      <alignment wrapText="1"/>
    </xf>
    <xf numFmtId="0" fontId="14" fillId="0" borderId="0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14" fillId="0" borderId="11" xfId="0" applyFont="1" applyBorder="1" applyAlignment="1">
      <alignment wrapText="1"/>
    </xf>
    <xf numFmtId="0" fontId="16" fillId="0" borderId="20" xfId="3" applyFont="1" applyFill="1" applyBorder="1" applyAlignment="1">
      <alignment wrapText="1"/>
    </xf>
    <xf numFmtId="0" fontId="14" fillId="4" borderId="12" xfId="0" applyFont="1" applyFill="1" applyBorder="1"/>
    <xf numFmtId="0" fontId="14" fillId="5" borderId="10" xfId="0" applyFont="1" applyFill="1" applyBorder="1"/>
    <xf numFmtId="164" fontId="14" fillId="4" borderId="0" xfId="0" applyNumberFormat="1" applyFont="1" applyFill="1" applyBorder="1" applyAlignment="1">
      <alignment wrapText="1"/>
    </xf>
    <xf numFmtId="0" fontId="14" fillId="4" borderId="0" xfId="0" applyFont="1" applyFill="1" applyBorder="1" applyAlignment="1">
      <alignment wrapText="1"/>
    </xf>
    <xf numFmtId="0" fontId="14" fillId="4" borderId="12" xfId="0" applyFont="1" applyFill="1" applyBorder="1" applyAlignment="1">
      <alignment wrapText="1"/>
    </xf>
    <xf numFmtId="164" fontId="14" fillId="5" borderId="8" xfId="0" applyNumberFormat="1" applyFont="1" applyFill="1" applyBorder="1" applyAlignment="1">
      <alignment wrapText="1"/>
    </xf>
    <xf numFmtId="0" fontId="14" fillId="5" borderId="8" xfId="0" applyFont="1" applyFill="1" applyBorder="1" applyAlignment="1">
      <alignment wrapText="1"/>
    </xf>
    <xf numFmtId="0" fontId="14" fillId="5" borderId="10" xfId="0" applyFont="1" applyFill="1" applyBorder="1" applyAlignment="1">
      <alignment wrapText="1"/>
    </xf>
    <xf numFmtId="0" fontId="16" fillId="0" borderId="21" xfId="3" applyFont="1" applyFill="1" applyBorder="1" applyAlignment="1">
      <alignment wrapText="1"/>
    </xf>
    <xf numFmtId="0" fontId="16" fillId="0" borderId="3" xfId="3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1" fontId="10" fillId="0" borderId="4" xfId="1" applyNumberFormat="1" applyFont="1" applyFill="1" applyBorder="1" applyAlignment="1">
      <alignment horizontal="right" wrapText="1"/>
    </xf>
    <xf numFmtId="0" fontId="8" fillId="0" borderId="3" xfId="0" applyFont="1" applyFill="1" applyBorder="1" applyAlignment="1">
      <alignment horizontal="center" vertical="center"/>
    </xf>
    <xf numFmtId="2" fontId="8" fillId="0" borderId="0" xfId="0" applyNumberFormat="1" applyFont="1" applyFill="1" applyBorder="1"/>
    <xf numFmtId="0" fontId="8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6" fillId="0" borderId="0" xfId="0" applyFont="1" applyFill="1" applyAlignment="1">
      <alignment horizontal="right"/>
    </xf>
    <xf numFmtId="0" fontId="6" fillId="0" borderId="0" xfId="0" applyFont="1" applyFill="1" applyAlignment="1">
      <alignment horizontal="left"/>
    </xf>
    <xf numFmtId="0" fontId="10" fillId="0" borderId="2" xfId="4" applyFont="1" applyFill="1" applyBorder="1" applyAlignment="1">
      <alignment wrapText="1"/>
    </xf>
    <xf numFmtId="2" fontId="10" fillId="0" borderId="2" xfId="4" applyNumberFormat="1" applyFont="1" applyFill="1" applyBorder="1" applyAlignment="1">
      <alignment horizontal="right" wrapText="1"/>
    </xf>
    <xf numFmtId="165" fontId="6" fillId="0" borderId="2" xfId="0" applyNumberFormat="1" applyFont="1" applyFill="1" applyBorder="1"/>
    <xf numFmtId="0" fontId="17" fillId="0" borderId="2" xfId="5" applyFont="1" applyFill="1" applyBorder="1" applyAlignment="1">
      <alignment wrapText="1"/>
    </xf>
    <xf numFmtId="0" fontId="17" fillId="0" borderId="2" xfId="5" applyFont="1" applyFill="1" applyBorder="1" applyAlignment="1">
      <alignment horizontal="right" wrapText="1"/>
    </xf>
    <xf numFmtId="2" fontId="17" fillId="0" borderId="2" xfId="5" applyNumberFormat="1" applyFont="1" applyFill="1" applyBorder="1" applyAlignment="1">
      <alignment horizontal="right" wrapText="1"/>
    </xf>
    <xf numFmtId="0" fontId="17" fillId="2" borderId="1" xfId="6" applyFont="1" applyFill="1" applyBorder="1" applyAlignment="1">
      <alignment horizontal="center"/>
    </xf>
    <xf numFmtId="0" fontId="17" fillId="0" borderId="2" xfId="6" applyFont="1" applyFill="1" applyBorder="1" applyAlignment="1">
      <alignment wrapText="1"/>
    </xf>
    <xf numFmtId="0" fontId="17" fillId="0" borderId="2" xfId="6" applyFont="1" applyFill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" fontId="0" fillId="0" borderId="0" xfId="0" applyNumberFormat="1"/>
    <xf numFmtId="0" fontId="0" fillId="0" borderId="0" xfId="0" applyNumberFormat="1" applyFill="1" applyBorder="1"/>
    <xf numFmtId="0" fontId="0" fillId="0" borderId="0" xfId="0" applyFill="1" applyBorder="1"/>
    <xf numFmtId="0" fontId="10" fillId="0" borderId="4" xfId="1" applyNumberFormat="1" applyFont="1" applyFill="1" applyBorder="1" applyAlignment="1">
      <alignment horizontal="right" wrapText="1"/>
    </xf>
    <xf numFmtId="0" fontId="10" fillId="0" borderId="3" xfId="1" applyNumberFormat="1" applyFont="1" applyFill="1" applyBorder="1" applyAlignment="1">
      <alignment horizontal="center" vertical="center"/>
    </xf>
    <xf numFmtId="0" fontId="10" fillId="0" borderId="2" xfId="1" applyNumberFormat="1" applyFont="1" applyFill="1" applyBorder="1" applyAlignment="1">
      <alignment horizontal="right" wrapText="1"/>
    </xf>
    <xf numFmtId="0" fontId="6" fillId="0" borderId="0" xfId="0" applyNumberFormat="1" applyFont="1"/>
    <xf numFmtId="0" fontId="0" fillId="0" borderId="3" xfId="0" applyBorder="1"/>
    <xf numFmtId="0" fontId="18" fillId="0" borderId="3" xfId="0" applyNumberFormat="1" applyFont="1" applyBorder="1"/>
    <xf numFmtId="0" fontId="19" fillId="0" borderId="2" xfId="7" applyFont="1" applyFill="1" applyBorder="1" applyAlignment="1">
      <alignment wrapText="1"/>
    </xf>
    <xf numFmtId="0" fontId="19" fillId="0" borderId="2" xfId="7" applyFont="1" applyFill="1" applyBorder="1" applyAlignment="1">
      <alignment horizontal="right" wrapText="1"/>
    </xf>
    <xf numFmtId="2" fontId="19" fillId="0" borderId="2" xfId="7" applyNumberFormat="1" applyFont="1" applyFill="1" applyBorder="1" applyAlignment="1">
      <alignment horizontal="right" wrapText="1"/>
    </xf>
    <xf numFmtId="0" fontId="0" fillId="0" borderId="0" xfId="0" applyAlignment="1">
      <alignment horizontal="left" indent="2"/>
    </xf>
    <xf numFmtId="0" fontId="19" fillId="0" borderId="2" xfId="8" applyFont="1" applyFill="1" applyBorder="1" applyAlignment="1">
      <alignment wrapText="1"/>
    </xf>
    <xf numFmtId="0" fontId="19" fillId="0" borderId="2" xfId="8" applyFont="1" applyFill="1" applyBorder="1" applyAlignment="1">
      <alignment horizontal="right" wrapText="1"/>
    </xf>
    <xf numFmtId="0" fontId="18" fillId="0" borderId="7" xfId="0" applyNumberFormat="1" applyFont="1" applyFill="1" applyBorder="1"/>
    <xf numFmtId="0" fontId="18" fillId="0" borderId="0" xfId="0" applyNumberFormat="1" applyFont="1" applyFill="1" applyBorder="1"/>
    <xf numFmtId="0" fontId="0" fillId="0" borderId="7" xfId="0" applyFill="1" applyBorder="1"/>
    <xf numFmtId="0" fontId="17" fillId="0" borderId="0" xfId="5" applyFont="1" applyFill="1" applyBorder="1" applyAlignment="1">
      <alignment horizontal="right" wrapText="1"/>
    </xf>
    <xf numFmtId="0" fontId="17" fillId="0" borderId="0" xfId="5" applyFont="1" applyFill="1" applyBorder="1" applyAlignment="1">
      <alignment wrapText="1"/>
    </xf>
    <xf numFmtId="0" fontId="10" fillId="2" borderId="1" xfId="6" applyFont="1" applyFill="1" applyBorder="1" applyAlignment="1">
      <alignment horizontal="center"/>
    </xf>
    <xf numFmtId="0" fontId="10" fillId="2" borderId="0" xfId="6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10" fillId="0" borderId="22" xfId="6" applyFont="1" applyFill="1" applyBorder="1" applyAlignment="1">
      <alignment horizontal="right" wrapText="1"/>
    </xf>
    <xf numFmtId="14" fontId="17" fillId="0" borderId="2" xfId="6" applyNumberFormat="1" applyFont="1" applyFill="1" applyBorder="1" applyAlignment="1">
      <alignment horizontal="right" wrapText="1"/>
    </xf>
    <xf numFmtId="14" fontId="19" fillId="0" borderId="2" xfId="8" applyNumberFormat="1" applyFont="1" applyFill="1" applyBorder="1" applyAlignment="1">
      <alignment horizontal="right" wrapText="1"/>
    </xf>
    <xf numFmtId="0" fontId="0" fillId="0" borderId="0" xfId="0" applyBorder="1"/>
    <xf numFmtId="0" fontId="19" fillId="0" borderId="2" xfId="9" applyFont="1" applyFill="1" applyBorder="1" applyAlignment="1">
      <alignment wrapText="1"/>
    </xf>
    <xf numFmtId="0" fontId="19" fillId="0" borderId="2" xfId="9" applyFont="1" applyFill="1" applyBorder="1" applyAlignment="1">
      <alignment horizontal="right" wrapText="1"/>
    </xf>
    <xf numFmtId="0" fontId="5" fillId="0" borderId="0" xfId="0" applyNumberFormat="1" applyFont="1"/>
    <xf numFmtId="0" fontId="6" fillId="0" borderId="0" xfId="0" applyNumberFormat="1" applyFont="1" applyBorder="1"/>
    <xf numFmtId="1" fontId="0" fillId="0" borderId="0" xfId="0" applyNumberFormat="1" applyBorder="1"/>
    <xf numFmtId="1" fontId="6" fillId="0" borderId="0" xfId="0" applyNumberFormat="1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165" fontId="18" fillId="0" borderId="14" xfId="0" applyNumberFormat="1" applyFont="1" applyBorder="1" applyAlignment="1">
      <alignment horizontal="center" vertical="center" wrapText="1"/>
    </xf>
    <xf numFmtId="1" fontId="18" fillId="0" borderId="14" xfId="0" applyNumberFormat="1" applyFont="1" applyBorder="1" applyAlignment="1">
      <alignment horizontal="center" vertical="center" wrapText="1"/>
    </xf>
    <xf numFmtId="164" fontId="18" fillId="0" borderId="14" xfId="0" applyNumberFormat="1" applyFont="1" applyBorder="1" applyAlignment="1">
      <alignment horizontal="center" vertical="center" wrapText="1"/>
    </xf>
    <xf numFmtId="2" fontId="18" fillId="0" borderId="14" xfId="0" applyNumberFormat="1" applyFont="1" applyBorder="1" applyAlignment="1">
      <alignment horizontal="center" vertical="center" wrapText="1"/>
    </xf>
    <xf numFmtId="166" fontId="18" fillId="0" borderId="14" xfId="0" applyNumberFormat="1" applyFont="1" applyBorder="1" applyAlignment="1">
      <alignment horizontal="center" vertical="center" wrapText="1"/>
    </xf>
    <xf numFmtId="166" fontId="18" fillId="0" borderId="15" xfId="0" applyNumberFormat="1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165" fontId="0" fillId="0" borderId="0" xfId="0" applyNumberFormat="1" applyBorder="1"/>
    <xf numFmtId="1" fontId="0" fillId="0" borderId="0" xfId="0" applyNumberFormat="1" applyBorder="1" applyAlignment="1">
      <alignment horizontal="center"/>
    </xf>
    <xf numFmtId="164" fontId="0" fillId="0" borderId="0" xfId="0" applyNumberFormat="1" applyBorder="1"/>
    <xf numFmtId="2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right"/>
    </xf>
    <xf numFmtId="165" fontId="0" fillId="0" borderId="0" xfId="0" applyNumberFormat="1" applyFill="1" applyBorder="1" applyAlignment="1">
      <alignment horizontal="right"/>
    </xf>
    <xf numFmtId="1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1" fontId="21" fillId="3" borderId="0" xfId="0" applyNumberFormat="1" applyFont="1" applyFill="1"/>
    <xf numFmtId="2" fontId="0" fillId="3" borderId="0" xfId="0" applyNumberFormat="1" applyFill="1"/>
    <xf numFmtId="1" fontId="0" fillId="0" borderId="0" xfId="0" applyNumberFormat="1" applyAlignment="1">
      <alignment horizontal="left" indent="1"/>
    </xf>
    <xf numFmtId="1" fontId="0" fillId="3" borderId="0" xfId="0" applyNumberFormat="1" applyFill="1"/>
    <xf numFmtId="164" fontId="0" fillId="3" borderId="0" xfId="0" applyNumberFormat="1" applyFill="1"/>
    <xf numFmtId="1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left" indent="1"/>
    </xf>
    <xf numFmtId="16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166" fontId="0" fillId="0" borderId="0" xfId="0" applyNumberFormat="1" applyFill="1" applyBorder="1" applyAlignment="1">
      <alignment horizontal="right"/>
    </xf>
    <xf numFmtId="0" fontId="21" fillId="0" borderId="0" xfId="0" applyFont="1" applyBorder="1" applyAlignment="1">
      <alignment horizontal="left"/>
    </xf>
    <xf numFmtId="0" fontId="21" fillId="0" borderId="0" xfId="0" applyFont="1" applyAlignment="1">
      <alignment horizontal="center"/>
    </xf>
    <xf numFmtId="165" fontId="21" fillId="0" borderId="0" xfId="0" applyNumberFormat="1" applyFont="1" applyBorder="1" applyAlignment="1">
      <alignment horizontal="right"/>
    </xf>
    <xf numFmtId="1" fontId="21" fillId="0" borderId="0" xfId="0" applyNumberFormat="1" applyFont="1" applyBorder="1" applyAlignment="1">
      <alignment horizontal="right"/>
    </xf>
    <xf numFmtId="0" fontId="21" fillId="0" borderId="0" xfId="0" applyFont="1" applyAlignment="1">
      <alignment horizontal="right"/>
    </xf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164" fontId="21" fillId="0" borderId="0" xfId="0" applyNumberFormat="1" applyFont="1" applyBorder="1" applyAlignment="1">
      <alignment horizontal="right"/>
    </xf>
    <xf numFmtId="0" fontId="0" fillId="0" borderId="0" xfId="0" applyBorder="1" applyAlignment="1"/>
    <xf numFmtId="1" fontId="0" fillId="0" borderId="0" xfId="0" applyNumberFormat="1" applyFill="1" applyBorder="1" applyAlignment="1">
      <alignment horizontal="center"/>
    </xf>
    <xf numFmtId="1" fontId="21" fillId="0" borderId="0" xfId="0" applyNumberFormat="1" applyFont="1" applyAlignment="1">
      <alignment horizontal="right"/>
    </xf>
    <xf numFmtId="2" fontId="0" fillId="0" borderId="0" xfId="0" applyNumberFormat="1" applyFill="1" applyBorder="1" applyAlignment="1">
      <alignment horizontal="right"/>
    </xf>
    <xf numFmtId="2" fontId="0" fillId="0" borderId="0" xfId="0" applyNumberFormat="1" applyBorder="1"/>
    <xf numFmtId="1" fontId="0" fillId="0" borderId="0" xfId="0" applyNumberFormat="1" applyAlignment="1">
      <alignment horizontal="right"/>
    </xf>
    <xf numFmtId="14" fontId="0" fillId="0" borderId="0" xfId="0" applyNumberFormat="1" applyBorder="1" applyAlignment="1">
      <alignment horizontal="left"/>
    </xf>
    <xf numFmtId="165" fontId="0" fillId="0" borderId="0" xfId="0" applyNumberFormat="1" applyAlignment="1">
      <alignment horizontal="right"/>
    </xf>
    <xf numFmtId="0" fontId="21" fillId="0" borderId="0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Border="1"/>
    <xf numFmtId="2" fontId="21" fillId="0" borderId="0" xfId="0" applyNumberFormat="1" applyFont="1" applyBorder="1" applyAlignment="1">
      <alignment horizontal="right"/>
    </xf>
    <xf numFmtId="2" fontId="21" fillId="0" borderId="0" xfId="0" applyNumberFormat="1" applyFont="1" applyBorder="1"/>
    <xf numFmtId="164" fontId="0" fillId="0" borderId="0" xfId="0" applyNumberFormat="1" applyFill="1" applyBorder="1"/>
    <xf numFmtId="2" fontId="0" fillId="0" borderId="0" xfId="0" applyNumberFormat="1" applyFill="1" applyBorder="1"/>
    <xf numFmtId="2" fontId="0" fillId="0" borderId="0" xfId="0" applyNumberFormat="1" applyAlignment="1">
      <alignment horizontal="right"/>
    </xf>
    <xf numFmtId="165" fontId="0" fillId="0" borderId="0" xfId="0" applyNumberFormat="1" applyFill="1" applyBorder="1"/>
    <xf numFmtId="0" fontId="22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right"/>
    </xf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right"/>
    </xf>
    <xf numFmtId="2" fontId="0" fillId="0" borderId="0" xfId="0" applyNumberFormat="1" applyFont="1" applyFill="1" applyBorder="1" applyAlignment="1">
      <alignment horizontal="right"/>
    </xf>
    <xf numFmtId="0" fontId="22" fillId="0" borderId="0" xfId="0" applyFont="1" applyFill="1" applyBorder="1" applyAlignment="1">
      <alignment horizontal="center"/>
    </xf>
    <xf numFmtId="2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right"/>
    </xf>
    <xf numFmtId="166" fontId="0" fillId="0" borderId="0" xfId="0" applyNumberFormat="1" applyAlignment="1">
      <alignment horizontal="right"/>
    </xf>
    <xf numFmtId="0" fontId="22" fillId="0" borderId="0" xfId="0" applyFont="1" applyBorder="1" applyAlignment="1">
      <alignment horizontal="center"/>
    </xf>
    <xf numFmtId="165" fontId="0" fillId="0" borderId="0" xfId="0" applyNumberFormat="1" applyFill="1" applyAlignment="1">
      <alignment horizontal="right"/>
    </xf>
    <xf numFmtId="0" fontId="22" fillId="0" borderId="0" xfId="0" applyFont="1" applyBorder="1" applyAlignment="1">
      <alignment horizontal="left"/>
    </xf>
    <xf numFmtId="165" fontId="22" fillId="0" borderId="0" xfId="0" applyNumberFormat="1" applyFont="1" applyAlignment="1">
      <alignment horizontal="right"/>
    </xf>
    <xf numFmtId="1" fontId="22" fillId="0" borderId="0" xfId="0" applyNumberFormat="1" applyFont="1" applyAlignment="1">
      <alignment horizontal="right"/>
    </xf>
    <xf numFmtId="0" fontId="22" fillId="0" borderId="0" xfId="0" applyFont="1" applyFill="1" applyBorder="1" applyAlignment="1">
      <alignment horizontal="right"/>
    </xf>
    <xf numFmtId="164" fontId="22" fillId="0" borderId="0" xfId="0" applyNumberFormat="1" applyFont="1" applyFill="1" applyBorder="1" applyAlignment="1">
      <alignment horizontal="right"/>
    </xf>
    <xf numFmtId="0" fontId="22" fillId="0" borderId="0" xfId="0" applyFont="1" applyBorder="1" applyAlignment="1">
      <alignment horizontal="right"/>
    </xf>
    <xf numFmtId="2" fontId="22" fillId="0" borderId="0" xfId="0" applyNumberFormat="1" applyFont="1" applyBorder="1" applyAlignment="1">
      <alignment horizontal="right"/>
    </xf>
    <xf numFmtId="2" fontId="22" fillId="0" borderId="0" xfId="0" applyNumberFormat="1" applyFont="1" applyFill="1" applyBorder="1" applyAlignment="1">
      <alignment horizontal="right"/>
    </xf>
    <xf numFmtId="1" fontId="22" fillId="0" borderId="0" xfId="0" applyNumberFormat="1" applyFont="1" applyBorder="1" applyAlignment="1">
      <alignment horizontal="right"/>
    </xf>
    <xf numFmtId="165" fontId="10" fillId="0" borderId="0" xfId="1" applyNumberFormat="1" applyFont="1" applyFill="1" applyBorder="1" applyAlignment="1">
      <alignment horizontal="right" wrapText="1"/>
    </xf>
    <xf numFmtId="165" fontId="17" fillId="0" borderId="2" xfId="5" applyNumberFormat="1" applyFont="1" applyFill="1" applyBorder="1" applyAlignment="1">
      <alignment wrapText="1"/>
    </xf>
    <xf numFmtId="165" fontId="19" fillId="0" borderId="2" xfId="7" applyNumberFormat="1" applyFont="1" applyFill="1" applyBorder="1" applyAlignment="1">
      <alignment wrapText="1"/>
    </xf>
    <xf numFmtId="2" fontId="21" fillId="3" borderId="0" xfId="0" applyNumberFormat="1" applyFont="1" applyFill="1"/>
    <xf numFmtId="0" fontId="0" fillId="3" borderId="0" xfId="0" applyFill="1"/>
    <xf numFmtId="0" fontId="4" fillId="0" borderId="0" xfId="0" applyFont="1" applyFill="1" applyAlignment="1">
      <alignment horizontal="right"/>
    </xf>
    <xf numFmtId="2" fontId="23" fillId="0" borderId="0" xfId="0" applyNumberFormat="1" applyFont="1" applyFill="1"/>
    <xf numFmtId="0" fontId="23" fillId="0" borderId="0" xfId="0" applyFont="1" applyFill="1" applyAlignment="1">
      <alignment horizontal="right"/>
    </xf>
    <xf numFmtId="2" fontId="24" fillId="0" borderId="2" xfId="4" applyNumberFormat="1" applyFont="1" applyFill="1" applyBorder="1" applyAlignment="1">
      <alignment horizontal="right" wrapText="1"/>
    </xf>
    <xf numFmtId="0" fontId="10" fillId="0" borderId="2" xfId="7" applyFont="1" applyFill="1" applyBorder="1" applyAlignment="1">
      <alignment wrapText="1"/>
    </xf>
    <xf numFmtId="0" fontId="6" fillId="0" borderId="0" xfId="0" applyNumberFormat="1" applyFont="1" applyFill="1" applyBorder="1"/>
    <xf numFmtId="1" fontId="6" fillId="0" borderId="0" xfId="0" applyNumberFormat="1" applyFont="1" applyFill="1" applyBorder="1"/>
    <xf numFmtId="165" fontId="6" fillId="0" borderId="2" xfId="0" applyNumberFormat="1" applyFont="1" applyBorder="1"/>
    <xf numFmtId="0" fontId="6" fillId="0" borderId="4" xfId="0" applyNumberFormat="1" applyFont="1" applyBorder="1"/>
    <xf numFmtId="0" fontId="10" fillId="0" borderId="0" xfId="1" applyNumberFormat="1" applyFont="1" applyFill="1" applyBorder="1" applyAlignment="1">
      <alignment horizontal="right" wrapText="1"/>
    </xf>
    <xf numFmtId="0" fontId="6" fillId="0" borderId="2" xfId="0" applyNumberFormat="1" applyFont="1" applyBorder="1"/>
    <xf numFmtId="0" fontId="5" fillId="0" borderId="2" xfId="0" applyNumberFormat="1" applyFont="1" applyBorder="1"/>
    <xf numFmtId="1" fontId="9" fillId="0" borderId="0" xfId="0" applyNumberFormat="1" applyFont="1" applyFill="1" applyBorder="1"/>
    <xf numFmtId="1" fontId="0" fillId="0" borderId="2" xfId="0" applyNumberFormat="1" applyBorder="1"/>
    <xf numFmtId="1" fontId="10" fillId="0" borderId="0" xfId="1" applyNumberFormat="1" applyFont="1" applyFill="1" applyBorder="1" applyAlignment="1">
      <alignment horizontal="right" wrapText="1"/>
    </xf>
    <xf numFmtId="0" fontId="6" fillId="0" borderId="2" xfId="0" applyFont="1" applyBorder="1" applyAlignment="1">
      <alignment horizontal="left"/>
    </xf>
    <xf numFmtId="0" fontId="10" fillId="0" borderId="0" xfId="1" applyFont="1" applyFill="1" applyBorder="1" applyAlignment="1">
      <alignment wrapText="1"/>
    </xf>
    <xf numFmtId="0" fontId="6" fillId="0" borderId="2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2" fontId="10" fillId="3" borderId="4" xfId="1" applyNumberFormat="1" applyFont="1" applyFill="1" applyBorder="1" applyAlignment="1">
      <alignment horizontal="right" wrapText="1"/>
    </xf>
    <xf numFmtId="0" fontId="21" fillId="0" borderId="0" xfId="0" applyFont="1" applyFill="1"/>
    <xf numFmtId="0" fontId="1" fillId="0" borderId="0" xfId="0" applyFont="1" applyFill="1" applyAlignment="1">
      <alignment horizontal="right"/>
    </xf>
    <xf numFmtId="14" fontId="0" fillId="0" borderId="0" xfId="0" applyNumberFormat="1" applyAlignment="1">
      <alignment horizontal="left" indent="1"/>
    </xf>
    <xf numFmtId="164" fontId="0" fillId="0" borderId="0" xfId="0" applyNumberFormat="1" applyBorder="1" applyAlignment="1"/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left" indent="1"/>
    </xf>
    <xf numFmtId="2" fontId="0" fillId="0" borderId="8" xfId="0" applyNumberFormat="1" applyBorder="1" applyAlignment="1">
      <alignment horizontal="center"/>
    </xf>
    <xf numFmtId="0" fontId="0" fillId="0" borderId="11" xfId="0" applyBorder="1" applyAlignment="1">
      <alignment horizontal="left" indent="1"/>
    </xf>
    <xf numFmtId="164" fontId="0" fillId="0" borderId="12" xfId="0" applyNumberFormat="1" applyBorder="1" applyAlignment="1"/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7" fillId="2" borderId="1" xfId="10" applyFont="1" applyFill="1" applyBorder="1" applyAlignment="1">
      <alignment horizontal="center"/>
    </xf>
    <xf numFmtId="0" fontId="27" fillId="0" borderId="2" xfId="10" applyFont="1" applyFill="1" applyBorder="1" applyAlignment="1">
      <alignment wrapText="1"/>
    </xf>
    <xf numFmtId="0" fontId="27" fillId="0" borderId="2" xfId="10" applyFont="1" applyFill="1" applyBorder="1" applyAlignment="1">
      <alignment horizontal="right" wrapText="1"/>
    </xf>
    <xf numFmtId="2" fontId="27" fillId="0" borderId="2" xfId="10" applyNumberFormat="1" applyFont="1" applyFill="1" applyBorder="1" applyAlignment="1">
      <alignment horizontal="right" wrapText="1"/>
    </xf>
    <xf numFmtId="0" fontId="10" fillId="0" borderId="23" xfId="1" applyFont="1" applyFill="1" applyBorder="1" applyAlignment="1">
      <alignment wrapText="1"/>
    </xf>
    <xf numFmtId="0" fontId="27" fillId="0" borderId="2" xfId="11" applyFont="1" applyFill="1" applyBorder="1" applyAlignment="1">
      <alignment wrapText="1"/>
    </xf>
    <xf numFmtId="2" fontId="27" fillId="0" borderId="2" xfId="11" applyNumberFormat="1" applyFont="1" applyFill="1" applyBorder="1" applyAlignment="1">
      <alignment horizontal="right" wrapText="1"/>
    </xf>
    <xf numFmtId="164" fontId="0" fillId="0" borderId="0" xfId="0" applyNumberFormat="1"/>
    <xf numFmtId="14" fontId="0" fillId="0" borderId="0" xfId="0" applyNumberFormat="1"/>
    <xf numFmtId="14" fontId="27" fillId="0" borderId="2" xfId="10" applyNumberFormat="1" applyFont="1" applyFill="1" applyBorder="1" applyAlignment="1">
      <alignment horizontal="right" wrapText="1"/>
    </xf>
    <xf numFmtId="14" fontId="27" fillId="0" borderId="2" xfId="11" applyNumberFormat="1" applyFont="1" applyFill="1" applyBorder="1" applyAlignment="1">
      <alignment horizontal="right" wrapText="1"/>
    </xf>
    <xf numFmtId="0" fontId="0" fillId="0" borderId="1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64" fontId="0" fillId="0" borderId="17" xfId="0" applyNumberFormat="1" applyBorder="1" applyAlignment="1">
      <alignment wrapText="1"/>
    </xf>
    <xf numFmtId="0" fontId="0" fillId="0" borderId="0" xfId="0" applyAlignment="1">
      <alignment horizontal="center" wrapText="1"/>
    </xf>
    <xf numFmtId="9" fontId="0" fillId="0" borderId="0" xfId="0" applyNumberFormat="1"/>
  </cellXfs>
  <cellStyles count="12">
    <cellStyle name="Normal" xfId="0" builtinId="0"/>
    <cellStyle name="Normal_2019_J1 Instars" xfId="10"/>
    <cellStyle name="Normal_Counts" xfId="9"/>
    <cellStyle name="Normal_InstarStageClass" xfId="4"/>
    <cellStyle name="Normal_InstarStageClass_1" xfId="5"/>
    <cellStyle name="Normal_InstarStageClass_2" xfId="7"/>
    <cellStyle name="Normal_InstarStageClass_3" xfId="11"/>
    <cellStyle name="Normal_RAW" xfId="2"/>
    <cellStyle name="Normal_Sheet1" xfId="1"/>
    <cellStyle name="Normal_Sheet1 2" xfId="3"/>
    <cellStyle name="Normal_Sheet1_1" xfId="6"/>
    <cellStyle name="Normal_Sheet1_2" xfId="8"/>
  </cellStyles>
  <dxfs count="245">
    <dxf>
      <numFmt numFmtId="2" formatCode="0.00"/>
    </dxf>
    <dxf>
      <numFmt numFmtId="2" formatCode="0.00"/>
    </dxf>
    <dxf>
      <numFmt numFmtId="2" formatCode="0.00"/>
    </dxf>
    <dxf>
      <numFmt numFmtId="174" formatCode="0.000"/>
    </dxf>
    <dxf>
      <numFmt numFmtId="174" formatCode="0.000"/>
    </dxf>
    <dxf>
      <numFmt numFmtId="174" formatCode="0.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0.0"/>
    </dxf>
    <dxf>
      <fill>
        <patternFill patternType="solid">
          <bgColor rgb="FFFFFF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17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169" formatCode="0.00000000"/>
    </dxf>
    <dxf>
      <numFmt numFmtId="2" formatCode="0.00"/>
    </dxf>
    <dxf>
      <numFmt numFmtId="17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169" formatCode="0.000000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7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numFmt numFmtId="2" formatCode="0.00"/>
    </dxf>
    <dxf>
      <numFmt numFmtId="164" formatCode="0.0"/>
    </dxf>
    <dxf>
      <numFmt numFmtId="2" formatCode="0.00"/>
    </dxf>
    <dxf>
      <numFmt numFmtId="1" formatCode="0"/>
    </dxf>
    <dxf>
      <numFmt numFmtId="164" formatCode="0.0"/>
    </dxf>
    <dxf>
      <numFmt numFmtId="2" formatCode="0.00"/>
    </dxf>
    <dxf>
      <numFmt numFmtId="174" formatCode="0.000"/>
    </dxf>
    <dxf>
      <numFmt numFmtId="173" formatCode="0.0000"/>
    </dxf>
    <dxf>
      <numFmt numFmtId="174" formatCode="0.000"/>
    </dxf>
    <dxf>
      <numFmt numFmtId="2" formatCode="0.00"/>
    </dxf>
    <dxf>
      <numFmt numFmtId="174" formatCode="0.000"/>
    </dxf>
    <dxf>
      <numFmt numFmtId="173" formatCode="0.0000"/>
    </dxf>
    <dxf>
      <numFmt numFmtId="172" formatCode="0.00000"/>
    </dxf>
    <dxf>
      <numFmt numFmtId="171" formatCode="0.0000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17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169" formatCode="0.0000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4" formatCode="0.000"/>
    </dxf>
    <dxf>
      <numFmt numFmtId="174" formatCode="0.000"/>
    </dxf>
    <dxf>
      <numFmt numFmtId="174" formatCode="0.000"/>
    </dxf>
    <dxf>
      <numFmt numFmtId="174" formatCode="0.000"/>
    </dxf>
    <dxf>
      <numFmt numFmtId="173" formatCode="0.0000"/>
    </dxf>
    <dxf>
      <numFmt numFmtId="173" formatCode="0.0000"/>
    </dxf>
    <dxf>
      <numFmt numFmtId="173" formatCode="0.0000"/>
    </dxf>
    <dxf>
      <numFmt numFmtId="173" formatCode="0.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1" formatCode="0.000000"/>
    </dxf>
    <dxf>
      <numFmt numFmtId="171" formatCode="0.000000"/>
    </dxf>
    <dxf>
      <numFmt numFmtId="171" formatCode="0.000000"/>
    </dxf>
    <dxf>
      <numFmt numFmtId="171" formatCode="0.000000"/>
    </dxf>
    <dxf>
      <numFmt numFmtId="170" formatCode="0.0000000"/>
    </dxf>
    <dxf>
      <numFmt numFmtId="170" formatCode="0.0000000"/>
    </dxf>
    <dxf>
      <numFmt numFmtId="170" formatCode="0.0000000"/>
    </dxf>
    <dxf>
      <numFmt numFmtId="170" formatCode="0.0000000"/>
    </dxf>
    <dxf>
      <numFmt numFmtId="169" formatCode="0.00000000"/>
    </dxf>
    <dxf>
      <numFmt numFmtId="169" formatCode="0.00000000"/>
    </dxf>
    <dxf>
      <numFmt numFmtId="169" formatCode="0.00000000"/>
    </dxf>
    <dxf>
      <numFmt numFmtId="169" formatCode="0.00000000"/>
    </dxf>
    <dxf>
      <numFmt numFmtId="168" formatCode="0.000000000"/>
    </dxf>
    <dxf>
      <numFmt numFmtId="168" formatCode="0.000000000"/>
    </dxf>
    <dxf>
      <numFmt numFmtId="168" formatCode="0.000000000"/>
    </dxf>
    <dxf>
      <numFmt numFmtId="168" formatCode="0.000000000"/>
    </dxf>
    <dxf>
      <numFmt numFmtId="167" formatCode="0.0000000000"/>
    </dxf>
    <dxf>
      <numFmt numFmtId="167" formatCode="0.0000000000"/>
    </dxf>
    <dxf>
      <numFmt numFmtId="167" formatCode="0.0000000000"/>
    </dxf>
    <dxf>
      <numFmt numFmtId="167" formatCode="0.000000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4" formatCode="0.000"/>
    </dxf>
    <dxf>
      <numFmt numFmtId="174" formatCode="0.000"/>
    </dxf>
    <dxf>
      <numFmt numFmtId="174" formatCode="0.000"/>
    </dxf>
    <dxf>
      <numFmt numFmtId="174" formatCode="0.000"/>
    </dxf>
    <dxf>
      <numFmt numFmtId="173" formatCode="0.0000"/>
    </dxf>
    <dxf>
      <numFmt numFmtId="173" formatCode="0.0000"/>
    </dxf>
    <dxf>
      <numFmt numFmtId="173" formatCode="0.0000"/>
    </dxf>
    <dxf>
      <numFmt numFmtId="173" formatCode="0.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1" formatCode="0.000000"/>
    </dxf>
    <dxf>
      <numFmt numFmtId="171" formatCode="0.000000"/>
    </dxf>
    <dxf>
      <numFmt numFmtId="171" formatCode="0.000000"/>
    </dxf>
    <dxf>
      <numFmt numFmtId="171" formatCode="0.000000"/>
    </dxf>
    <dxf>
      <numFmt numFmtId="170" formatCode="0.0000000"/>
    </dxf>
    <dxf>
      <numFmt numFmtId="170" formatCode="0.0000000"/>
    </dxf>
    <dxf>
      <numFmt numFmtId="170" formatCode="0.0000000"/>
    </dxf>
    <dxf>
      <numFmt numFmtId="170" formatCode="0.0000000"/>
    </dxf>
    <dxf>
      <numFmt numFmtId="169" formatCode="0.00000000"/>
    </dxf>
    <dxf>
      <numFmt numFmtId="169" formatCode="0.00000000"/>
    </dxf>
    <dxf>
      <numFmt numFmtId="169" formatCode="0.00000000"/>
    </dxf>
    <dxf>
      <numFmt numFmtId="169" formatCode="0.00000000"/>
    </dxf>
    <dxf>
      <numFmt numFmtId="168" formatCode="0.000000000"/>
    </dxf>
    <dxf>
      <numFmt numFmtId="168" formatCode="0.000000000"/>
    </dxf>
    <dxf>
      <numFmt numFmtId="168" formatCode="0.000000000"/>
    </dxf>
    <dxf>
      <numFmt numFmtId="168" formatCode="0.000000000"/>
    </dxf>
    <dxf>
      <numFmt numFmtId="167" formatCode="0.0000000000"/>
    </dxf>
    <dxf>
      <numFmt numFmtId="167" formatCode="0.0000000000"/>
    </dxf>
    <dxf>
      <numFmt numFmtId="167" formatCode="0.0000000000"/>
    </dxf>
    <dxf>
      <numFmt numFmtId="167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Skyline 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9492563429571"/>
          <c:y val="0.17171296296296296"/>
          <c:w val="0.78438692038495184"/>
          <c:h val="0.67364209682123066"/>
        </c:manualLayout>
      </c:layout>
      <c:barChart>
        <c:barDir val="col"/>
        <c:grouping val="stacked"/>
        <c:varyColors val="0"/>
        <c:ser>
          <c:idx val="3"/>
          <c:order val="1"/>
          <c:tx>
            <c:strRef>
              <c:f>InstarStageClass!$AB$20</c:f>
              <c:strCache>
                <c:ptCount val="1"/>
                <c:pt idx="0">
                  <c:v>J4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InstarStageClass!$AC$2:$AJ$2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InstarStageClass!$AC$47:$AJ$47</c:f>
              <c:numCache>
                <c:formatCode>General</c:formatCode>
                <c:ptCount val="8"/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85F-4F69-A8D7-CCEE6435185D}"/>
            </c:ext>
          </c:extLst>
        </c:ser>
        <c:ser>
          <c:idx val="4"/>
          <c:order val="2"/>
          <c:tx>
            <c:strRef>
              <c:f>InstarStageClass!$AB$19</c:f>
              <c:strCache>
                <c:ptCount val="1"/>
                <c:pt idx="0">
                  <c:v>J3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InstarStageClass!$AC$2:$AJ$2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InstarStageClass!$AC$46:$AJ$46</c:f>
              <c:numCache>
                <c:formatCode>General</c:formatCode>
                <c:ptCount val="8"/>
                <c:pt idx="6">
                  <c:v>1</c:v>
                </c:pt>
                <c:pt idx="7">
                  <c:v>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85F-4F69-A8D7-CCEE6435185D}"/>
            </c:ext>
          </c:extLst>
        </c:ser>
        <c:ser>
          <c:idx val="1"/>
          <c:order val="3"/>
          <c:tx>
            <c:strRef>
              <c:f>InstarStageClass!$AB$18</c:f>
              <c:strCache>
                <c:ptCount val="1"/>
                <c:pt idx="0">
                  <c:v>J2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InstarStageClass!$AC$2:$AJ$2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InstarStageClass!$AC$45:$AJ$45</c:f>
              <c:numCache>
                <c:formatCode>General</c:formatCode>
                <c:ptCount val="8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7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85F-4F69-A8D7-CCEE6435185D}"/>
            </c:ext>
          </c:extLst>
        </c:ser>
        <c:ser>
          <c:idx val="0"/>
          <c:order val="4"/>
          <c:tx>
            <c:strRef>
              <c:f>InstarStageClass!$AB$17</c:f>
              <c:strCache>
                <c:ptCount val="1"/>
                <c:pt idx="0">
                  <c:v>J1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InstarStageClass!$AC$2:$AJ$2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InstarStageClass!$AC$44:$AJ$44</c:f>
              <c:numCache>
                <c:formatCode>General</c:formatCode>
                <c:ptCount val="8"/>
                <c:pt idx="0">
                  <c:v>3</c:v>
                </c:pt>
                <c:pt idx="2">
                  <c:v>15</c:v>
                </c:pt>
                <c:pt idx="3">
                  <c:v>29</c:v>
                </c:pt>
                <c:pt idx="4">
                  <c:v>59</c:v>
                </c:pt>
                <c:pt idx="5">
                  <c:v>9</c:v>
                </c:pt>
                <c:pt idx="6">
                  <c:v>9</c:v>
                </c:pt>
                <c:pt idx="7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85F-4F69-A8D7-CCEE6435185D}"/>
            </c:ext>
          </c:extLst>
        </c:ser>
        <c:ser>
          <c:idx val="2"/>
          <c:order val="5"/>
          <c:tx>
            <c:strRef>
              <c:f>InstarStageClass!$AB$16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InstarStageClass!$AC$2:$AJ$2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InstarStageClass!$AC$43:$AJ$43</c:f>
              <c:numCache>
                <c:formatCode>General</c:formatCode>
                <c:ptCount val="8"/>
                <c:pt idx="1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85F-4F69-A8D7-CCEE64351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80864"/>
        <c:axId val="237863576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5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InstarStageClass!$AB$21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InstarStageClass!$AC$2:$AJ$2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InstarStageClass!$AC$48:$AJ$48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5-885F-4F69-A8D7-CCEE6435185D}"/>
                  </c:ext>
                </c:extLst>
              </c15:ser>
            </c15:filteredBarSeries>
          </c:ext>
        </c:extLst>
      </c:barChart>
      <c:catAx>
        <c:axId val="498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Sampling Round</a:t>
                </a:r>
              </a:p>
            </c:rich>
          </c:tx>
          <c:layout>
            <c:manualLayout>
              <c:xMode val="edge"/>
              <c:yMode val="edge"/>
              <c:x val="0.46991338582677178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863576"/>
        <c:crosses val="autoZero"/>
        <c:auto val="1"/>
        <c:lblAlgn val="ctr"/>
        <c:lblOffset val="100"/>
        <c:noMultiLvlLbl val="0"/>
      </c:catAx>
      <c:valAx>
        <c:axId val="237863576"/>
        <c:scaling>
          <c:orientation val="minMax"/>
          <c:max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Dungeness crab count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28623067949839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86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11885894648431"/>
          <c:y val="3.195352214960058E-2"/>
          <c:w val="0.82784833812447245"/>
          <c:h val="0.87778246673414195"/>
        </c:manualLayout>
      </c:layout>
      <c:scatterChart>
        <c:scatterStyle val="lineMarker"/>
        <c:varyColors val="0"/>
        <c:ser>
          <c:idx val="1"/>
          <c:order val="1"/>
          <c:tx>
            <c:v>SJC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InstarStageClass!$C$265:$C$508</c:f>
              <c:numCache>
                <c:formatCode>m/d/yy;@</c:formatCode>
                <c:ptCount val="244"/>
                <c:pt idx="0">
                  <c:v>43620</c:v>
                </c:pt>
                <c:pt idx="1">
                  <c:v>43620</c:v>
                </c:pt>
                <c:pt idx="2">
                  <c:v>43620</c:v>
                </c:pt>
                <c:pt idx="3">
                  <c:v>43620</c:v>
                </c:pt>
                <c:pt idx="4">
                  <c:v>43620</c:v>
                </c:pt>
                <c:pt idx="5">
                  <c:v>43620</c:v>
                </c:pt>
                <c:pt idx="6">
                  <c:v>43620</c:v>
                </c:pt>
                <c:pt idx="7">
                  <c:v>43620</c:v>
                </c:pt>
                <c:pt idx="8">
                  <c:v>43620</c:v>
                </c:pt>
                <c:pt idx="9">
                  <c:v>43620</c:v>
                </c:pt>
                <c:pt idx="10">
                  <c:v>43620</c:v>
                </c:pt>
                <c:pt idx="11">
                  <c:v>43620</c:v>
                </c:pt>
                <c:pt idx="12">
                  <c:v>43620</c:v>
                </c:pt>
                <c:pt idx="13">
                  <c:v>43620</c:v>
                </c:pt>
                <c:pt idx="14">
                  <c:v>43620</c:v>
                </c:pt>
                <c:pt idx="15">
                  <c:v>43620</c:v>
                </c:pt>
                <c:pt idx="16">
                  <c:v>43620</c:v>
                </c:pt>
                <c:pt idx="17">
                  <c:v>43620</c:v>
                </c:pt>
                <c:pt idx="18">
                  <c:v>43620</c:v>
                </c:pt>
                <c:pt idx="19">
                  <c:v>43620</c:v>
                </c:pt>
                <c:pt idx="20">
                  <c:v>43620</c:v>
                </c:pt>
                <c:pt idx="21">
                  <c:v>43620</c:v>
                </c:pt>
                <c:pt idx="22">
                  <c:v>43620</c:v>
                </c:pt>
                <c:pt idx="23">
                  <c:v>43620</c:v>
                </c:pt>
                <c:pt idx="24">
                  <c:v>43620</c:v>
                </c:pt>
                <c:pt idx="25">
                  <c:v>43635</c:v>
                </c:pt>
                <c:pt idx="26">
                  <c:v>43648</c:v>
                </c:pt>
                <c:pt idx="27">
                  <c:v>43648</c:v>
                </c:pt>
                <c:pt idx="28">
                  <c:v>43648</c:v>
                </c:pt>
                <c:pt idx="29">
                  <c:v>43648</c:v>
                </c:pt>
                <c:pt idx="30">
                  <c:v>43648</c:v>
                </c:pt>
                <c:pt idx="31">
                  <c:v>43648</c:v>
                </c:pt>
                <c:pt idx="32">
                  <c:v>43648</c:v>
                </c:pt>
                <c:pt idx="33">
                  <c:v>43648</c:v>
                </c:pt>
                <c:pt idx="34">
                  <c:v>43663</c:v>
                </c:pt>
                <c:pt idx="35">
                  <c:v>43663</c:v>
                </c:pt>
                <c:pt idx="36">
                  <c:v>43663</c:v>
                </c:pt>
                <c:pt idx="37">
                  <c:v>43663</c:v>
                </c:pt>
                <c:pt idx="38">
                  <c:v>43663</c:v>
                </c:pt>
                <c:pt idx="39">
                  <c:v>43663</c:v>
                </c:pt>
                <c:pt idx="40">
                  <c:v>43648</c:v>
                </c:pt>
                <c:pt idx="41">
                  <c:v>43648</c:v>
                </c:pt>
                <c:pt idx="42">
                  <c:v>43648</c:v>
                </c:pt>
                <c:pt idx="43">
                  <c:v>43690</c:v>
                </c:pt>
                <c:pt idx="44">
                  <c:v>43292</c:v>
                </c:pt>
                <c:pt idx="45">
                  <c:v>43690</c:v>
                </c:pt>
                <c:pt idx="46">
                  <c:v>43240</c:v>
                </c:pt>
                <c:pt idx="47">
                  <c:v>43252</c:v>
                </c:pt>
                <c:pt idx="48">
                  <c:v>43253</c:v>
                </c:pt>
                <c:pt idx="49">
                  <c:v>43263</c:v>
                </c:pt>
                <c:pt idx="50">
                  <c:v>43263</c:v>
                </c:pt>
                <c:pt idx="51">
                  <c:v>43266</c:v>
                </c:pt>
                <c:pt idx="52">
                  <c:v>43277</c:v>
                </c:pt>
                <c:pt idx="53">
                  <c:v>43292</c:v>
                </c:pt>
                <c:pt idx="54">
                  <c:v>43293</c:v>
                </c:pt>
                <c:pt idx="55">
                  <c:v>43293</c:v>
                </c:pt>
                <c:pt idx="56">
                  <c:v>43293</c:v>
                </c:pt>
                <c:pt idx="57">
                  <c:v>43307</c:v>
                </c:pt>
                <c:pt idx="58">
                  <c:v>43648</c:v>
                </c:pt>
                <c:pt idx="59">
                  <c:v>43663</c:v>
                </c:pt>
                <c:pt idx="60">
                  <c:v>43663</c:v>
                </c:pt>
                <c:pt idx="61">
                  <c:v>43663</c:v>
                </c:pt>
                <c:pt idx="62">
                  <c:v>43663</c:v>
                </c:pt>
                <c:pt idx="63">
                  <c:v>43663</c:v>
                </c:pt>
                <c:pt idx="64">
                  <c:v>43676</c:v>
                </c:pt>
                <c:pt idx="65">
                  <c:v>43676</c:v>
                </c:pt>
                <c:pt idx="66">
                  <c:v>43690</c:v>
                </c:pt>
                <c:pt idx="67">
                  <c:v>43690</c:v>
                </c:pt>
                <c:pt idx="68">
                  <c:v>43704</c:v>
                </c:pt>
                <c:pt idx="69">
                  <c:v>43648</c:v>
                </c:pt>
                <c:pt idx="70" formatCode="m/d/yyyy">
                  <c:v>43704</c:v>
                </c:pt>
                <c:pt idx="71">
                  <c:v>43252</c:v>
                </c:pt>
                <c:pt idx="72">
                  <c:v>43266</c:v>
                </c:pt>
                <c:pt idx="73">
                  <c:v>43266</c:v>
                </c:pt>
                <c:pt idx="74">
                  <c:v>43280</c:v>
                </c:pt>
                <c:pt idx="75">
                  <c:v>43280</c:v>
                </c:pt>
                <c:pt idx="76">
                  <c:v>43280</c:v>
                </c:pt>
                <c:pt idx="77">
                  <c:v>43292</c:v>
                </c:pt>
                <c:pt idx="78">
                  <c:v>43307</c:v>
                </c:pt>
                <c:pt idx="79">
                  <c:v>43320</c:v>
                </c:pt>
                <c:pt idx="80">
                  <c:v>43663</c:v>
                </c:pt>
                <c:pt idx="81">
                  <c:v>43663</c:v>
                </c:pt>
                <c:pt idx="82">
                  <c:v>43676</c:v>
                </c:pt>
                <c:pt idx="83">
                  <c:v>43690</c:v>
                </c:pt>
                <c:pt idx="84">
                  <c:v>43690</c:v>
                </c:pt>
                <c:pt idx="85">
                  <c:v>43690</c:v>
                </c:pt>
                <c:pt idx="86">
                  <c:v>43690</c:v>
                </c:pt>
                <c:pt idx="87">
                  <c:v>43690</c:v>
                </c:pt>
                <c:pt idx="88">
                  <c:v>43690</c:v>
                </c:pt>
                <c:pt idx="89">
                  <c:v>43266</c:v>
                </c:pt>
                <c:pt idx="90">
                  <c:v>43280</c:v>
                </c:pt>
                <c:pt idx="91">
                  <c:v>43293</c:v>
                </c:pt>
                <c:pt idx="92">
                  <c:v>43304</c:v>
                </c:pt>
                <c:pt idx="93">
                  <c:v>43304</c:v>
                </c:pt>
                <c:pt idx="94">
                  <c:v>43304</c:v>
                </c:pt>
                <c:pt idx="95">
                  <c:v>43320</c:v>
                </c:pt>
                <c:pt idx="96">
                  <c:v>43704</c:v>
                </c:pt>
                <c:pt idx="97">
                  <c:v>43704</c:v>
                </c:pt>
                <c:pt idx="98">
                  <c:v>43704</c:v>
                </c:pt>
                <c:pt idx="99">
                  <c:v>43704</c:v>
                </c:pt>
                <c:pt idx="100">
                  <c:v>43704</c:v>
                </c:pt>
                <c:pt idx="101">
                  <c:v>43293</c:v>
                </c:pt>
                <c:pt idx="102" formatCode="m/d/yyyy">
                  <c:v>43704</c:v>
                </c:pt>
                <c:pt idx="103" formatCode="m/d/yyyy">
                  <c:v>43704</c:v>
                </c:pt>
                <c:pt idx="104" formatCode="m/d/yyyy">
                  <c:v>43704</c:v>
                </c:pt>
                <c:pt idx="105" formatCode="m/d/yyyy">
                  <c:v>43704</c:v>
                </c:pt>
                <c:pt idx="106" formatCode="m/d/yyyy">
                  <c:v>43704</c:v>
                </c:pt>
                <c:pt idx="107">
                  <c:v>43334</c:v>
                </c:pt>
                <c:pt idx="108">
                  <c:v>43349</c:v>
                </c:pt>
                <c:pt idx="109">
                  <c:v>43293</c:v>
                </c:pt>
                <c:pt idx="110">
                  <c:v>43266</c:v>
                </c:pt>
                <c:pt idx="111">
                  <c:v>43276</c:v>
                </c:pt>
                <c:pt idx="112">
                  <c:v>43276</c:v>
                </c:pt>
                <c:pt idx="113">
                  <c:v>43276</c:v>
                </c:pt>
                <c:pt idx="114">
                  <c:v>43276</c:v>
                </c:pt>
                <c:pt idx="115">
                  <c:v>43277</c:v>
                </c:pt>
                <c:pt idx="116">
                  <c:v>43277</c:v>
                </c:pt>
                <c:pt idx="117">
                  <c:v>43277</c:v>
                </c:pt>
                <c:pt idx="118">
                  <c:v>43280</c:v>
                </c:pt>
                <c:pt idx="119">
                  <c:v>43280</c:v>
                </c:pt>
                <c:pt idx="120">
                  <c:v>43291</c:v>
                </c:pt>
                <c:pt idx="121">
                  <c:v>43291</c:v>
                </c:pt>
                <c:pt idx="122">
                  <c:v>43291</c:v>
                </c:pt>
                <c:pt idx="123">
                  <c:v>43291</c:v>
                </c:pt>
                <c:pt idx="124">
                  <c:v>43291</c:v>
                </c:pt>
                <c:pt idx="125">
                  <c:v>43291</c:v>
                </c:pt>
                <c:pt idx="126">
                  <c:v>43292</c:v>
                </c:pt>
                <c:pt idx="127">
                  <c:v>43292</c:v>
                </c:pt>
                <c:pt idx="128">
                  <c:v>43292</c:v>
                </c:pt>
                <c:pt idx="129">
                  <c:v>43293</c:v>
                </c:pt>
                <c:pt idx="130">
                  <c:v>43293</c:v>
                </c:pt>
                <c:pt idx="131">
                  <c:v>43293</c:v>
                </c:pt>
                <c:pt idx="132">
                  <c:v>43293</c:v>
                </c:pt>
                <c:pt idx="133">
                  <c:v>43304</c:v>
                </c:pt>
                <c:pt idx="134">
                  <c:v>43306</c:v>
                </c:pt>
                <c:pt idx="135">
                  <c:v>43306</c:v>
                </c:pt>
                <c:pt idx="136">
                  <c:v>43635</c:v>
                </c:pt>
                <c:pt idx="137">
                  <c:v>43635</c:v>
                </c:pt>
                <c:pt idx="138">
                  <c:v>43635</c:v>
                </c:pt>
                <c:pt idx="139">
                  <c:v>43648</c:v>
                </c:pt>
                <c:pt idx="140">
                  <c:v>43648</c:v>
                </c:pt>
                <c:pt idx="141">
                  <c:v>43663</c:v>
                </c:pt>
                <c:pt idx="142">
                  <c:v>43663</c:v>
                </c:pt>
                <c:pt idx="143">
                  <c:v>43663</c:v>
                </c:pt>
                <c:pt idx="144">
                  <c:v>43663</c:v>
                </c:pt>
                <c:pt idx="145">
                  <c:v>43263</c:v>
                </c:pt>
                <c:pt idx="146">
                  <c:v>43276</c:v>
                </c:pt>
                <c:pt idx="147">
                  <c:v>43276</c:v>
                </c:pt>
                <c:pt idx="148">
                  <c:v>43276</c:v>
                </c:pt>
                <c:pt idx="149">
                  <c:v>43276</c:v>
                </c:pt>
                <c:pt idx="150">
                  <c:v>43276</c:v>
                </c:pt>
                <c:pt idx="151">
                  <c:v>43291</c:v>
                </c:pt>
                <c:pt idx="152">
                  <c:v>43291</c:v>
                </c:pt>
                <c:pt idx="153">
                  <c:v>43620</c:v>
                </c:pt>
                <c:pt idx="154">
                  <c:v>43620</c:v>
                </c:pt>
                <c:pt idx="155">
                  <c:v>43663</c:v>
                </c:pt>
                <c:pt idx="156">
                  <c:v>43663</c:v>
                </c:pt>
                <c:pt idx="157">
                  <c:v>43663</c:v>
                </c:pt>
                <c:pt idx="158">
                  <c:v>43663</c:v>
                </c:pt>
                <c:pt idx="159">
                  <c:v>43663</c:v>
                </c:pt>
                <c:pt idx="160">
                  <c:v>43276</c:v>
                </c:pt>
                <c:pt idx="161">
                  <c:v>43276</c:v>
                </c:pt>
                <c:pt idx="162">
                  <c:v>43276</c:v>
                </c:pt>
                <c:pt idx="163">
                  <c:v>43276</c:v>
                </c:pt>
                <c:pt idx="164">
                  <c:v>43276</c:v>
                </c:pt>
                <c:pt idx="165">
                  <c:v>43276</c:v>
                </c:pt>
                <c:pt idx="166">
                  <c:v>43276</c:v>
                </c:pt>
                <c:pt idx="167">
                  <c:v>43276</c:v>
                </c:pt>
                <c:pt idx="168">
                  <c:v>43276</c:v>
                </c:pt>
                <c:pt idx="169">
                  <c:v>43276</c:v>
                </c:pt>
                <c:pt idx="170">
                  <c:v>43276</c:v>
                </c:pt>
                <c:pt idx="171">
                  <c:v>43276</c:v>
                </c:pt>
                <c:pt idx="172">
                  <c:v>43276</c:v>
                </c:pt>
                <c:pt idx="173">
                  <c:v>43276</c:v>
                </c:pt>
                <c:pt idx="174">
                  <c:v>43276</c:v>
                </c:pt>
                <c:pt idx="175">
                  <c:v>43276</c:v>
                </c:pt>
                <c:pt idx="176">
                  <c:v>43276</c:v>
                </c:pt>
                <c:pt idx="177">
                  <c:v>43276</c:v>
                </c:pt>
                <c:pt idx="178">
                  <c:v>43276</c:v>
                </c:pt>
                <c:pt idx="179">
                  <c:v>43276</c:v>
                </c:pt>
                <c:pt idx="180">
                  <c:v>43276</c:v>
                </c:pt>
                <c:pt idx="181">
                  <c:v>43277</c:v>
                </c:pt>
                <c:pt idx="182">
                  <c:v>43277</c:v>
                </c:pt>
                <c:pt idx="183">
                  <c:v>43277</c:v>
                </c:pt>
                <c:pt idx="184">
                  <c:v>43277</c:v>
                </c:pt>
                <c:pt idx="185">
                  <c:v>43277</c:v>
                </c:pt>
                <c:pt idx="186">
                  <c:v>43277</c:v>
                </c:pt>
                <c:pt idx="187">
                  <c:v>43277</c:v>
                </c:pt>
                <c:pt idx="188">
                  <c:v>43277</c:v>
                </c:pt>
                <c:pt idx="189">
                  <c:v>43277</c:v>
                </c:pt>
                <c:pt idx="190">
                  <c:v>43277</c:v>
                </c:pt>
                <c:pt idx="191">
                  <c:v>43277</c:v>
                </c:pt>
                <c:pt idx="192">
                  <c:v>43277</c:v>
                </c:pt>
                <c:pt idx="193">
                  <c:v>43277</c:v>
                </c:pt>
                <c:pt idx="194">
                  <c:v>43277</c:v>
                </c:pt>
                <c:pt idx="195">
                  <c:v>43277</c:v>
                </c:pt>
                <c:pt idx="196">
                  <c:v>43280</c:v>
                </c:pt>
                <c:pt idx="197">
                  <c:v>43280</c:v>
                </c:pt>
                <c:pt idx="198">
                  <c:v>43280</c:v>
                </c:pt>
                <c:pt idx="199">
                  <c:v>43280</c:v>
                </c:pt>
                <c:pt idx="200">
                  <c:v>43280</c:v>
                </c:pt>
                <c:pt idx="201">
                  <c:v>43291</c:v>
                </c:pt>
                <c:pt idx="202">
                  <c:v>43291</c:v>
                </c:pt>
                <c:pt idx="203">
                  <c:v>43291</c:v>
                </c:pt>
                <c:pt idx="204">
                  <c:v>43291</c:v>
                </c:pt>
                <c:pt idx="205">
                  <c:v>43291</c:v>
                </c:pt>
                <c:pt idx="206">
                  <c:v>43291</c:v>
                </c:pt>
                <c:pt idx="207">
                  <c:v>43291</c:v>
                </c:pt>
                <c:pt idx="208">
                  <c:v>43291</c:v>
                </c:pt>
                <c:pt idx="209">
                  <c:v>43291</c:v>
                </c:pt>
                <c:pt idx="210">
                  <c:v>43291</c:v>
                </c:pt>
                <c:pt idx="211">
                  <c:v>43291</c:v>
                </c:pt>
                <c:pt idx="212">
                  <c:v>43291</c:v>
                </c:pt>
                <c:pt idx="213">
                  <c:v>43291</c:v>
                </c:pt>
                <c:pt idx="214">
                  <c:v>43291</c:v>
                </c:pt>
                <c:pt idx="215">
                  <c:v>43291</c:v>
                </c:pt>
                <c:pt idx="216">
                  <c:v>43291</c:v>
                </c:pt>
                <c:pt idx="217">
                  <c:v>43291</c:v>
                </c:pt>
                <c:pt idx="218">
                  <c:v>43291</c:v>
                </c:pt>
                <c:pt idx="219">
                  <c:v>43291</c:v>
                </c:pt>
                <c:pt idx="220">
                  <c:v>43291</c:v>
                </c:pt>
                <c:pt idx="221">
                  <c:v>43291</c:v>
                </c:pt>
                <c:pt idx="222">
                  <c:v>43291</c:v>
                </c:pt>
                <c:pt idx="223">
                  <c:v>43291</c:v>
                </c:pt>
                <c:pt idx="224">
                  <c:v>43291</c:v>
                </c:pt>
                <c:pt idx="225">
                  <c:v>43291</c:v>
                </c:pt>
                <c:pt idx="226">
                  <c:v>43291</c:v>
                </c:pt>
                <c:pt idx="227">
                  <c:v>43291</c:v>
                </c:pt>
                <c:pt idx="228">
                  <c:v>43291</c:v>
                </c:pt>
                <c:pt idx="229">
                  <c:v>43291</c:v>
                </c:pt>
                <c:pt idx="230">
                  <c:v>43291</c:v>
                </c:pt>
                <c:pt idx="231">
                  <c:v>43291</c:v>
                </c:pt>
                <c:pt idx="232">
                  <c:v>43291</c:v>
                </c:pt>
                <c:pt idx="233">
                  <c:v>43291</c:v>
                </c:pt>
                <c:pt idx="234">
                  <c:v>43291</c:v>
                </c:pt>
                <c:pt idx="235">
                  <c:v>43291</c:v>
                </c:pt>
                <c:pt idx="236">
                  <c:v>43291</c:v>
                </c:pt>
                <c:pt idx="237">
                  <c:v>43291</c:v>
                </c:pt>
                <c:pt idx="238">
                  <c:v>43291</c:v>
                </c:pt>
                <c:pt idx="239">
                  <c:v>43291</c:v>
                </c:pt>
                <c:pt idx="240">
                  <c:v>43291</c:v>
                </c:pt>
                <c:pt idx="241">
                  <c:v>43291</c:v>
                </c:pt>
                <c:pt idx="242">
                  <c:v>43291</c:v>
                </c:pt>
                <c:pt idx="243">
                  <c:v>43291</c:v>
                </c:pt>
              </c:numCache>
            </c:numRef>
          </c:xVal>
          <c:yVal>
            <c:numRef>
              <c:f>InstarStageClass!$H$265:$H$508</c:f>
              <c:numCache>
                <c:formatCode>0.00</c:formatCode>
                <c:ptCount val="244"/>
                <c:pt idx="0">
                  <c:v>9.8000000000000007</c:v>
                </c:pt>
                <c:pt idx="1">
                  <c:v>9.3000000000000007</c:v>
                </c:pt>
                <c:pt idx="2">
                  <c:v>10.7</c:v>
                </c:pt>
                <c:pt idx="3">
                  <c:v>11.3</c:v>
                </c:pt>
                <c:pt idx="4">
                  <c:v>11</c:v>
                </c:pt>
                <c:pt idx="5">
                  <c:v>10</c:v>
                </c:pt>
                <c:pt idx="6">
                  <c:v>8.6999999999999993</c:v>
                </c:pt>
                <c:pt idx="7">
                  <c:v>9.8000000000000007</c:v>
                </c:pt>
                <c:pt idx="8">
                  <c:v>11</c:v>
                </c:pt>
                <c:pt idx="9">
                  <c:v>10.4</c:v>
                </c:pt>
                <c:pt idx="10">
                  <c:v>10.8</c:v>
                </c:pt>
                <c:pt idx="11">
                  <c:v>10.1</c:v>
                </c:pt>
                <c:pt idx="12">
                  <c:v>11.1</c:v>
                </c:pt>
                <c:pt idx="13">
                  <c:v>11.2</c:v>
                </c:pt>
                <c:pt idx="14">
                  <c:v>9.6999999999999993</c:v>
                </c:pt>
                <c:pt idx="15">
                  <c:v>9.1</c:v>
                </c:pt>
                <c:pt idx="16">
                  <c:v>11.3</c:v>
                </c:pt>
                <c:pt idx="17">
                  <c:v>8.8000000000000007</c:v>
                </c:pt>
                <c:pt idx="18">
                  <c:v>10.199999999999999</c:v>
                </c:pt>
                <c:pt idx="19">
                  <c:v>10.5</c:v>
                </c:pt>
                <c:pt idx="20">
                  <c:v>9.3000000000000007</c:v>
                </c:pt>
                <c:pt idx="21">
                  <c:v>10.199999999999999</c:v>
                </c:pt>
                <c:pt idx="22">
                  <c:v>9.9</c:v>
                </c:pt>
                <c:pt idx="23">
                  <c:v>8.9</c:v>
                </c:pt>
                <c:pt idx="24">
                  <c:v>10.3</c:v>
                </c:pt>
                <c:pt idx="25">
                  <c:v>9.8000000000000007</c:v>
                </c:pt>
                <c:pt idx="26">
                  <c:v>10.3</c:v>
                </c:pt>
                <c:pt idx="27">
                  <c:v>9.1</c:v>
                </c:pt>
                <c:pt idx="28">
                  <c:v>9.1999999999999993</c:v>
                </c:pt>
                <c:pt idx="29">
                  <c:v>9.1</c:v>
                </c:pt>
                <c:pt idx="30">
                  <c:v>8.1999999999999993</c:v>
                </c:pt>
                <c:pt idx="31">
                  <c:v>9.8000000000000007</c:v>
                </c:pt>
                <c:pt idx="32">
                  <c:v>9.3000000000000007</c:v>
                </c:pt>
                <c:pt idx="33">
                  <c:v>9.6</c:v>
                </c:pt>
                <c:pt idx="34">
                  <c:v>9.1</c:v>
                </c:pt>
                <c:pt idx="35">
                  <c:v>8.9</c:v>
                </c:pt>
                <c:pt idx="36">
                  <c:v>8.9</c:v>
                </c:pt>
                <c:pt idx="37">
                  <c:v>8.6999999999999993</c:v>
                </c:pt>
                <c:pt idx="38">
                  <c:v>9.8000000000000007</c:v>
                </c:pt>
                <c:pt idx="39">
                  <c:v>9.4</c:v>
                </c:pt>
                <c:pt idx="40">
                  <c:v>11.1</c:v>
                </c:pt>
                <c:pt idx="41">
                  <c:v>9</c:v>
                </c:pt>
                <c:pt idx="42">
                  <c:v>10.3</c:v>
                </c:pt>
                <c:pt idx="43">
                  <c:v>11.1</c:v>
                </c:pt>
                <c:pt idx="44">
                  <c:v>10.6</c:v>
                </c:pt>
                <c:pt idx="45">
                  <c:v>11.5</c:v>
                </c:pt>
                <c:pt idx="46">
                  <c:v>12.3</c:v>
                </c:pt>
                <c:pt idx="47">
                  <c:v>12.4</c:v>
                </c:pt>
                <c:pt idx="48">
                  <c:v>14.6</c:v>
                </c:pt>
                <c:pt idx="49">
                  <c:v>12</c:v>
                </c:pt>
                <c:pt idx="50">
                  <c:v>13.3</c:v>
                </c:pt>
                <c:pt idx="51">
                  <c:v>15.5</c:v>
                </c:pt>
                <c:pt idx="52">
                  <c:v>12.8</c:v>
                </c:pt>
                <c:pt idx="53">
                  <c:v>12.7</c:v>
                </c:pt>
                <c:pt idx="54">
                  <c:v>12</c:v>
                </c:pt>
                <c:pt idx="55">
                  <c:v>12.9</c:v>
                </c:pt>
                <c:pt idx="56">
                  <c:v>14.6</c:v>
                </c:pt>
                <c:pt idx="57">
                  <c:v>13.9</c:v>
                </c:pt>
                <c:pt idx="58">
                  <c:v>12.7</c:v>
                </c:pt>
                <c:pt idx="59">
                  <c:v>12.3</c:v>
                </c:pt>
                <c:pt idx="60">
                  <c:v>12.5</c:v>
                </c:pt>
                <c:pt idx="61">
                  <c:v>12</c:v>
                </c:pt>
                <c:pt idx="62">
                  <c:v>14.3</c:v>
                </c:pt>
                <c:pt idx="63">
                  <c:v>12.5</c:v>
                </c:pt>
                <c:pt idx="64">
                  <c:v>12.3</c:v>
                </c:pt>
                <c:pt idx="65">
                  <c:v>12.3</c:v>
                </c:pt>
                <c:pt idx="66">
                  <c:v>15.3</c:v>
                </c:pt>
                <c:pt idx="67">
                  <c:v>12.3</c:v>
                </c:pt>
                <c:pt idx="68">
                  <c:v>12.3</c:v>
                </c:pt>
                <c:pt idx="69">
                  <c:v>15.4</c:v>
                </c:pt>
                <c:pt idx="70">
                  <c:v>12.3</c:v>
                </c:pt>
                <c:pt idx="71">
                  <c:v>16.600000000000001</c:v>
                </c:pt>
                <c:pt idx="72">
                  <c:v>17.7</c:v>
                </c:pt>
                <c:pt idx="73">
                  <c:v>18.2</c:v>
                </c:pt>
                <c:pt idx="74">
                  <c:v>17.100000000000001</c:v>
                </c:pt>
                <c:pt idx="75">
                  <c:v>17.899999999999999</c:v>
                </c:pt>
                <c:pt idx="76">
                  <c:v>18.600000000000001</c:v>
                </c:pt>
                <c:pt idx="77">
                  <c:v>17.600000000000001</c:v>
                </c:pt>
                <c:pt idx="78">
                  <c:v>19.100000000000001</c:v>
                </c:pt>
                <c:pt idx="79">
                  <c:v>17.600000000000001</c:v>
                </c:pt>
                <c:pt idx="80">
                  <c:v>18.399999999999999</c:v>
                </c:pt>
                <c:pt idx="81">
                  <c:v>17.5</c:v>
                </c:pt>
                <c:pt idx="82">
                  <c:v>19.5</c:v>
                </c:pt>
                <c:pt idx="83">
                  <c:v>18.2</c:v>
                </c:pt>
                <c:pt idx="84">
                  <c:v>16.3</c:v>
                </c:pt>
                <c:pt idx="85">
                  <c:v>16.5</c:v>
                </c:pt>
                <c:pt idx="86">
                  <c:v>18</c:v>
                </c:pt>
                <c:pt idx="87">
                  <c:v>17.100000000000001</c:v>
                </c:pt>
                <c:pt idx="88">
                  <c:v>16.100000000000001</c:v>
                </c:pt>
                <c:pt idx="89">
                  <c:v>21</c:v>
                </c:pt>
                <c:pt idx="90">
                  <c:v>22</c:v>
                </c:pt>
                <c:pt idx="91">
                  <c:v>26.4</c:v>
                </c:pt>
                <c:pt idx="92">
                  <c:v>23</c:v>
                </c:pt>
                <c:pt idx="93">
                  <c:v>24.6</c:v>
                </c:pt>
                <c:pt idx="94">
                  <c:v>25.5</c:v>
                </c:pt>
                <c:pt idx="95">
                  <c:v>27.2</c:v>
                </c:pt>
                <c:pt idx="96">
                  <c:v>25.8</c:v>
                </c:pt>
                <c:pt idx="97">
                  <c:v>22.4</c:v>
                </c:pt>
                <c:pt idx="98">
                  <c:v>27.5</c:v>
                </c:pt>
                <c:pt idx="99">
                  <c:v>27.1</c:v>
                </c:pt>
                <c:pt idx="100">
                  <c:v>23.9</c:v>
                </c:pt>
                <c:pt idx="101">
                  <c:v>29.8</c:v>
                </c:pt>
                <c:pt idx="102">
                  <c:v>27.1</c:v>
                </c:pt>
                <c:pt idx="103">
                  <c:v>23.9</c:v>
                </c:pt>
                <c:pt idx="104">
                  <c:v>25.8</c:v>
                </c:pt>
                <c:pt idx="105">
                  <c:v>22.4</c:v>
                </c:pt>
                <c:pt idx="106">
                  <c:v>27.5</c:v>
                </c:pt>
                <c:pt idx="107">
                  <c:v>32.799999999999997</c:v>
                </c:pt>
                <c:pt idx="108">
                  <c:v>37.9</c:v>
                </c:pt>
                <c:pt idx="109">
                  <c:v>8.9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2.7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2.8</c:v>
                </c:pt>
                <c:pt idx="121">
                  <c:v>2.9</c:v>
                </c:pt>
                <c:pt idx="122">
                  <c:v>3</c:v>
                </c:pt>
                <c:pt idx="123">
                  <c:v>3</c:v>
                </c:pt>
                <c:pt idx="124">
                  <c:v>3.2</c:v>
                </c:pt>
                <c:pt idx="125">
                  <c:v>3</c:v>
                </c:pt>
                <c:pt idx="126">
                  <c:v>2.8</c:v>
                </c:pt>
                <c:pt idx="127">
                  <c:v>3</c:v>
                </c:pt>
                <c:pt idx="128">
                  <c:v>3.2</c:v>
                </c:pt>
                <c:pt idx="129">
                  <c:v>2.8</c:v>
                </c:pt>
                <c:pt idx="130">
                  <c:v>2.9</c:v>
                </c:pt>
                <c:pt idx="131">
                  <c:v>3</c:v>
                </c:pt>
                <c:pt idx="132">
                  <c:v>3</c:v>
                </c:pt>
                <c:pt idx="133">
                  <c:v>2.9</c:v>
                </c:pt>
                <c:pt idx="134">
                  <c:v>3.1</c:v>
                </c:pt>
                <c:pt idx="135">
                  <c:v>2.8</c:v>
                </c:pt>
                <c:pt idx="136">
                  <c:v>2.4</c:v>
                </c:pt>
                <c:pt idx="137">
                  <c:v>2.6</c:v>
                </c:pt>
                <c:pt idx="138">
                  <c:v>2.2999999999999998</c:v>
                </c:pt>
                <c:pt idx="139">
                  <c:v>2.5</c:v>
                </c:pt>
                <c:pt idx="140">
                  <c:v>2.1</c:v>
                </c:pt>
                <c:pt idx="141">
                  <c:v>2</c:v>
                </c:pt>
                <c:pt idx="142">
                  <c:v>2.2000000000000002</c:v>
                </c:pt>
                <c:pt idx="143">
                  <c:v>2.2000000000000002</c:v>
                </c:pt>
                <c:pt idx="144">
                  <c:v>2.2000000000000002</c:v>
                </c:pt>
                <c:pt idx="145">
                  <c:v>6</c:v>
                </c:pt>
                <c:pt idx="146">
                  <c:v>5.8</c:v>
                </c:pt>
                <c:pt idx="147">
                  <c:v>5.8</c:v>
                </c:pt>
                <c:pt idx="148">
                  <c:v>5.9</c:v>
                </c:pt>
                <c:pt idx="149">
                  <c:v>5.9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5.6</c:v>
                </c:pt>
                <c:pt idx="154">
                  <c:v>5.9</c:v>
                </c:pt>
                <c:pt idx="155">
                  <c:v>6.1</c:v>
                </c:pt>
                <c:pt idx="156">
                  <c:v>5.9</c:v>
                </c:pt>
                <c:pt idx="157">
                  <c:v>5</c:v>
                </c:pt>
                <c:pt idx="158">
                  <c:v>5.0999999999999996</c:v>
                </c:pt>
                <c:pt idx="159">
                  <c:v>5</c:v>
                </c:pt>
                <c:pt idx="160">
                  <c:v>5.7</c:v>
                </c:pt>
                <c:pt idx="161">
                  <c:v>5.7</c:v>
                </c:pt>
                <c:pt idx="162">
                  <c:v>5.7</c:v>
                </c:pt>
                <c:pt idx="163">
                  <c:v>5.8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5.0999999999999996</c:v>
                </c:pt>
                <c:pt idx="168">
                  <c:v>5.0999999999999996</c:v>
                </c:pt>
                <c:pt idx="169">
                  <c:v>5.3</c:v>
                </c:pt>
                <c:pt idx="170">
                  <c:v>5.3</c:v>
                </c:pt>
                <c:pt idx="171">
                  <c:v>5.4</c:v>
                </c:pt>
                <c:pt idx="172">
                  <c:v>5.5</c:v>
                </c:pt>
                <c:pt idx="173">
                  <c:v>5.6</c:v>
                </c:pt>
                <c:pt idx="174">
                  <c:v>5.6</c:v>
                </c:pt>
                <c:pt idx="175">
                  <c:v>4.7</c:v>
                </c:pt>
                <c:pt idx="176">
                  <c:v>5.5</c:v>
                </c:pt>
                <c:pt idx="177">
                  <c:v>5.5</c:v>
                </c:pt>
                <c:pt idx="178">
                  <c:v>5.5</c:v>
                </c:pt>
                <c:pt idx="179">
                  <c:v>5.7</c:v>
                </c:pt>
                <c:pt idx="180">
                  <c:v>6</c:v>
                </c:pt>
                <c:pt idx="181">
                  <c:v>4.9000000000000004</c:v>
                </c:pt>
                <c:pt idx="182">
                  <c:v>4.9000000000000004</c:v>
                </c:pt>
                <c:pt idx="183">
                  <c:v>5.0999999999999996</c:v>
                </c:pt>
                <c:pt idx="184">
                  <c:v>5.2</c:v>
                </c:pt>
                <c:pt idx="185">
                  <c:v>5.3</c:v>
                </c:pt>
                <c:pt idx="186">
                  <c:v>5.5</c:v>
                </c:pt>
                <c:pt idx="187">
                  <c:v>5.6</c:v>
                </c:pt>
                <c:pt idx="188">
                  <c:v>5.6</c:v>
                </c:pt>
                <c:pt idx="189">
                  <c:v>5.6</c:v>
                </c:pt>
                <c:pt idx="190">
                  <c:v>5.7</c:v>
                </c:pt>
                <c:pt idx="191">
                  <c:v>5.7</c:v>
                </c:pt>
                <c:pt idx="192">
                  <c:v>5.8</c:v>
                </c:pt>
                <c:pt idx="193">
                  <c:v>5.8</c:v>
                </c:pt>
                <c:pt idx="194">
                  <c:v>5.9</c:v>
                </c:pt>
                <c:pt idx="195">
                  <c:v>6</c:v>
                </c:pt>
                <c:pt idx="196">
                  <c:v>5.6</c:v>
                </c:pt>
                <c:pt idx="197">
                  <c:v>5.3</c:v>
                </c:pt>
                <c:pt idx="198">
                  <c:v>5.5</c:v>
                </c:pt>
                <c:pt idx="199">
                  <c:v>5.6</c:v>
                </c:pt>
                <c:pt idx="200">
                  <c:v>5.7</c:v>
                </c:pt>
                <c:pt idx="201">
                  <c:v>4.8</c:v>
                </c:pt>
                <c:pt idx="202">
                  <c:v>4.8</c:v>
                </c:pt>
                <c:pt idx="203">
                  <c:v>5</c:v>
                </c:pt>
                <c:pt idx="204">
                  <c:v>5.0999999999999996</c:v>
                </c:pt>
                <c:pt idx="205">
                  <c:v>5.0999999999999996</c:v>
                </c:pt>
                <c:pt idx="206">
                  <c:v>5.0999999999999996</c:v>
                </c:pt>
                <c:pt idx="207">
                  <c:v>5.0999999999999996</c:v>
                </c:pt>
                <c:pt idx="208">
                  <c:v>5.2</c:v>
                </c:pt>
                <c:pt idx="209">
                  <c:v>5.3</c:v>
                </c:pt>
                <c:pt idx="210">
                  <c:v>5.3</c:v>
                </c:pt>
                <c:pt idx="211">
                  <c:v>5.3</c:v>
                </c:pt>
                <c:pt idx="212">
                  <c:v>5.3</c:v>
                </c:pt>
                <c:pt idx="213">
                  <c:v>5.4</c:v>
                </c:pt>
                <c:pt idx="214">
                  <c:v>5.4</c:v>
                </c:pt>
                <c:pt idx="215">
                  <c:v>5.4</c:v>
                </c:pt>
                <c:pt idx="216">
                  <c:v>5.4</c:v>
                </c:pt>
                <c:pt idx="217">
                  <c:v>5.4</c:v>
                </c:pt>
                <c:pt idx="218">
                  <c:v>5.5</c:v>
                </c:pt>
                <c:pt idx="219">
                  <c:v>5.5</c:v>
                </c:pt>
                <c:pt idx="220">
                  <c:v>5.5</c:v>
                </c:pt>
                <c:pt idx="221">
                  <c:v>5.5</c:v>
                </c:pt>
                <c:pt idx="222">
                  <c:v>5.5</c:v>
                </c:pt>
                <c:pt idx="223">
                  <c:v>5.5</c:v>
                </c:pt>
                <c:pt idx="224">
                  <c:v>5.5</c:v>
                </c:pt>
                <c:pt idx="225">
                  <c:v>5.5</c:v>
                </c:pt>
                <c:pt idx="226">
                  <c:v>5.5</c:v>
                </c:pt>
                <c:pt idx="227">
                  <c:v>5.5</c:v>
                </c:pt>
                <c:pt idx="228">
                  <c:v>5.5</c:v>
                </c:pt>
                <c:pt idx="229">
                  <c:v>5.6</c:v>
                </c:pt>
                <c:pt idx="230">
                  <c:v>5.6</c:v>
                </c:pt>
                <c:pt idx="231">
                  <c:v>5.6</c:v>
                </c:pt>
                <c:pt idx="232">
                  <c:v>5.6</c:v>
                </c:pt>
                <c:pt idx="233">
                  <c:v>5.6</c:v>
                </c:pt>
                <c:pt idx="234">
                  <c:v>5.6</c:v>
                </c:pt>
                <c:pt idx="235">
                  <c:v>5.7</c:v>
                </c:pt>
                <c:pt idx="236">
                  <c:v>5.7</c:v>
                </c:pt>
                <c:pt idx="237">
                  <c:v>5.7</c:v>
                </c:pt>
                <c:pt idx="238">
                  <c:v>5.7</c:v>
                </c:pt>
                <c:pt idx="239">
                  <c:v>5.7</c:v>
                </c:pt>
                <c:pt idx="240">
                  <c:v>5.7</c:v>
                </c:pt>
                <c:pt idx="241">
                  <c:v>5.7</c:v>
                </c:pt>
                <c:pt idx="242">
                  <c:v>5.8</c:v>
                </c:pt>
                <c:pt idx="243">
                  <c:v>5.8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0E-41C7-9EDD-0EEFA24ED893}"/>
            </c:ext>
          </c:extLst>
        </c:ser>
        <c:ser>
          <c:idx val="2"/>
          <c:order val="2"/>
          <c:tx>
            <c:v>WB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InstarStageClass!$C$660:$C$743</c:f>
              <c:numCache>
                <c:formatCode>m/d/yy;@</c:formatCode>
                <c:ptCount val="84"/>
                <c:pt idx="0">
                  <c:v>43676</c:v>
                </c:pt>
                <c:pt idx="1">
                  <c:v>43676</c:v>
                </c:pt>
                <c:pt idx="2">
                  <c:v>43676</c:v>
                </c:pt>
                <c:pt idx="3">
                  <c:v>43690</c:v>
                </c:pt>
                <c:pt idx="4">
                  <c:v>43690</c:v>
                </c:pt>
                <c:pt idx="5">
                  <c:v>43690</c:v>
                </c:pt>
                <c:pt idx="6">
                  <c:v>43704</c:v>
                </c:pt>
                <c:pt idx="7">
                  <c:v>43704</c:v>
                </c:pt>
                <c:pt idx="8">
                  <c:v>43704</c:v>
                </c:pt>
                <c:pt idx="9">
                  <c:v>43704</c:v>
                </c:pt>
                <c:pt idx="10">
                  <c:v>43704</c:v>
                </c:pt>
                <c:pt idx="11" formatCode="m/d/yyyy">
                  <c:v>43704</c:v>
                </c:pt>
                <c:pt idx="12" formatCode="m/d/yyyy">
                  <c:v>43704</c:v>
                </c:pt>
                <c:pt idx="13" formatCode="m/d/yyyy">
                  <c:v>43704</c:v>
                </c:pt>
                <c:pt idx="14" formatCode="m/d/yyyy">
                  <c:v>43704</c:v>
                </c:pt>
                <c:pt idx="15" formatCode="m/d/yyyy">
                  <c:v>43704</c:v>
                </c:pt>
                <c:pt idx="16">
                  <c:v>43277</c:v>
                </c:pt>
                <c:pt idx="17">
                  <c:v>43293</c:v>
                </c:pt>
                <c:pt idx="18">
                  <c:v>43319</c:v>
                </c:pt>
                <c:pt idx="19">
                  <c:v>43319</c:v>
                </c:pt>
                <c:pt idx="20">
                  <c:v>43280</c:v>
                </c:pt>
                <c:pt idx="21">
                  <c:v>43280</c:v>
                </c:pt>
                <c:pt idx="22">
                  <c:v>43291</c:v>
                </c:pt>
                <c:pt idx="23">
                  <c:v>43292</c:v>
                </c:pt>
                <c:pt idx="24">
                  <c:v>43292</c:v>
                </c:pt>
                <c:pt idx="25">
                  <c:v>43292</c:v>
                </c:pt>
                <c:pt idx="26">
                  <c:v>43292</c:v>
                </c:pt>
                <c:pt idx="27">
                  <c:v>43292</c:v>
                </c:pt>
                <c:pt idx="28">
                  <c:v>43292</c:v>
                </c:pt>
                <c:pt idx="29">
                  <c:v>43292</c:v>
                </c:pt>
                <c:pt idx="30">
                  <c:v>43292</c:v>
                </c:pt>
                <c:pt idx="31">
                  <c:v>43292</c:v>
                </c:pt>
                <c:pt idx="32">
                  <c:v>43292</c:v>
                </c:pt>
                <c:pt idx="33">
                  <c:v>43292</c:v>
                </c:pt>
                <c:pt idx="34">
                  <c:v>43292</c:v>
                </c:pt>
                <c:pt idx="35">
                  <c:v>43292</c:v>
                </c:pt>
                <c:pt idx="36">
                  <c:v>43292</c:v>
                </c:pt>
                <c:pt idx="37">
                  <c:v>43292</c:v>
                </c:pt>
                <c:pt idx="38">
                  <c:v>43292</c:v>
                </c:pt>
                <c:pt idx="39">
                  <c:v>43292</c:v>
                </c:pt>
                <c:pt idx="40">
                  <c:v>43292</c:v>
                </c:pt>
                <c:pt idx="41">
                  <c:v>43292</c:v>
                </c:pt>
                <c:pt idx="42">
                  <c:v>43292</c:v>
                </c:pt>
                <c:pt idx="43">
                  <c:v>43292</c:v>
                </c:pt>
                <c:pt idx="44">
                  <c:v>43292</c:v>
                </c:pt>
                <c:pt idx="45">
                  <c:v>43292</c:v>
                </c:pt>
                <c:pt idx="46">
                  <c:v>43306</c:v>
                </c:pt>
                <c:pt idx="47">
                  <c:v>43306</c:v>
                </c:pt>
                <c:pt idx="48">
                  <c:v>43306</c:v>
                </c:pt>
                <c:pt idx="49">
                  <c:v>43306</c:v>
                </c:pt>
                <c:pt idx="50">
                  <c:v>43306</c:v>
                </c:pt>
                <c:pt idx="51">
                  <c:v>43306</c:v>
                </c:pt>
                <c:pt idx="52">
                  <c:v>43307</c:v>
                </c:pt>
                <c:pt idx="53">
                  <c:v>43307</c:v>
                </c:pt>
                <c:pt idx="54">
                  <c:v>43307</c:v>
                </c:pt>
                <c:pt idx="55">
                  <c:v>43319</c:v>
                </c:pt>
                <c:pt idx="56">
                  <c:v>43320</c:v>
                </c:pt>
                <c:pt idx="57">
                  <c:v>43320</c:v>
                </c:pt>
                <c:pt idx="58">
                  <c:v>43320</c:v>
                </c:pt>
                <c:pt idx="59">
                  <c:v>43320</c:v>
                </c:pt>
                <c:pt idx="60">
                  <c:v>43320</c:v>
                </c:pt>
                <c:pt idx="61">
                  <c:v>43335</c:v>
                </c:pt>
                <c:pt idx="62">
                  <c:v>43335</c:v>
                </c:pt>
                <c:pt idx="63">
                  <c:v>43335</c:v>
                </c:pt>
                <c:pt idx="64">
                  <c:v>43335</c:v>
                </c:pt>
                <c:pt idx="65">
                  <c:v>43335</c:v>
                </c:pt>
                <c:pt idx="66">
                  <c:v>43335</c:v>
                </c:pt>
                <c:pt idx="67">
                  <c:v>43335</c:v>
                </c:pt>
                <c:pt idx="68">
                  <c:v>43335</c:v>
                </c:pt>
                <c:pt idx="69">
                  <c:v>43335</c:v>
                </c:pt>
                <c:pt idx="70">
                  <c:v>43335</c:v>
                </c:pt>
                <c:pt idx="71">
                  <c:v>43335</c:v>
                </c:pt>
                <c:pt idx="72">
                  <c:v>43336</c:v>
                </c:pt>
                <c:pt idx="73">
                  <c:v>43336</c:v>
                </c:pt>
                <c:pt idx="74">
                  <c:v>43336</c:v>
                </c:pt>
                <c:pt idx="75">
                  <c:v>43336</c:v>
                </c:pt>
                <c:pt idx="76">
                  <c:v>43349</c:v>
                </c:pt>
                <c:pt idx="77">
                  <c:v>43349</c:v>
                </c:pt>
                <c:pt idx="78">
                  <c:v>43350</c:v>
                </c:pt>
                <c:pt idx="79">
                  <c:v>43350</c:v>
                </c:pt>
                <c:pt idx="80">
                  <c:v>43350</c:v>
                </c:pt>
                <c:pt idx="81">
                  <c:v>43663</c:v>
                </c:pt>
                <c:pt idx="82">
                  <c:v>43676</c:v>
                </c:pt>
                <c:pt idx="83">
                  <c:v>43676</c:v>
                </c:pt>
              </c:numCache>
            </c:numRef>
          </c:xVal>
          <c:yVal>
            <c:numRef>
              <c:f>InstarStageClass!$H$660:$H$743</c:f>
              <c:numCache>
                <c:formatCode>0.00</c:formatCode>
                <c:ptCount val="84"/>
                <c:pt idx="0">
                  <c:v>5.3</c:v>
                </c:pt>
                <c:pt idx="1">
                  <c:v>5.4</c:v>
                </c:pt>
                <c:pt idx="2">
                  <c:v>5.2</c:v>
                </c:pt>
                <c:pt idx="3">
                  <c:v>5.4</c:v>
                </c:pt>
                <c:pt idx="4">
                  <c:v>5.2</c:v>
                </c:pt>
                <c:pt idx="5">
                  <c:v>5.0999999999999996</c:v>
                </c:pt>
                <c:pt idx="6">
                  <c:v>4.9000000000000004</c:v>
                </c:pt>
                <c:pt idx="7">
                  <c:v>5</c:v>
                </c:pt>
                <c:pt idx="8">
                  <c:v>5</c:v>
                </c:pt>
                <c:pt idx="9">
                  <c:v>5.8</c:v>
                </c:pt>
                <c:pt idx="10">
                  <c:v>5.3</c:v>
                </c:pt>
                <c:pt idx="11">
                  <c:v>5.3</c:v>
                </c:pt>
                <c:pt idx="12">
                  <c:v>4.9000000000000004</c:v>
                </c:pt>
                <c:pt idx="13">
                  <c:v>5</c:v>
                </c:pt>
                <c:pt idx="14">
                  <c:v>5</c:v>
                </c:pt>
                <c:pt idx="15">
                  <c:v>5.8</c:v>
                </c:pt>
                <c:pt idx="16">
                  <c:v>6.6</c:v>
                </c:pt>
                <c:pt idx="17">
                  <c:v>6.5</c:v>
                </c:pt>
                <c:pt idx="18">
                  <c:v>7.2</c:v>
                </c:pt>
                <c:pt idx="19">
                  <c:v>7.4</c:v>
                </c:pt>
                <c:pt idx="20">
                  <c:v>6.7</c:v>
                </c:pt>
                <c:pt idx="21">
                  <c:v>7</c:v>
                </c:pt>
                <c:pt idx="22">
                  <c:v>7.4</c:v>
                </c:pt>
                <c:pt idx="23">
                  <c:v>7.2</c:v>
                </c:pt>
                <c:pt idx="24">
                  <c:v>7.3</c:v>
                </c:pt>
                <c:pt idx="25">
                  <c:v>7.5</c:v>
                </c:pt>
                <c:pt idx="26">
                  <c:v>7.9</c:v>
                </c:pt>
                <c:pt idx="27">
                  <c:v>8.1</c:v>
                </c:pt>
                <c:pt idx="28">
                  <c:v>6.1</c:v>
                </c:pt>
                <c:pt idx="29">
                  <c:v>6.2</c:v>
                </c:pt>
                <c:pt idx="30">
                  <c:v>6.5</c:v>
                </c:pt>
                <c:pt idx="31">
                  <c:v>6.9</c:v>
                </c:pt>
                <c:pt idx="32">
                  <c:v>7</c:v>
                </c:pt>
                <c:pt idx="33">
                  <c:v>7.2</c:v>
                </c:pt>
                <c:pt idx="34">
                  <c:v>7.2</c:v>
                </c:pt>
                <c:pt idx="35">
                  <c:v>7.2</c:v>
                </c:pt>
                <c:pt idx="36">
                  <c:v>7.2</c:v>
                </c:pt>
                <c:pt idx="37">
                  <c:v>7.3</c:v>
                </c:pt>
                <c:pt idx="38">
                  <c:v>7.5</c:v>
                </c:pt>
                <c:pt idx="39">
                  <c:v>7.5</c:v>
                </c:pt>
                <c:pt idx="40">
                  <c:v>7.5</c:v>
                </c:pt>
                <c:pt idx="41">
                  <c:v>7.6</c:v>
                </c:pt>
                <c:pt idx="42">
                  <c:v>7.7</c:v>
                </c:pt>
                <c:pt idx="43">
                  <c:v>7.8</c:v>
                </c:pt>
                <c:pt idx="44">
                  <c:v>8.4</c:v>
                </c:pt>
                <c:pt idx="45">
                  <c:v>8.5</c:v>
                </c:pt>
                <c:pt idx="46">
                  <c:v>7.7</c:v>
                </c:pt>
                <c:pt idx="47">
                  <c:v>8</c:v>
                </c:pt>
                <c:pt idx="48">
                  <c:v>8.1999999999999993</c:v>
                </c:pt>
                <c:pt idx="49">
                  <c:v>8.5</c:v>
                </c:pt>
                <c:pt idx="50">
                  <c:v>7.8</c:v>
                </c:pt>
                <c:pt idx="51">
                  <c:v>7.9</c:v>
                </c:pt>
                <c:pt idx="52">
                  <c:v>7.1</c:v>
                </c:pt>
                <c:pt idx="53">
                  <c:v>7.3</c:v>
                </c:pt>
                <c:pt idx="54">
                  <c:v>7.9</c:v>
                </c:pt>
                <c:pt idx="55">
                  <c:v>8.3000000000000007</c:v>
                </c:pt>
                <c:pt idx="56">
                  <c:v>6.5</c:v>
                </c:pt>
                <c:pt idx="57">
                  <c:v>6.8</c:v>
                </c:pt>
                <c:pt idx="58">
                  <c:v>7.2</c:v>
                </c:pt>
                <c:pt idx="59">
                  <c:v>7.3</c:v>
                </c:pt>
                <c:pt idx="60">
                  <c:v>7.7</c:v>
                </c:pt>
                <c:pt idx="61">
                  <c:v>7</c:v>
                </c:pt>
                <c:pt idx="62">
                  <c:v>7.4</c:v>
                </c:pt>
                <c:pt idx="63">
                  <c:v>7.4</c:v>
                </c:pt>
                <c:pt idx="64">
                  <c:v>7.8</c:v>
                </c:pt>
                <c:pt idx="65">
                  <c:v>7.2</c:v>
                </c:pt>
                <c:pt idx="66">
                  <c:v>7.5</c:v>
                </c:pt>
                <c:pt idx="67">
                  <c:v>7.5</c:v>
                </c:pt>
                <c:pt idx="68">
                  <c:v>7.7</c:v>
                </c:pt>
                <c:pt idx="69">
                  <c:v>7.8</c:v>
                </c:pt>
                <c:pt idx="70">
                  <c:v>7.8</c:v>
                </c:pt>
                <c:pt idx="71">
                  <c:v>8.6999999999999993</c:v>
                </c:pt>
                <c:pt idx="72">
                  <c:v>7.1</c:v>
                </c:pt>
                <c:pt idx="73">
                  <c:v>7.6</c:v>
                </c:pt>
                <c:pt idx="74">
                  <c:v>8.1999999999999993</c:v>
                </c:pt>
                <c:pt idx="75">
                  <c:v>8.5</c:v>
                </c:pt>
                <c:pt idx="76">
                  <c:v>7.1</c:v>
                </c:pt>
                <c:pt idx="77">
                  <c:v>7.9</c:v>
                </c:pt>
                <c:pt idx="78">
                  <c:v>7.3</c:v>
                </c:pt>
                <c:pt idx="79">
                  <c:v>7</c:v>
                </c:pt>
                <c:pt idx="80">
                  <c:v>7.5</c:v>
                </c:pt>
                <c:pt idx="81">
                  <c:v>7.3</c:v>
                </c:pt>
                <c:pt idx="82">
                  <c:v>7.4</c:v>
                </c:pt>
                <c:pt idx="83">
                  <c:v>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0E-41C7-9EDD-0EEFA24ED893}"/>
            </c:ext>
          </c:extLst>
        </c:ser>
        <c:ser>
          <c:idx val="3"/>
          <c:order val="3"/>
          <c:tx>
            <c:v>SJ2018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InstarStageClass!$C$86:$C$264</c:f>
              <c:numCache>
                <c:formatCode>m/d/yy;@</c:formatCode>
                <c:ptCount val="179"/>
                <c:pt idx="0">
                  <c:v>43593</c:v>
                </c:pt>
                <c:pt idx="1">
                  <c:v>43593</c:v>
                </c:pt>
                <c:pt idx="2">
                  <c:v>43593</c:v>
                </c:pt>
                <c:pt idx="3">
                  <c:v>43593</c:v>
                </c:pt>
                <c:pt idx="4">
                  <c:v>43593</c:v>
                </c:pt>
                <c:pt idx="5">
                  <c:v>43593</c:v>
                </c:pt>
                <c:pt idx="6">
                  <c:v>43593</c:v>
                </c:pt>
                <c:pt idx="7">
                  <c:v>43593</c:v>
                </c:pt>
                <c:pt idx="8">
                  <c:v>43593</c:v>
                </c:pt>
                <c:pt idx="9">
                  <c:v>43593</c:v>
                </c:pt>
                <c:pt idx="10">
                  <c:v>43593</c:v>
                </c:pt>
                <c:pt idx="11">
                  <c:v>43593</c:v>
                </c:pt>
                <c:pt idx="12">
                  <c:v>43593</c:v>
                </c:pt>
                <c:pt idx="13">
                  <c:v>43593</c:v>
                </c:pt>
                <c:pt idx="14">
                  <c:v>43593</c:v>
                </c:pt>
                <c:pt idx="15">
                  <c:v>43593</c:v>
                </c:pt>
                <c:pt idx="16">
                  <c:v>43593</c:v>
                </c:pt>
                <c:pt idx="17">
                  <c:v>43593</c:v>
                </c:pt>
                <c:pt idx="18">
                  <c:v>43593</c:v>
                </c:pt>
                <c:pt idx="19">
                  <c:v>43593</c:v>
                </c:pt>
                <c:pt idx="20">
                  <c:v>43593</c:v>
                </c:pt>
                <c:pt idx="21">
                  <c:v>43593</c:v>
                </c:pt>
                <c:pt idx="22">
                  <c:v>43593</c:v>
                </c:pt>
                <c:pt idx="23">
                  <c:v>43593</c:v>
                </c:pt>
                <c:pt idx="24">
                  <c:v>43593</c:v>
                </c:pt>
                <c:pt idx="25">
                  <c:v>43593</c:v>
                </c:pt>
                <c:pt idx="26">
                  <c:v>43593</c:v>
                </c:pt>
                <c:pt idx="27">
                  <c:v>43593</c:v>
                </c:pt>
                <c:pt idx="28">
                  <c:v>43593</c:v>
                </c:pt>
                <c:pt idx="29">
                  <c:v>43593</c:v>
                </c:pt>
                <c:pt idx="30">
                  <c:v>43593</c:v>
                </c:pt>
                <c:pt idx="31">
                  <c:v>43593</c:v>
                </c:pt>
                <c:pt idx="32">
                  <c:v>43593</c:v>
                </c:pt>
                <c:pt idx="33">
                  <c:v>43593</c:v>
                </c:pt>
                <c:pt idx="34">
                  <c:v>43593</c:v>
                </c:pt>
                <c:pt idx="35">
                  <c:v>43593</c:v>
                </c:pt>
                <c:pt idx="36">
                  <c:v>43593</c:v>
                </c:pt>
                <c:pt idx="37">
                  <c:v>43593</c:v>
                </c:pt>
                <c:pt idx="38">
                  <c:v>43593</c:v>
                </c:pt>
                <c:pt idx="39">
                  <c:v>43593</c:v>
                </c:pt>
                <c:pt idx="40">
                  <c:v>43593</c:v>
                </c:pt>
                <c:pt idx="41">
                  <c:v>43593</c:v>
                </c:pt>
                <c:pt idx="42">
                  <c:v>43593</c:v>
                </c:pt>
                <c:pt idx="43">
                  <c:v>43593</c:v>
                </c:pt>
                <c:pt idx="44">
                  <c:v>43593</c:v>
                </c:pt>
                <c:pt idx="45">
                  <c:v>43593</c:v>
                </c:pt>
                <c:pt idx="46">
                  <c:v>43593</c:v>
                </c:pt>
                <c:pt idx="47">
                  <c:v>43593</c:v>
                </c:pt>
                <c:pt idx="48">
                  <c:v>43605</c:v>
                </c:pt>
                <c:pt idx="49">
                  <c:v>43605</c:v>
                </c:pt>
                <c:pt idx="50">
                  <c:v>43605</c:v>
                </c:pt>
                <c:pt idx="51">
                  <c:v>43605</c:v>
                </c:pt>
                <c:pt idx="52">
                  <c:v>43605</c:v>
                </c:pt>
                <c:pt idx="53">
                  <c:v>43605</c:v>
                </c:pt>
                <c:pt idx="54">
                  <c:v>43605</c:v>
                </c:pt>
                <c:pt idx="55">
                  <c:v>43605</c:v>
                </c:pt>
                <c:pt idx="56">
                  <c:v>43605</c:v>
                </c:pt>
                <c:pt idx="57">
                  <c:v>43605</c:v>
                </c:pt>
                <c:pt idx="58">
                  <c:v>43605</c:v>
                </c:pt>
                <c:pt idx="59">
                  <c:v>43605</c:v>
                </c:pt>
                <c:pt idx="60">
                  <c:v>43605</c:v>
                </c:pt>
                <c:pt idx="61">
                  <c:v>43605</c:v>
                </c:pt>
                <c:pt idx="62">
                  <c:v>43605</c:v>
                </c:pt>
                <c:pt idx="63">
                  <c:v>43605</c:v>
                </c:pt>
                <c:pt idx="64">
                  <c:v>43605</c:v>
                </c:pt>
                <c:pt idx="65">
                  <c:v>43605</c:v>
                </c:pt>
                <c:pt idx="66">
                  <c:v>43605</c:v>
                </c:pt>
                <c:pt idx="67">
                  <c:v>43605</c:v>
                </c:pt>
                <c:pt idx="68">
                  <c:v>43605</c:v>
                </c:pt>
                <c:pt idx="69">
                  <c:v>43605</c:v>
                </c:pt>
                <c:pt idx="70">
                  <c:v>43605</c:v>
                </c:pt>
                <c:pt idx="71">
                  <c:v>43605</c:v>
                </c:pt>
                <c:pt idx="72">
                  <c:v>43605</c:v>
                </c:pt>
                <c:pt idx="73">
                  <c:v>43605</c:v>
                </c:pt>
                <c:pt idx="74">
                  <c:v>43605</c:v>
                </c:pt>
                <c:pt idx="75">
                  <c:v>43605</c:v>
                </c:pt>
                <c:pt idx="76">
                  <c:v>43605</c:v>
                </c:pt>
                <c:pt idx="77">
                  <c:v>43605</c:v>
                </c:pt>
                <c:pt idx="78">
                  <c:v>43605</c:v>
                </c:pt>
                <c:pt idx="79">
                  <c:v>43605</c:v>
                </c:pt>
                <c:pt idx="80">
                  <c:v>43605</c:v>
                </c:pt>
                <c:pt idx="81">
                  <c:v>43620</c:v>
                </c:pt>
                <c:pt idx="82">
                  <c:v>43620</c:v>
                </c:pt>
                <c:pt idx="83">
                  <c:v>43620</c:v>
                </c:pt>
                <c:pt idx="84">
                  <c:v>43620</c:v>
                </c:pt>
                <c:pt idx="85">
                  <c:v>43620</c:v>
                </c:pt>
                <c:pt idx="86">
                  <c:v>43620</c:v>
                </c:pt>
                <c:pt idx="87">
                  <c:v>43620</c:v>
                </c:pt>
                <c:pt idx="88">
                  <c:v>43620</c:v>
                </c:pt>
                <c:pt idx="89">
                  <c:v>43620</c:v>
                </c:pt>
                <c:pt idx="90">
                  <c:v>43620</c:v>
                </c:pt>
                <c:pt idx="91">
                  <c:v>43620</c:v>
                </c:pt>
                <c:pt idx="92">
                  <c:v>43620</c:v>
                </c:pt>
                <c:pt idx="93">
                  <c:v>43620</c:v>
                </c:pt>
                <c:pt idx="94">
                  <c:v>43620</c:v>
                </c:pt>
                <c:pt idx="95">
                  <c:v>43620</c:v>
                </c:pt>
                <c:pt idx="96">
                  <c:v>43620</c:v>
                </c:pt>
                <c:pt idx="97">
                  <c:v>43620</c:v>
                </c:pt>
                <c:pt idx="98">
                  <c:v>43620</c:v>
                </c:pt>
                <c:pt idx="99">
                  <c:v>43620</c:v>
                </c:pt>
                <c:pt idx="100">
                  <c:v>43620</c:v>
                </c:pt>
                <c:pt idx="101">
                  <c:v>43620</c:v>
                </c:pt>
                <c:pt idx="102">
                  <c:v>43620</c:v>
                </c:pt>
                <c:pt idx="103">
                  <c:v>43620</c:v>
                </c:pt>
                <c:pt idx="104">
                  <c:v>43620</c:v>
                </c:pt>
                <c:pt idx="105">
                  <c:v>43620</c:v>
                </c:pt>
                <c:pt idx="106">
                  <c:v>43620</c:v>
                </c:pt>
                <c:pt idx="107">
                  <c:v>43620</c:v>
                </c:pt>
                <c:pt idx="108">
                  <c:v>43620</c:v>
                </c:pt>
                <c:pt idx="109">
                  <c:v>43620</c:v>
                </c:pt>
                <c:pt idx="110">
                  <c:v>43620</c:v>
                </c:pt>
                <c:pt idx="111">
                  <c:v>43620</c:v>
                </c:pt>
                <c:pt idx="112">
                  <c:v>43620</c:v>
                </c:pt>
                <c:pt idx="113">
                  <c:v>43620</c:v>
                </c:pt>
                <c:pt idx="114">
                  <c:v>43620</c:v>
                </c:pt>
                <c:pt idx="115">
                  <c:v>43620</c:v>
                </c:pt>
                <c:pt idx="116">
                  <c:v>43620</c:v>
                </c:pt>
                <c:pt idx="117">
                  <c:v>43620</c:v>
                </c:pt>
                <c:pt idx="118">
                  <c:v>43620</c:v>
                </c:pt>
                <c:pt idx="119">
                  <c:v>43620</c:v>
                </c:pt>
                <c:pt idx="120">
                  <c:v>43620</c:v>
                </c:pt>
                <c:pt idx="121">
                  <c:v>43620</c:v>
                </c:pt>
                <c:pt idx="122">
                  <c:v>43620</c:v>
                </c:pt>
                <c:pt idx="123">
                  <c:v>43620</c:v>
                </c:pt>
                <c:pt idx="124">
                  <c:v>43620</c:v>
                </c:pt>
                <c:pt idx="125">
                  <c:v>43620</c:v>
                </c:pt>
                <c:pt idx="126">
                  <c:v>43620</c:v>
                </c:pt>
                <c:pt idx="127">
                  <c:v>43620</c:v>
                </c:pt>
                <c:pt idx="128">
                  <c:v>43620</c:v>
                </c:pt>
                <c:pt idx="129">
                  <c:v>43620</c:v>
                </c:pt>
                <c:pt idx="130">
                  <c:v>43635</c:v>
                </c:pt>
                <c:pt idx="131">
                  <c:v>43635</c:v>
                </c:pt>
                <c:pt idx="132">
                  <c:v>43635</c:v>
                </c:pt>
                <c:pt idx="133">
                  <c:v>43635</c:v>
                </c:pt>
                <c:pt idx="134">
                  <c:v>43635</c:v>
                </c:pt>
                <c:pt idx="135">
                  <c:v>43635</c:v>
                </c:pt>
                <c:pt idx="136">
                  <c:v>43635</c:v>
                </c:pt>
                <c:pt idx="137">
                  <c:v>43635</c:v>
                </c:pt>
                <c:pt idx="138">
                  <c:v>43635</c:v>
                </c:pt>
                <c:pt idx="139">
                  <c:v>43635</c:v>
                </c:pt>
                <c:pt idx="140">
                  <c:v>43635</c:v>
                </c:pt>
                <c:pt idx="141">
                  <c:v>43635</c:v>
                </c:pt>
                <c:pt idx="142">
                  <c:v>43635</c:v>
                </c:pt>
                <c:pt idx="143">
                  <c:v>43635</c:v>
                </c:pt>
                <c:pt idx="144">
                  <c:v>43635</c:v>
                </c:pt>
                <c:pt idx="145">
                  <c:v>43635</c:v>
                </c:pt>
                <c:pt idx="146">
                  <c:v>43635</c:v>
                </c:pt>
                <c:pt idx="147">
                  <c:v>43635</c:v>
                </c:pt>
                <c:pt idx="148">
                  <c:v>43635</c:v>
                </c:pt>
                <c:pt idx="149">
                  <c:v>43635</c:v>
                </c:pt>
                <c:pt idx="150">
                  <c:v>43635</c:v>
                </c:pt>
                <c:pt idx="151">
                  <c:v>43635</c:v>
                </c:pt>
                <c:pt idx="152">
                  <c:v>43648</c:v>
                </c:pt>
                <c:pt idx="153">
                  <c:v>43648</c:v>
                </c:pt>
                <c:pt idx="154">
                  <c:v>43276</c:v>
                </c:pt>
                <c:pt idx="155">
                  <c:v>43291</c:v>
                </c:pt>
                <c:pt idx="156">
                  <c:v>43263</c:v>
                </c:pt>
                <c:pt idx="157">
                  <c:v>43276</c:v>
                </c:pt>
                <c:pt idx="158">
                  <c:v>43240</c:v>
                </c:pt>
                <c:pt idx="159">
                  <c:v>43240</c:v>
                </c:pt>
                <c:pt idx="160">
                  <c:v>43240</c:v>
                </c:pt>
                <c:pt idx="161">
                  <c:v>43240</c:v>
                </c:pt>
                <c:pt idx="162">
                  <c:v>43240</c:v>
                </c:pt>
                <c:pt idx="163">
                  <c:v>43240</c:v>
                </c:pt>
                <c:pt idx="164">
                  <c:v>43240</c:v>
                </c:pt>
                <c:pt idx="165">
                  <c:v>43240</c:v>
                </c:pt>
                <c:pt idx="166">
                  <c:v>43253</c:v>
                </c:pt>
                <c:pt idx="167">
                  <c:v>43263</c:v>
                </c:pt>
                <c:pt idx="168">
                  <c:v>43263</c:v>
                </c:pt>
                <c:pt idx="169">
                  <c:v>43266</c:v>
                </c:pt>
                <c:pt idx="170">
                  <c:v>43266</c:v>
                </c:pt>
                <c:pt idx="171">
                  <c:v>43276</c:v>
                </c:pt>
                <c:pt idx="172">
                  <c:v>43276</c:v>
                </c:pt>
                <c:pt idx="173">
                  <c:v>43280</c:v>
                </c:pt>
                <c:pt idx="174">
                  <c:v>43291</c:v>
                </c:pt>
                <c:pt idx="175">
                  <c:v>43291</c:v>
                </c:pt>
                <c:pt idx="176">
                  <c:v>43292</c:v>
                </c:pt>
                <c:pt idx="177">
                  <c:v>43292</c:v>
                </c:pt>
                <c:pt idx="178">
                  <c:v>43620</c:v>
                </c:pt>
              </c:numCache>
            </c:numRef>
          </c:xVal>
          <c:yVal>
            <c:numRef>
              <c:f>InstarStageClass!$H$86:$H$264</c:f>
              <c:numCache>
                <c:formatCode>0.00</c:formatCode>
                <c:ptCount val="179"/>
                <c:pt idx="0">
                  <c:v>7.3</c:v>
                </c:pt>
                <c:pt idx="1">
                  <c:v>6.9</c:v>
                </c:pt>
                <c:pt idx="2">
                  <c:v>7.8</c:v>
                </c:pt>
                <c:pt idx="3">
                  <c:v>7.2</c:v>
                </c:pt>
                <c:pt idx="4">
                  <c:v>7</c:v>
                </c:pt>
                <c:pt idx="5">
                  <c:v>7.3</c:v>
                </c:pt>
                <c:pt idx="6">
                  <c:v>7.2</c:v>
                </c:pt>
                <c:pt idx="7">
                  <c:v>6.7</c:v>
                </c:pt>
                <c:pt idx="8">
                  <c:v>7.6</c:v>
                </c:pt>
                <c:pt idx="9">
                  <c:v>7.3</c:v>
                </c:pt>
                <c:pt idx="10">
                  <c:v>6.8</c:v>
                </c:pt>
                <c:pt idx="11">
                  <c:v>7</c:v>
                </c:pt>
                <c:pt idx="12">
                  <c:v>7.5</c:v>
                </c:pt>
                <c:pt idx="13">
                  <c:v>6.7</c:v>
                </c:pt>
                <c:pt idx="14">
                  <c:v>6.9</c:v>
                </c:pt>
                <c:pt idx="15">
                  <c:v>7.3</c:v>
                </c:pt>
                <c:pt idx="16">
                  <c:v>6.3</c:v>
                </c:pt>
                <c:pt idx="17">
                  <c:v>7.1</c:v>
                </c:pt>
                <c:pt idx="18">
                  <c:v>6.9</c:v>
                </c:pt>
                <c:pt idx="19">
                  <c:v>7</c:v>
                </c:pt>
                <c:pt idx="20">
                  <c:v>7.2</c:v>
                </c:pt>
                <c:pt idx="21">
                  <c:v>7.2</c:v>
                </c:pt>
                <c:pt idx="22">
                  <c:v>6.7</c:v>
                </c:pt>
                <c:pt idx="23">
                  <c:v>6.4</c:v>
                </c:pt>
                <c:pt idx="24">
                  <c:v>6.4</c:v>
                </c:pt>
                <c:pt idx="25">
                  <c:v>6.7</c:v>
                </c:pt>
                <c:pt idx="26">
                  <c:v>6</c:v>
                </c:pt>
                <c:pt idx="27">
                  <c:v>6.8</c:v>
                </c:pt>
                <c:pt idx="28">
                  <c:v>6</c:v>
                </c:pt>
                <c:pt idx="29">
                  <c:v>6.7</c:v>
                </c:pt>
                <c:pt idx="30">
                  <c:v>7.3</c:v>
                </c:pt>
                <c:pt idx="31">
                  <c:v>7.1</c:v>
                </c:pt>
                <c:pt idx="32">
                  <c:v>7.2</c:v>
                </c:pt>
                <c:pt idx="33">
                  <c:v>6.3</c:v>
                </c:pt>
                <c:pt idx="34">
                  <c:v>7.4</c:v>
                </c:pt>
                <c:pt idx="35">
                  <c:v>7.6</c:v>
                </c:pt>
                <c:pt idx="36">
                  <c:v>7.2</c:v>
                </c:pt>
                <c:pt idx="37">
                  <c:v>7.2</c:v>
                </c:pt>
                <c:pt idx="38">
                  <c:v>7.2</c:v>
                </c:pt>
                <c:pt idx="39">
                  <c:v>7.5</c:v>
                </c:pt>
                <c:pt idx="40">
                  <c:v>6.7</c:v>
                </c:pt>
                <c:pt idx="41">
                  <c:v>6.7</c:v>
                </c:pt>
                <c:pt idx="42">
                  <c:v>6.8</c:v>
                </c:pt>
                <c:pt idx="43">
                  <c:v>7</c:v>
                </c:pt>
                <c:pt idx="44">
                  <c:v>7.2</c:v>
                </c:pt>
                <c:pt idx="45">
                  <c:v>7.3</c:v>
                </c:pt>
                <c:pt idx="46">
                  <c:v>7.1</c:v>
                </c:pt>
                <c:pt idx="47">
                  <c:v>7.1</c:v>
                </c:pt>
                <c:pt idx="48">
                  <c:v>6.5</c:v>
                </c:pt>
                <c:pt idx="49">
                  <c:v>5.6</c:v>
                </c:pt>
                <c:pt idx="50">
                  <c:v>6.9</c:v>
                </c:pt>
                <c:pt idx="51">
                  <c:v>6.8</c:v>
                </c:pt>
                <c:pt idx="52">
                  <c:v>6.7</c:v>
                </c:pt>
                <c:pt idx="53">
                  <c:v>6.6</c:v>
                </c:pt>
                <c:pt idx="54">
                  <c:v>7.2</c:v>
                </c:pt>
                <c:pt idx="55">
                  <c:v>6.1</c:v>
                </c:pt>
                <c:pt idx="56">
                  <c:v>6.8</c:v>
                </c:pt>
                <c:pt idx="57">
                  <c:v>7.2</c:v>
                </c:pt>
                <c:pt idx="58">
                  <c:v>6.5</c:v>
                </c:pt>
                <c:pt idx="59">
                  <c:v>6.5</c:v>
                </c:pt>
                <c:pt idx="60">
                  <c:v>6.2</c:v>
                </c:pt>
                <c:pt idx="61">
                  <c:v>6.8</c:v>
                </c:pt>
                <c:pt idx="62">
                  <c:v>6.8</c:v>
                </c:pt>
                <c:pt idx="63">
                  <c:v>6</c:v>
                </c:pt>
                <c:pt idx="64">
                  <c:v>7.3</c:v>
                </c:pt>
                <c:pt idx="65">
                  <c:v>6</c:v>
                </c:pt>
                <c:pt idx="66">
                  <c:v>7</c:v>
                </c:pt>
                <c:pt idx="67">
                  <c:v>7.8</c:v>
                </c:pt>
                <c:pt idx="68">
                  <c:v>7.1</c:v>
                </c:pt>
                <c:pt idx="69">
                  <c:v>6.4</c:v>
                </c:pt>
                <c:pt idx="70">
                  <c:v>6.4</c:v>
                </c:pt>
                <c:pt idx="71">
                  <c:v>7.2</c:v>
                </c:pt>
                <c:pt idx="72">
                  <c:v>6.5</c:v>
                </c:pt>
                <c:pt idx="73">
                  <c:v>7.5</c:v>
                </c:pt>
                <c:pt idx="74">
                  <c:v>7.5</c:v>
                </c:pt>
                <c:pt idx="75">
                  <c:v>7.4</c:v>
                </c:pt>
                <c:pt idx="76">
                  <c:v>5.8</c:v>
                </c:pt>
                <c:pt idx="77">
                  <c:v>7</c:v>
                </c:pt>
                <c:pt idx="78">
                  <c:v>6.7</c:v>
                </c:pt>
                <c:pt idx="79">
                  <c:v>6.2</c:v>
                </c:pt>
                <c:pt idx="80">
                  <c:v>6.8</c:v>
                </c:pt>
                <c:pt idx="81">
                  <c:v>6.5</c:v>
                </c:pt>
                <c:pt idx="82">
                  <c:v>6.8</c:v>
                </c:pt>
                <c:pt idx="83">
                  <c:v>6.5</c:v>
                </c:pt>
                <c:pt idx="84">
                  <c:v>6.2</c:v>
                </c:pt>
                <c:pt idx="85">
                  <c:v>7.2</c:v>
                </c:pt>
                <c:pt idx="86">
                  <c:v>7.5</c:v>
                </c:pt>
                <c:pt idx="87">
                  <c:v>7.2</c:v>
                </c:pt>
                <c:pt idx="88">
                  <c:v>6.7</c:v>
                </c:pt>
                <c:pt idx="89">
                  <c:v>7</c:v>
                </c:pt>
                <c:pt idx="90">
                  <c:v>6.9</c:v>
                </c:pt>
                <c:pt idx="91">
                  <c:v>6.4</c:v>
                </c:pt>
                <c:pt idx="92">
                  <c:v>6.4</c:v>
                </c:pt>
                <c:pt idx="93">
                  <c:v>6.4</c:v>
                </c:pt>
                <c:pt idx="94">
                  <c:v>6.9</c:v>
                </c:pt>
                <c:pt idx="95">
                  <c:v>6.3</c:v>
                </c:pt>
                <c:pt idx="96">
                  <c:v>6.4</c:v>
                </c:pt>
                <c:pt idx="97">
                  <c:v>6</c:v>
                </c:pt>
                <c:pt idx="98">
                  <c:v>6.7</c:v>
                </c:pt>
                <c:pt idx="99">
                  <c:v>6.8</c:v>
                </c:pt>
                <c:pt idx="100">
                  <c:v>6.3</c:v>
                </c:pt>
                <c:pt idx="101">
                  <c:v>6.4</c:v>
                </c:pt>
                <c:pt idx="102">
                  <c:v>6.8</c:v>
                </c:pt>
                <c:pt idx="103">
                  <c:v>6.4</c:v>
                </c:pt>
                <c:pt idx="104">
                  <c:v>7.1</c:v>
                </c:pt>
                <c:pt idx="105">
                  <c:v>6.4</c:v>
                </c:pt>
                <c:pt idx="106">
                  <c:v>6.4</c:v>
                </c:pt>
                <c:pt idx="107">
                  <c:v>6</c:v>
                </c:pt>
                <c:pt idx="108">
                  <c:v>6.4</c:v>
                </c:pt>
                <c:pt idx="109">
                  <c:v>6.5</c:v>
                </c:pt>
                <c:pt idx="110">
                  <c:v>6.5</c:v>
                </c:pt>
                <c:pt idx="111">
                  <c:v>6.4</c:v>
                </c:pt>
                <c:pt idx="112">
                  <c:v>7.1</c:v>
                </c:pt>
                <c:pt idx="113">
                  <c:v>6.5</c:v>
                </c:pt>
                <c:pt idx="114">
                  <c:v>6.9</c:v>
                </c:pt>
                <c:pt idx="115">
                  <c:v>6.3</c:v>
                </c:pt>
                <c:pt idx="116">
                  <c:v>6.7</c:v>
                </c:pt>
                <c:pt idx="117">
                  <c:v>6.5</c:v>
                </c:pt>
                <c:pt idx="118">
                  <c:v>7.1</c:v>
                </c:pt>
                <c:pt idx="119">
                  <c:v>6.3</c:v>
                </c:pt>
                <c:pt idx="120">
                  <c:v>6.3</c:v>
                </c:pt>
                <c:pt idx="121">
                  <c:v>7</c:v>
                </c:pt>
                <c:pt idx="122">
                  <c:v>6.4</c:v>
                </c:pt>
                <c:pt idx="123">
                  <c:v>7.2</c:v>
                </c:pt>
                <c:pt idx="124">
                  <c:v>6.8</c:v>
                </c:pt>
                <c:pt idx="125">
                  <c:v>7.1</c:v>
                </c:pt>
                <c:pt idx="126">
                  <c:v>6.1</c:v>
                </c:pt>
                <c:pt idx="127">
                  <c:v>6.5</c:v>
                </c:pt>
                <c:pt idx="128">
                  <c:v>6.2</c:v>
                </c:pt>
                <c:pt idx="129">
                  <c:v>6.4</c:v>
                </c:pt>
                <c:pt idx="130">
                  <c:v>6.6</c:v>
                </c:pt>
                <c:pt idx="131">
                  <c:v>7</c:v>
                </c:pt>
                <c:pt idx="132">
                  <c:v>7.3</c:v>
                </c:pt>
                <c:pt idx="133">
                  <c:v>6.9</c:v>
                </c:pt>
                <c:pt idx="134">
                  <c:v>6.3</c:v>
                </c:pt>
                <c:pt idx="135">
                  <c:v>6.5</c:v>
                </c:pt>
                <c:pt idx="136">
                  <c:v>6.2</c:v>
                </c:pt>
                <c:pt idx="137">
                  <c:v>7</c:v>
                </c:pt>
                <c:pt idx="138">
                  <c:v>6.5</c:v>
                </c:pt>
                <c:pt idx="139">
                  <c:v>6.2</c:v>
                </c:pt>
                <c:pt idx="140">
                  <c:v>6.5</c:v>
                </c:pt>
                <c:pt idx="141">
                  <c:v>6.2</c:v>
                </c:pt>
                <c:pt idx="142">
                  <c:v>6.5</c:v>
                </c:pt>
                <c:pt idx="143">
                  <c:v>6.3</c:v>
                </c:pt>
                <c:pt idx="144">
                  <c:v>6.5</c:v>
                </c:pt>
                <c:pt idx="145">
                  <c:v>6.6</c:v>
                </c:pt>
                <c:pt idx="146">
                  <c:v>7.1</c:v>
                </c:pt>
                <c:pt idx="147">
                  <c:v>6.5</c:v>
                </c:pt>
                <c:pt idx="148">
                  <c:v>6.3</c:v>
                </c:pt>
                <c:pt idx="149">
                  <c:v>6.8</c:v>
                </c:pt>
                <c:pt idx="150">
                  <c:v>6.3</c:v>
                </c:pt>
                <c:pt idx="151">
                  <c:v>6.9</c:v>
                </c:pt>
                <c:pt idx="152">
                  <c:v>6.2</c:v>
                </c:pt>
                <c:pt idx="153">
                  <c:v>6.2</c:v>
                </c:pt>
                <c:pt idx="154">
                  <c:v>6.4</c:v>
                </c:pt>
                <c:pt idx="155">
                  <c:v>7.1</c:v>
                </c:pt>
                <c:pt idx="156">
                  <c:v>7.6</c:v>
                </c:pt>
                <c:pt idx="157">
                  <c:v>7.5</c:v>
                </c:pt>
                <c:pt idx="158">
                  <c:v>8.8000000000000007</c:v>
                </c:pt>
                <c:pt idx="159">
                  <c:v>9.6999999999999993</c:v>
                </c:pt>
                <c:pt idx="160">
                  <c:v>9.8000000000000007</c:v>
                </c:pt>
                <c:pt idx="161">
                  <c:v>10.3</c:v>
                </c:pt>
                <c:pt idx="162">
                  <c:v>10.7</c:v>
                </c:pt>
                <c:pt idx="163">
                  <c:v>10.8</c:v>
                </c:pt>
                <c:pt idx="164">
                  <c:v>11.1</c:v>
                </c:pt>
                <c:pt idx="165">
                  <c:v>11.3</c:v>
                </c:pt>
                <c:pt idx="166">
                  <c:v>8</c:v>
                </c:pt>
                <c:pt idx="167">
                  <c:v>8.1</c:v>
                </c:pt>
                <c:pt idx="168">
                  <c:v>10</c:v>
                </c:pt>
                <c:pt idx="169">
                  <c:v>8.1</c:v>
                </c:pt>
                <c:pt idx="170">
                  <c:v>9.5</c:v>
                </c:pt>
                <c:pt idx="171">
                  <c:v>10.4</c:v>
                </c:pt>
                <c:pt idx="172">
                  <c:v>10.9</c:v>
                </c:pt>
                <c:pt idx="173">
                  <c:v>10.1</c:v>
                </c:pt>
                <c:pt idx="174">
                  <c:v>8.6</c:v>
                </c:pt>
                <c:pt idx="175">
                  <c:v>10.5</c:v>
                </c:pt>
                <c:pt idx="176">
                  <c:v>8.6999999999999993</c:v>
                </c:pt>
                <c:pt idx="177">
                  <c:v>8.8000000000000007</c:v>
                </c:pt>
                <c:pt idx="178">
                  <c:v>9.3000000000000007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A0E-41C7-9EDD-0EEFA24ED893}"/>
            </c:ext>
          </c:extLst>
        </c:ser>
        <c:ser>
          <c:idx val="4"/>
          <c:order val="4"/>
          <c:tx>
            <c:v>WB2018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InstarStageClass!$C$578:$C$659</c:f>
              <c:numCache>
                <c:formatCode>m/d/yy;@</c:formatCode>
                <c:ptCount val="82"/>
                <c:pt idx="0">
                  <c:v>43293</c:v>
                </c:pt>
                <c:pt idx="1">
                  <c:v>43293</c:v>
                </c:pt>
                <c:pt idx="2">
                  <c:v>43293</c:v>
                </c:pt>
                <c:pt idx="3">
                  <c:v>43293</c:v>
                </c:pt>
                <c:pt idx="4">
                  <c:v>43293</c:v>
                </c:pt>
                <c:pt idx="5">
                  <c:v>43293</c:v>
                </c:pt>
                <c:pt idx="6">
                  <c:v>43293</c:v>
                </c:pt>
                <c:pt idx="7">
                  <c:v>43293</c:v>
                </c:pt>
                <c:pt idx="8">
                  <c:v>43293</c:v>
                </c:pt>
                <c:pt idx="9">
                  <c:v>43293</c:v>
                </c:pt>
                <c:pt idx="10">
                  <c:v>43293</c:v>
                </c:pt>
                <c:pt idx="11">
                  <c:v>43293</c:v>
                </c:pt>
                <c:pt idx="12">
                  <c:v>43293</c:v>
                </c:pt>
                <c:pt idx="13">
                  <c:v>43293</c:v>
                </c:pt>
                <c:pt idx="14">
                  <c:v>43293</c:v>
                </c:pt>
                <c:pt idx="15">
                  <c:v>43293</c:v>
                </c:pt>
                <c:pt idx="16">
                  <c:v>43304</c:v>
                </c:pt>
                <c:pt idx="17">
                  <c:v>43304</c:v>
                </c:pt>
                <c:pt idx="18">
                  <c:v>43306</c:v>
                </c:pt>
                <c:pt idx="19">
                  <c:v>43306</c:v>
                </c:pt>
                <c:pt idx="20">
                  <c:v>43306</c:v>
                </c:pt>
                <c:pt idx="21">
                  <c:v>43306</c:v>
                </c:pt>
                <c:pt idx="22">
                  <c:v>43306</c:v>
                </c:pt>
                <c:pt idx="23">
                  <c:v>43306</c:v>
                </c:pt>
                <c:pt idx="24">
                  <c:v>43306</c:v>
                </c:pt>
                <c:pt idx="25">
                  <c:v>43306</c:v>
                </c:pt>
                <c:pt idx="26">
                  <c:v>43306</c:v>
                </c:pt>
                <c:pt idx="27">
                  <c:v>43306</c:v>
                </c:pt>
                <c:pt idx="28">
                  <c:v>43306</c:v>
                </c:pt>
                <c:pt idx="29">
                  <c:v>43306</c:v>
                </c:pt>
                <c:pt idx="30">
                  <c:v>43306</c:v>
                </c:pt>
                <c:pt idx="31">
                  <c:v>43306</c:v>
                </c:pt>
                <c:pt idx="32">
                  <c:v>43306</c:v>
                </c:pt>
                <c:pt idx="33">
                  <c:v>43307</c:v>
                </c:pt>
                <c:pt idx="34">
                  <c:v>43307</c:v>
                </c:pt>
                <c:pt idx="35">
                  <c:v>43307</c:v>
                </c:pt>
                <c:pt idx="36">
                  <c:v>43318</c:v>
                </c:pt>
                <c:pt idx="37">
                  <c:v>43318</c:v>
                </c:pt>
                <c:pt idx="38">
                  <c:v>43318</c:v>
                </c:pt>
                <c:pt idx="39">
                  <c:v>43318</c:v>
                </c:pt>
                <c:pt idx="40">
                  <c:v>43318</c:v>
                </c:pt>
                <c:pt idx="41">
                  <c:v>43318</c:v>
                </c:pt>
                <c:pt idx="42">
                  <c:v>43318</c:v>
                </c:pt>
                <c:pt idx="43">
                  <c:v>43318</c:v>
                </c:pt>
                <c:pt idx="44">
                  <c:v>43318</c:v>
                </c:pt>
                <c:pt idx="45">
                  <c:v>43319</c:v>
                </c:pt>
                <c:pt idx="46">
                  <c:v>43319</c:v>
                </c:pt>
                <c:pt idx="47">
                  <c:v>43320</c:v>
                </c:pt>
                <c:pt idx="48">
                  <c:v>43320</c:v>
                </c:pt>
                <c:pt idx="49">
                  <c:v>43335</c:v>
                </c:pt>
                <c:pt idx="50">
                  <c:v>43335</c:v>
                </c:pt>
                <c:pt idx="51">
                  <c:v>43335</c:v>
                </c:pt>
                <c:pt idx="52">
                  <c:v>43335</c:v>
                </c:pt>
                <c:pt idx="53">
                  <c:v>43349</c:v>
                </c:pt>
                <c:pt idx="54">
                  <c:v>43349</c:v>
                </c:pt>
                <c:pt idx="55">
                  <c:v>43635</c:v>
                </c:pt>
                <c:pt idx="56">
                  <c:v>43635</c:v>
                </c:pt>
                <c:pt idx="57">
                  <c:v>43635</c:v>
                </c:pt>
                <c:pt idx="58">
                  <c:v>43635</c:v>
                </c:pt>
                <c:pt idx="59">
                  <c:v>43648</c:v>
                </c:pt>
                <c:pt idx="60">
                  <c:v>43648</c:v>
                </c:pt>
                <c:pt idx="61">
                  <c:v>43648</c:v>
                </c:pt>
                <c:pt idx="62">
                  <c:v>43648</c:v>
                </c:pt>
                <c:pt idx="63">
                  <c:v>43648</c:v>
                </c:pt>
                <c:pt idx="64">
                  <c:v>43663</c:v>
                </c:pt>
                <c:pt idx="65">
                  <c:v>43663</c:v>
                </c:pt>
                <c:pt idx="66">
                  <c:v>43663</c:v>
                </c:pt>
                <c:pt idx="67">
                  <c:v>43663</c:v>
                </c:pt>
                <c:pt idx="68">
                  <c:v>43663</c:v>
                </c:pt>
                <c:pt idx="69">
                  <c:v>43663</c:v>
                </c:pt>
                <c:pt idx="70">
                  <c:v>43663</c:v>
                </c:pt>
                <c:pt idx="71">
                  <c:v>43663</c:v>
                </c:pt>
                <c:pt idx="72">
                  <c:v>43663</c:v>
                </c:pt>
                <c:pt idx="73">
                  <c:v>43663</c:v>
                </c:pt>
                <c:pt idx="74">
                  <c:v>43663</c:v>
                </c:pt>
                <c:pt idx="75">
                  <c:v>43663</c:v>
                </c:pt>
                <c:pt idx="76">
                  <c:v>43663</c:v>
                </c:pt>
                <c:pt idx="77">
                  <c:v>43663</c:v>
                </c:pt>
                <c:pt idx="78">
                  <c:v>43676</c:v>
                </c:pt>
                <c:pt idx="79">
                  <c:v>43676</c:v>
                </c:pt>
                <c:pt idx="80">
                  <c:v>43676</c:v>
                </c:pt>
                <c:pt idx="81">
                  <c:v>43676</c:v>
                </c:pt>
              </c:numCache>
            </c:numRef>
          </c:xVal>
          <c:yVal>
            <c:numRef>
              <c:f>InstarStageClass!$H$578:$H$659</c:f>
              <c:numCache>
                <c:formatCode>0.00</c:formatCode>
                <c:ptCount val="82"/>
                <c:pt idx="0">
                  <c:v>5</c:v>
                </c:pt>
                <c:pt idx="1">
                  <c:v>5.2</c:v>
                </c:pt>
                <c:pt idx="2">
                  <c:v>5.2</c:v>
                </c:pt>
                <c:pt idx="3">
                  <c:v>5.2</c:v>
                </c:pt>
                <c:pt idx="4">
                  <c:v>5.3</c:v>
                </c:pt>
                <c:pt idx="5">
                  <c:v>5.4</c:v>
                </c:pt>
                <c:pt idx="6">
                  <c:v>5.4</c:v>
                </c:pt>
                <c:pt idx="7">
                  <c:v>5.5</c:v>
                </c:pt>
                <c:pt idx="8">
                  <c:v>5.5</c:v>
                </c:pt>
                <c:pt idx="9">
                  <c:v>5.6</c:v>
                </c:pt>
                <c:pt idx="10">
                  <c:v>5.6</c:v>
                </c:pt>
                <c:pt idx="11">
                  <c:v>5.6</c:v>
                </c:pt>
                <c:pt idx="12">
                  <c:v>5.6</c:v>
                </c:pt>
                <c:pt idx="13">
                  <c:v>5.8</c:v>
                </c:pt>
                <c:pt idx="14">
                  <c:v>5.9</c:v>
                </c:pt>
                <c:pt idx="15">
                  <c:v>6</c:v>
                </c:pt>
                <c:pt idx="16">
                  <c:v>5.0999999999999996</c:v>
                </c:pt>
                <c:pt idx="17">
                  <c:v>5.8</c:v>
                </c:pt>
                <c:pt idx="18">
                  <c:v>5.2</c:v>
                </c:pt>
                <c:pt idx="19">
                  <c:v>5.3</c:v>
                </c:pt>
                <c:pt idx="20">
                  <c:v>5.5</c:v>
                </c:pt>
                <c:pt idx="21">
                  <c:v>5.5</c:v>
                </c:pt>
                <c:pt idx="22">
                  <c:v>5.5</c:v>
                </c:pt>
                <c:pt idx="23">
                  <c:v>5.5</c:v>
                </c:pt>
                <c:pt idx="24">
                  <c:v>5.6</c:v>
                </c:pt>
                <c:pt idx="25">
                  <c:v>5.7</c:v>
                </c:pt>
                <c:pt idx="26">
                  <c:v>6.1</c:v>
                </c:pt>
                <c:pt idx="27">
                  <c:v>5.2</c:v>
                </c:pt>
                <c:pt idx="28">
                  <c:v>5.4</c:v>
                </c:pt>
                <c:pt idx="29">
                  <c:v>5.4</c:v>
                </c:pt>
                <c:pt idx="30">
                  <c:v>5.6</c:v>
                </c:pt>
                <c:pt idx="31">
                  <c:v>5.7</c:v>
                </c:pt>
                <c:pt idx="32">
                  <c:v>5.8</c:v>
                </c:pt>
                <c:pt idx="33">
                  <c:v>5.7</c:v>
                </c:pt>
                <c:pt idx="34">
                  <c:v>5.2</c:v>
                </c:pt>
                <c:pt idx="35">
                  <c:v>5.4</c:v>
                </c:pt>
                <c:pt idx="36">
                  <c:v>5</c:v>
                </c:pt>
                <c:pt idx="37">
                  <c:v>5.2</c:v>
                </c:pt>
                <c:pt idx="38">
                  <c:v>5.2</c:v>
                </c:pt>
                <c:pt idx="39">
                  <c:v>5.2</c:v>
                </c:pt>
                <c:pt idx="40">
                  <c:v>5.3</c:v>
                </c:pt>
                <c:pt idx="41">
                  <c:v>5.4</c:v>
                </c:pt>
                <c:pt idx="42">
                  <c:v>5.5</c:v>
                </c:pt>
                <c:pt idx="43">
                  <c:v>5.5</c:v>
                </c:pt>
                <c:pt idx="44">
                  <c:v>5.5</c:v>
                </c:pt>
                <c:pt idx="45">
                  <c:v>5.4</c:v>
                </c:pt>
                <c:pt idx="46">
                  <c:v>5.5</c:v>
                </c:pt>
                <c:pt idx="47">
                  <c:v>4.5999999999999996</c:v>
                </c:pt>
                <c:pt idx="48">
                  <c:v>4.5999999999999996</c:v>
                </c:pt>
                <c:pt idx="49">
                  <c:v>5</c:v>
                </c:pt>
                <c:pt idx="50">
                  <c:v>5.0999999999999996</c:v>
                </c:pt>
                <c:pt idx="51">
                  <c:v>5.3</c:v>
                </c:pt>
                <c:pt idx="52">
                  <c:v>5.5</c:v>
                </c:pt>
                <c:pt idx="53">
                  <c:v>5.2</c:v>
                </c:pt>
                <c:pt idx="54">
                  <c:v>5</c:v>
                </c:pt>
                <c:pt idx="55">
                  <c:v>5.9</c:v>
                </c:pt>
                <c:pt idx="56">
                  <c:v>5.8</c:v>
                </c:pt>
                <c:pt idx="57">
                  <c:v>5.9</c:v>
                </c:pt>
                <c:pt idx="58">
                  <c:v>5.2</c:v>
                </c:pt>
                <c:pt idx="59">
                  <c:v>5.7</c:v>
                </c:pt>
                <c:pt idx="60">
                  <c:v>5.0999999999999996</c:v>
                </c:pt>
                <c:pt idx="61">
                  <c:v>5.2</c:v>
                </c:pt>
                <c:pt idx="62">
                  <c:v>5.2</c:v>
                </c:pt>
                <c:pt idx="63">
                  <c:v>5.9</c:v>
                </c:pt>
                <c:pt idx="64">
                  <c:v>5.5</c:v>
                </c:pt>
                <c:pt idx="65">
                  <c:v>5.0999999999999996</c:v>
                </c:pt>
                <c:pt idx="66">
                  <c:v>5.3</c:v>
                </c:pt>
                <c:pt idx="67">
                  <c:v>5.3</c:v>
                </c:pt>
                <c:pt idx="68">
                  <c:v>5.2</c:v>
                </c:pt>
                <c:pt idx="69">
                  <c:v>4.9000000000000004</c:v>
                </c:pt>
                <c:pt idx="70">
                  <c:v>5.3</c:v>
                </c:pt>
                <c:pt idx="71">
                  <c:v>4.9000000000000004</c:v>
                </c:pt>
                <c:pt idx="72">
                  <c:v>4.8</c:v>
                </c:pt>
                <c:pt idx="73">
                  <c:v>5.5</c:v>
                </c:pt>
                <c:pt idx="74">
                  <c:v>5</c:v>
                </c:pt>
                <c:pt idx="75">
                  <c:v>5.3</c:v>
                </c:pt>
                <c:pt idx="76">
                  <c:v>5.0999999999999996</c:v>
                </c:pt>
                <c:pt idx="77">
                  <c:v>6.1</c:v>
                </c:pt>
                <c:pt idx="78">
                  <c:v>5.5</c:v>
                </c:pt>
                <c:pt idx="79">
                  <c:v>5.2</c:v>
                </c:pt>
                <c:pt idx="80">
                  <c:v>5.7</c:v>
                </c:pt>
                <c:pt idx="81">
                  <c:v>5.6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A0E-41C7-9EDD-0EEFA24ED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014264"/>
        <c:axId val="238130416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InstarStageClass!$H$1</c15:sqref>
                        </c15:formulaRef>
                      </c:ext>
                    </c:extLst>
                    <c:strCache>
                      <c:ptCount val="1"/>
                      <c:pt idx="0">
                        <c:v>CW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InstarStageClass!$C$2:$C$821</c15:sqref>
                        </c15:formulaRef>
                      </c:ext>
                    </c:extLst>
                    <c:numCache>
                      <c:formatCode>m/d/yy;@</c:formatCode>
                      <c:ptCount val="820"/>
                      <c:pt idx="0">
                        <c:v>43251</c:v>
                      </c:pt>
                      <c:pt idx="1">
                        <c:v>43253</c:v>
                      </c:pt>
                      <c:pt idx="2">
                        <c:v>43593</c:v>
                      </c:pt>
                      <c:pt idx="3">
                        <c:v>43593</c:v>
                      </c:pt>
                      <c:pt idx="4">
                        <c:v>43593</c:v>
                      </c:pt>
                      <c:pt idx="5">
                        <c:v>43593</c:v>
                      </c:pt>
                      <c:pt idx="6">
                        <c:v>43593</c:v>
                      </c:pt>
                      <c:pt idx="7">
                        <c:v>43593</c:v>
                      </c:pt>
                      <c:pt idx="8">
                        <c:v>43593</c:v>
                      </c:pt>
                      <c:pt idx="9">
                        <c:v>43620</c:v>
                      </c:pt>
                      <c:pt idx="10">
                        <c:v>43620</c:v>
                      </c:pt>
                      <c:pt idx="11">
                        <c:v>43620</c:v>
                      </c:pt>
                      <c:pt idx="12">
                        <c:v>43620</c:v>
                      </c:pt>
                      <c:pt idx="13">
                        <c:v>43620</c:v>
                      </c:pt>
                      <c:pt idx="14">
                        <c:v>43620</c:v>
                      </c:pt>
                      <c:pt idx="15">
                        <c:v>43620</c:v>
                      </c:pt>
                      <c:pt idx="16">
                        <c:v>43276</c:v>
                      </c:pt>
                      <c:pt idx="17">
                        <c:v>43276</c:v>
                      </c:pt>
                      <c:pt idx="18">
                        <c:v>43276</c:v>
                      </c:pt>
                      <c:pt idx="19">
                        <c:v>43276</c:v>
                      </c:pt>
                      <c:pt idx="20">
                        <c:v>43277</c:v>
                      </c:pt>
                      <c:pt idx="21">
                        <c:v>43280</c:v>
                      </c:pt>
                      <c:pt idx="22">
                        <c:v>43236</c:v>
                      </c:pt>
                      <c:pt idx="23">
                        <c:v>43236</c:v>
                      </c:pt>
                      <c:pt idx="24">
                        <c:v>43236</c:v>
                      </c:pt>
                      <c:pt idx="25">
                        <c:v>43238</c:v>
                      </c:pt>
                      <c:pt idx="26">
                        <c:v>43240</c:v>
                      </c:pt>
                      <c:pt idx="27">
                        <c:v>43240</c:v>
                      </c:pt>
                      <c:pt idx="28">
                        <c:v>43240</c:v>
                      </c:pt>
                      <c:pt idx="29">
                        <c:v>43240</c:v>
                      </c:pt>
                      <c:pt idx="30">
                        <c:v>43240</c:v>
                      </c:pt>
                      <c:pt idx="31">
                        <c:v>43251</c:v>
                      </c:pt>
                      <c:pt idx="32">
                        <c:v>43252</c:v>
                      </c:pt>
                      <c:pt idx="33">
                        <c:v>43263</c:v>
                      </c:pt>
                      <c:pt idx="34">
                        <c:v>43263</c:v>
                      </c:pt>
                      <c:pt idx="35">
                        <c:v>43263</c:v>
                      </c:pt>
                      <c:pt idx="36">
                        <c:v>43263</c:v>
                      </c:pt>
                      <c:pt idx="37">
                        <c:v>43263</c:v>
                      </c:pt>
                      <c:pt idx="38">
                        <c:v>43263</c:v>
                      </c:pt>
                      <c:pt idx="39">
                        <c:v>43263</c:v>
                      </c:pt>
                      <c:pt idx="40">
                        <c:v>43263</c:v>
                      </c:pt>
                      <c:pt idx="41">
                        <c:v>43263</c:v>
                      </c:pt>
                      <c:pt idx="42">
                        <c:v>43263</c:v>
                      </c:pt>
                      <c:pt idx="43">
                        <c:v>43263</c:v>
                      </c:pt>
                      <c:pt idx="44">
                        <c:v>43263</c:v>
                      </c:pt>
                      <c:pt idx="45">
                        <c:v>43263</c:v>
                      </c:pt>
                      <c:pt idx="46">
                        <c:v>43263</c:v>
                      </c:pt>
                      <c:pt idx="47">
                        <c:v>43264</c:v>
                      </c:pt>
                      <c:pt idx="48">
                        <c:v>43264</c:v>
                      </c:pt>
                      <c:pt idx="49">
                        <c:v>43264</c:v>
                      </c:pt>
                      <c:pt idx="50">
                        <c:v>43266</c:v>
                      </c:pt>
                      <c:pt idx="51">
                        <c:v>43266</c:v>
                      </c:pt>
                      <c:pt idx="52">
                        <c:v>43266</c:v>
                      </c:pt>
                      <c:pt idx="53">
                        <c:v>43266</c:v>
                      </c:pt>
                      <c:pt idx="54">
                        <c:v>43276</c:v>
                      </c:pt>
                      <c:pt idx="55">
                        <c:v>43276</c:v>
                      </c:pt>
                      <c:pt idx="56">
                        <c:v>43276</c:v>
                      </c:pt>
                      <c:pt idx="57">
                        <c:v>43276</c:v>
                      </c:pt>
                      <c:pt idx="58">
                        <c:v>43276</c:v>
                      </c:pt>
                      <c:pt idx="59">
                        <c:v>43276</c:v>
                      </c:pt>
                      <c:pt idx="60">
                        <c:v>43276</c:v>
                      </c:pt>
                      <c:pt idx="61">
                        <c:v>43276</c:v>
                      </c:pt>
                      <c:pt idx="62">
                        <c:v>43276</c:v>
                      </c:pt>
                      <c:pt idx="63">
                        <c:v>43277</c:v>
                      </c:pt>
                      <c:pt idx="64">
                        <c:v>43277</c:v>
                      </c:pt>
                      <c:pt idx="65">
                        <c:v>43280</c:v>
                      </c:pt>
                      <c:pt idx="66">
                        <c:v>43291</c:v>
                      </c:pt>
                      <c:pt idx="67">
                        <c:v>43291</c:v>
                      </c:pt>
                      <c:pt idx="68">
                        <c:v>43291</c:v>
                      </c:pt>
                      <c:pt idx="69">
                        <c:v>43291</c:v>
                      </c:pt>
                      <c:pt idx="70">
                        <c:v>43291</c:v>
                      </c:pt>
                      <c:pt idx="71">
                        <c:v>43291</c:v>
                      </c:pt>
                      <c:pt idx="72">
                        <c:v>43291</c:v>
                      </c:pt>
                      <c:pt idx="73">
                        <c:v>43291</c:v>
                      </c:pt>
                      <c:pt idx="74">
                        <c:v>43291</c:v>
                      </c:pt>
                      <c:pt idx="75">
                        <c:v>43291</c:v>
                      </c:pt>
                      <c:pt idx="76">
                        <c:v>43291</c:v>
                      </c:pt>
                      <c:pt idx="77">
                        <c:v>43291</c:v>
                      </c:pt>
                      <c:pt idx="78">
                        <c:v>43304</c:v>
                      </c:pt>
                      <c:pt idx="79">
                        <c:v>43304</c:v>
                      </c:pt>
                      <c:pt idx="80">
                        <c:v>43593</c:v>
                      </c:pt>
                      <c:pt idx="81">
                        <c:v>43593</c:v>
                      </c:pt>
                      <c:pt idx="82">
                        <c:v>43593</c:v>
                      </c:pt>
                      <c:pt idx="83">
                        <c:v>43593</c:v>
                      </c:pt>
                      <c:pt idx="84">
                        <c:v>43593</c:v>
                      </c:pt>
                      <c:pt idx="85">
                        <c:v>43593</c:v>
                      </c:pt>
                      <c:pt idx="86">
                        <c:v>43593</c:v>
                      </c:pt>
                      <c:pt idx="87">
                        <c:v>43593</c:v>
                      </c:pt>
                      <c:pt idx="88">
                        <c:v>43593</c:v>
                      </c:pt>
                      <c:pt idx="89">
                        <c:v>43593</c:v>
                      </c:pt>
                      <c:pt idx="90">
                        <c:v>43593</c:v>
                      </c:pt>
                      <c:pt idx="91">
                        <c:v>43593</c:v>
                      </c:pt>
                      <c:pt idx="92">
                        <c:v>43593</c:v>
                      </c:pt>
                      <c:pt idx="93">
                        <c:v>43593</c:v>
                      </c:pt>
                      <c:pt idx="94">
                        <c:v>43593</c:v>
                      </c:pt>
                      <c:pt idx="95">
                        <c:v>43593</c:v>
                      </c:pt>
                      <c:pt idx="96">
                        <c:v>43593</c:v>
                      </c:pt>
                      <c:pt idx="97">
                        <c:v>43593</c:v>
                      </c:pt>
                      <c:pt idx="98">
                        <c:v>43593</c:v>
                      </c:pt>
                      <c:pt idx="99">
                        <c:v>43593</c:v>
                      </c:pt>
                      <c:pt idx="100">
                        <c:v>43593</c:v>
                      </c:pt>
                      <c:pt idx="101">
                        <c:v>43593</c:v>
                      </c:pt>
                      <c:pt idx="102">
                        <c:v>43593</c:v>
                      </c:pt>
                      <c:pt idx="103">
                        <c:v>43593</c:v>
                      </c:pt>
                      <c:pt idx="104">
                        <c:v>43593</c:v>
                      </c:pt>
                      <c:pt idx="105">
                        <c:v>43593</c:v>
                      </c:pt>
                      <c:pt idx="106">
                        <c:v>43593</c:v>
                      </c:pt>
                      <c:pt idx="107">
                        <c:v>43593</c:v>
                      </c:pt>
                      <c:pt idx="108">
                        <c:v>43593</c:v>
                      </c:pt>
                      <c:pt idx="109">
                        <c:v>43593</c:v>
                      </c:pt>
                      <c:pt idx="110">
                        <c:v>43593</c:v>
                      </c:pt>
                      <c:pt idx="111">
                        <c:v>43593</c:v>
                      </c:pt>
                      <c:pt idx="112">
                        <c:v>43593</c:v>
                      </c:pt>
                      <c:pt idx="113">
                        <c:v>43593</c:v>
                      </c:pt>
                      <c:pt idx="114">
                        <c:v>43593</c:v>
                      </c:pt>
                      <c:pt idx="115">
                        <c:v>43593</c:v>
                      </c:pt>
                      <c:pt idx="116">
                        <c:v>43593</c:v>
                      </c:pt>
                      <c:pt idx="117">
                        <c:v>43593</c:v>
                      </c:pt>
                      <c:pt idx="118">
                        <c:v>43593</c:v>
                      </c:pt>
                      <c:pt idx="119">
                        <c:v>43593</c:v>
                      </c:pt>
                      <c:pt idx="120">
                        <c:v>43593</c:v>
                      </c:pt>
                      <c:pt idx="121">
                        <c:v>43593</c:v>
                      </c:pt>
                      <c:pt idx="122">
                        <c:v>43593</c:v>
                      </c:pt>
                      <c:pt idx="123">
                        <c:v>43593</c:v>
                      </c:pt>
                      <c:pt idx="124">
                        <c:v>43593</c:v>
                      </c:pt>
                      <c:pt idx="125">
                        <c:v>43593</c:v>
                      </c:pt>
                      <c:pt idx="126">
                        <c:v>43593</c:v>
                      </c:pt>
                      <c:pt idx="127">
                        <c:v>43593</c:v>
                      </c:pt>
                      <c:pt idx="128">
                        <c:v>43593</c:v>
                      </c:pt>
                      <c:pt idx="129">
                        <c:v>43593</c:v>
                      </c:pt>
                      <c:pt idx="130">
                        <c:v>43593</c:v>
                      </c:pt>
                      <c:pt idx="131">
                        <c:v>43593</c:v>
                      </c:pt>
                      <c:pt idx="132">
                        <c:v>43605</c:v>
                      </c:pt>
                      <c:pt idx="133">
                        <c:v>43605</c:v>
                      </c:pt>
                      <c:pt idx="134">
                        <c:v>43605</c:v>
                      </c:pt>
                      <c:pt idx="135">
                        <c:v>43605</c:v>
                      </c:pt>
                      <c:pt idx="136">
                        <c:v>43605</c:v>
                      </c:pt>
                      <c:pt idx="137">
                        <c:v>43605</c:v>
                      </c:pt>
                      <c:pt idx="138">
                        <c:v>43605</c:v>
                      </c:pt>
                      <c:pt idx="139">
                        <c:v>43605</c:v>
                      </c:pt>
                      <c:pt idx="140">
                        <c:v>43605</c:v>
                      </c:pt>
                      <c:pt idx="141">
                        <c:v>43605</c:v>
                      </c:pt>
                      <c:pt idx="142">
                        <c:v>43605</c:v>
                      </c:pt>
                      <c:pt idx="143">
                        <c:v>43605</c:v>
                      </c:pt>
                      <c:pt idx="144">
                        <c:v>43605</c:v>
                      </c:pt>
                      <c:pt idx="145">
                        <c:v>43605</c:v>
                      </c:pt>
                      <c:pt idx="146">
                        <c:v>43605</c:v>
                      </c:pt>
                      <c:pt idx="147">
                        <c:v>43605</c:v>
                      </c:pt>
                      <c:pt idx="148">
                        <c:v>43605</c:v>
                      </c:pt>
                      <c:pt idx="149">
                        <c:v>43605</c:v>
                      </c:pt>
                      <c:pt idx="150">
                        <c:v>43605</c:v>
                      </c:pt>
                      <c:pt idx="151">
                        <c:v>43605</c:v>
                      </c:pt>
                      <c:pt idx="152">
                        <c:v>43605</c:v>
                      </c:pt>
                      <c:pt idx="153">
                        <c:v>43605</c:v>
                      </c:pt>
                      <c:pt idx="154">
                        <c:v>43605</c:v>
                      </c:pt>
                      <c:pt idx="155">
                        <c:v>43605</c:v>
                      </c:pt>
                      <c:pt idx="156">
                        <c:v>43605</c:v>
                      </c:pt>
                      <c:pt idx="157">
                        <c:v>43605</c:v>
                      </c:pt>
                      <c:pt idx="158">
                        <c:v>43605</c:v>
                      </c:pt>
                      <c:pt idx="159">
                        <c:v>43605</c:v>
                      </c:pt>
                      <c:pt idx="160">
                        <c:v>43605</c:v>
                      </c:pt>
                      <c:pt idx="161">
                        <c:v>43605</c:v>
                      </c:pt>
                      <c:pt idx="162">
                        <c:v>43605</c:v>
                      </c:pt>
                      <c:pt idx="163">
                        <c:v>43605</c:v>
                      </c:pt>
                      <c:pt idx="164">
                        <c:v>43605</c:v>
                      </c:pt>
                      <c:pt idx="165">
                        <c:v>43620</c:v>
                      </c:pt>
                      <c:pt idx="166">
                        <c:v>43620</c:v>
                      </c:pt>
                      <c:pt idx="167">
                        <c:v>43620</c:v>
                      </c:pt>
                      <c:pt idx="168">
                        <c:v>43620</c:v>
                      </c:pt>
                      <c:pt idx="169">
                        <c:v>43620</c:v>
                      </c:pt>
                      <c:pt idx="170">
                        <c:v>43620</c:v>
                      </c:pt>
                      <c:pt idx="171">
                        <c:v>43620</c:v>
                      </c:pt>
                      <c:pt idx="172">
                        <c:v>43620</c:v>
                      </c:pt>
                      <c:pt idx="173">
                        <c:v>43620</c:v>
                      </c:pt>
                      <c:pt idx="174">
                        <c:v>43620</c:v>
                      </c:pt>
                      <c:pt idx="175">
                        <c:v>43620</c:v>
                      </c:pt>
                      <c:pt idx="176">
                        <c:v>43620</c:v>
                      </c:pt>
                      <c:pt idx="177">
                        <c:v>43620</c:v>
                      </c:pt>
                      <c:pt idx="178">
                        <c:v>43620</c:v>
                      </c:pt>
                      <c:pt idx="179">
                        <c:v>43620</c:v>
                      </c:pt>
                      <c:pt idx="180">
                        <c:v>43620</c:v>
                      </c:pt>
                      <c:pt idx="181">
                        <c:v>43620</c:v>
                      </c:pt>
                      <c:pt idx="182">
                        <c:v>43620</c:v>
                      </c:pt>
                      <c:pt idx="183">
                        <c:v>43620</c:v>
                      </c:pt>
                      <c:pt idx="184">
                        <c:v>43620</c:v>
                      </c:pt>
                      <c:pt idx="185">
                        <c:v>43620</c:v>
                      </c:pt>
                      <c:pt idx="186">
                        <c:v>43620</c:v>
                      </c:pt>
                      <c:pt idx="187">
                        <c:v>43620</c:v>
                      </c:pt>
                      <c:pt idx="188">
                        <c:v>43620</c:v>
                      </c:pt>
                      <c:pt idx="189">
                        <c:v>43620</c:v>
                      </c:pt>
                      <c:pt idx="190">
                        <c:v>43620</c:v>
                      </c:pt>
                      <c:pt idx="191">
                        <c:v>43620</c:v>
                      </c:pt>
                      <c:pt idx="192">
                        <c:v>43620</c:v>
                      </c:pt>
                      <c:pt idx="193">
                        <c:v>43620</c:v>
                      </c:pt>
                      <c:pt idx="194">
                        <c:v>43620</c:v>
                      </c:pt>
                      <c:pt idx="195">
                        <c:v>43620</c:v>
                      </c:pt>
                      <c:pt idx="196">
                        <c:v>43620</c:v>
                      </c:pt>
                      <c:pt idx="197">
                        <c:v>43620</c:v>
                      </c:pt>
                      <c:pt idx="198">
                        <c:v>43620</c:v>
                      </c:pt>
                      <c:pt idx="199">
                        <c:v>43620</c:v>
                      </c:pt>
                      <c:pt idx="200">
                        <c:v>43620</c:v>
                      </c:pt>
                      <c:pt idx="201">
                        <c:v>43620</c:v>
                      </c:pt>
                      <c:pt idx="202">
                        <c:v>43620</c:v>
                      </c:pt>
                      <c:pt idx="203">
                        <c:v>43620</c:v>
                      </c:pt>
                      <c:pt idx="204">
                        <c:v>43620</c:v>
                      </c:pt>
                      <c:pt idx="205">
                        <c:v>43620</c:v>
                      </c:pt>
                      <c:pt idx="206">
                        <c:v>43620</c:v>
                      </c:pt>
                      <c:pt idx="207">
                        <c:v>43620</c:v>
                      </c:pt>
                      <c:pt idx="208">
                        <c:v>43620</c:v>
                      </c:pt>
                      <c:pt idx="209">
                        <c:v>43620</c:v>
                      </c:pt>
                      <c:pt idx="210">
                        <c:v>43620</c:v>
                      </c:pt>
                      <c:pt idx="211">
                        <c:v>43620</c:v>
                      </c:pt>
                      <c:pt idx="212">
                        <c:v>43620</c:v>
                      </c:pt>
                      <c:pt idx="213">
                        <c:v>43620</c:v>
                      </c:pt>
                      <c:pt idx="214">
                        <c:v>43635</c:v>
                      </c:pt>
                      <c:pt idx="215">
                        <c:v>43635</c:v>
                      </c:pt>
                      <c:pt idx="216">
                        <c:v>43635</c:v>
                      </c:pt>
                      <c:pt idx="217">
                        <c:v>43635</c:v>
                      </c:pt>
                      <c:pt idx="218">
                        <c:v>43635</c:v>
                      </c:pt>
                      <c:pt idx="219">
                        <c:v>43635</c:v>
                      </c:pt>
                      <c:pt idx="220">
                        <c:v>43635</c:v>
                      </c:pt>
                      <c:pt idx="221">
                        <c:v>43635</c:v>
                      </c:pt>
                      <c:pt idx="222">
                        <c:v>43635</c:v>
                      </c:pt>
                      <c:pt idx="223">
                        <c:v>43635</c:v>
                      </c:pt>
                      <c:pt idx="224">
                        <c:v>43635</c:v>
                      </c:pt>
                      <c:pt idx="225">
                        <c:v>43635</c:v>
                      </c:pt>
                      <c:pt idx="226">
                        <c:v>43635</c:v>
                      </c:pt>
                      <c:pt idx="227">
                        <c:v>43635</c:v>
                      </c:pt>
                      <c:pt idx="228">
                        <c:v>43635</c:v>
                      </c:pt>
                      <c:pt idx="229">
                        <c:v>43635</c:v>
                      </c:pt>
                      <c:pt idx="230">
                        <c:v>43635</c:v>
                      </c:pt>
                      <c:pt idx="231">
                        <c:v>43635</c:v>
                      </c:pt>
                      <c:pt idx="232">
                        <c:v>43635</c:v>
                      </c:pt>
                      <c:pt idx="233">
                        <c:v>43635</c:v>
                      </c:pt>
                      <c:pt idx="234">
                        <c:v>43635</c:v>
                      </c:pt>
                      <c:pt idx="235">
                        <c:v>43635</c:v>
                      </c:pt>
                      <c:pt idx="236">
                        <c:v>43648</c:v>
                      </c:pt>
                      <c:pt idx="237">
                        <c:v>43648</c:v>
                      </c:pt>
                      <c:pt idx="238">
                        <c:v>43276</c:v>
                      </c:pt>
                      <c:pt idx="239">
                        <c:v>43291</c:v>
                      </c:pt>
                      <c:pt idx="240">
                        <c:v>43263</c:v>
                      </c:pt>
                      <c:pt idx="241">
                        <c:v>43276</c:v>
                      </c:pt>
                      <c:pt idx="242">
                        <c:v>43240</c:v>
                      </c:pt>
                      <c:pt idx="243">
                        <c:v>43240</c:v>
                      </c:pt>
                      <c:pt idx="244">
                        <c:v>43240</c:v>
                      </c:pt>
                      <c:pt idx="245">
                        <c:v>43240</c:v>
                      </c:pt>
                      <c:pt idx="246">
                        <c:v>43240</c:v>
                      </c:pt>
                      <c:pt idx="247">
                        <c:v>43240</c:v>
                      </c:pt>
                      <c:pt idx="248">
                        <c:v>43240</c:v>
                      </c:pt>
                      <c:pt idx="249">
                        <c:v>43240</c:v>
                      </c:pt>
                      <c:pt idx="250">
                        <c:v>43253</c:v>
                      </c:pt>
                      <c:pt idx="251">
                        <c:v>43263</c:v>
                      </c:pt>
                      <c:pt idx="252">
                        <c:v>43263</c:v>
                      </c:pt>
                      <c:pt idx="253">
                        <c:v>43266</c:v>
                      </c:pt>
                      <c:pt idx="254">
                        <c:v>43266</c:v>
                      </c:pt>
                      <c:pt idx="255">
                        <c:v>43276</c:v>
                      </c:pt>
                      <c:pt idx="256">
                        <c:v>43276</c:v>
                      </c:pt>
                      <c:pt idx="257">
                        <c:v>43280</c:v>
                      </c:pt>
                      <c:pt idx="258">
                        <c:v>43291</c:v>
                      </c:pt>
                      <c:pt idx="259">
                        <c:v>43291</c:v>
                      </c:pt>
                      <c:pt idx="260">
                        <c:v>43292</c:v>
                      </c:pt>
                      <c:pt idx="261">
                        <c:v>43292</c:v>
                      </c:pt>
                      <c:pt idx="262">
                        <c:v>43620</c:v>
                      </c:pt>
                      <c:pt idx="263">
                        <c:v>43620</c:v>
                      </c:pt>
                      <c:pt idx="264">
                        <c:v>43620</c:v>
                      </c:pt>
                      <c:pt idx="265">
                        <c:v>43620</c:v>
                      </c:pt>
                      <c:pt idx="266">
                        <c:v>43620</c:v>
                      </c:pt>
                      <c:pt idx="267">
                        <c:v>43620</c:v>
                      </c:pt>
                      <c:pt idx="268">
                        <c:v>43620</c:v>
                      </c:pt>
                      <c:pt idx="269">
                        <c:v>43620</c:v>
                      </c:pt>
                      <c:pt idx="270">
                        <c:v>43620</c:v>
                      </c:pt>
                      <c:pt idx="271">
                        <c:v>43620</c:v>
                      </c:pt>
                      <c:pt idx="272">
                        <c:v>43620</c:v>
                      </c:pt>
                      <c:pt idx="273">
                        <c:v>43620</c:v>
                      </c:pt>
                      <c:pt idx="274">
                        <c:v>43620</c:v>
                      </c:pt>
                      <c:pt idx="275">
                        <c:v>43620</c:v>
                      </c:pt>
                      <c:pt idx="276">
                        <c:v>43620</c:v>
                      </c:pt>
                      <c:pt idx="277">
                        <c:v>43620</c:v>
                      </c:pt>
                      <c:pt idx="278">
                        <c:v>43620</c:v>
                      </c:pt>
                      <c:pt idx="279">
                        <c:v>43620</c:v>
                      </c:pt>
                      <c:pt idx="280">
                        <c:v>43620</c:v>
                      </c:pt>
                      <c:pt idx="281">
                        <c:v>43620</c:v>
                      </c:pt>
                      <c:pt idx="282">
                        <c:v>43620</c:v>
                      </c:pt>
                      <c:pt idx="283">
                        <c:v>43620</c:v>
                      </c:pt>
                      <c:pt idx="284">
                        <c:v>43620</c:v>
                      </c:pt>
                      <c:pt idx="285">
                        <c:v>43620</c:v>
                      </c:pt>
                      <c:pt idx="286">
                        <c:v>43620</c:v>
                      </c:pt>
                      <c:pt idx="287">
                        <c:v>43620</c:v>
                      </c:pt>
                      <c:pt idx="288">
                        <c:v>43635</c:v>
                      </c:pt>
                      <c:pt idx="289">
                        <c:v>43648</c:v>
                      </c:pt>
                      <c:pt idx="290">
                        <c:v>43648</c:v>
                      </c:pt>
                      <c:pt idx="291">
                        <c:v>43648</c:v>
                      </c:pt>
                      <c:pt idx="292">
                        <c:v>43648</c:v>
                      </c:pt>
                      <c:pt idx="293">
                        <c:v>43648</c:v>
                      </c:pt>
                      <c:pt idx="294">
                        <c:v>43648</c:v>
                      </c:pt>
                      <c:pt idx="295">
                        <c:v>43648</c:v>
                      </c:pt>
                      <c:pt idx="296">
                        <c:v>43648</c:v>
                      </c:pt>
                      <c:pt idx="297">
                        <c:v>43663</c:v>
                      </c:pt>
                      <c:pt idx="298">
                        <c:v>43663</c:v>
                      </c:pt>
                      <c:pt idx="299">
                        <c:v>43663</c:v>
                      </c:pt>
                      <c:pt idx="300">
                        <c:v>43663</c:v>
                      </c:pt>
                      <c:pt idx="301">
                        <c:v>43663</c:v>
                      </c:pt>
                      <c:pt idx="302">
                        <c:v>43663</c:v>
                      </c:pt>
                      <c:pt idx="303">
                        <c:v>43648</c:v>
                      </c:pt>
                      <c:pt idx="304">
                        <c:v>43648</c:v>
                      </c:pt>
                      <c:pt idx="305">
                        <c:v>43648</c:v>
                      </c:pt>
                      <c:pt idx="306">
                        <c:v>43690</c:v>
                      </c:pt>
                      <c:pt idx="307">
                        <c:v>43292</c:v>
                      </c:pt>
                      <c:pt idx="308">
                        <c:v>43690</c:v>
                      </c:pt>
                      <c:pt idx="309">
                        <c:v>43240</c:v>
                      </c:pt>
                      <c:pt idx="310">
                        <c:v>43252</c:v>
                      </c:pt>
                      <c:pt idx="311">
                        <c:v>43253</c:v>
                      </c:pt>
                      <c:pt idx="312">
                        <c:v>43263</c:v>
                      </c:pt>
                      <c:pt idx="313">
                        <c:v>43263</c:v>
                      </c:pt>
                      <c:pt idx="314">
                        <c:v>43266</c:v>
                      </c:pt>
                      <c:pt idx="315">
                        <c:v>43277</c:v>
                      </c:pt>
                      <c:pt idx="316">
                        <c:v>43292</c:v>
                      </c:pt>
                      <c:pt idx="317">
                        <c:v>43293</c:v>
                      </c:pt>
                      <c:pt idx="318">
                        <c:v>43293</c:v>
                      </c:pt>
                      <c:pt idx="319">
                        <c:v>43293</c:v>
                      </c:pt>
                      <c:pt idx="320">
                        <c:v>43307</c:v>
                      </c:pt>
                      <c:pt idx="321">
                        <c:v>43648</c:v>
                      </c:pt>
                      <c:pt idx="322">
                        <c:v>43663</c:v>
                      </c:pt>
                      <c:pt idx="323">
                        <c:v>43663</c:v>
                      </c:pt>
                      <c:pt idx="324">
                        <c:v>43663</c:v>
                      </c:pt>
                      <c:pt idx="325">
                        <c:v>43663</c:v>
                      </c:pt>
                      <c:pt idx="326">
                        <c:v>43663</c:v>
                      </c:pt>
                      <c:pt idx="327">
                        <c:v>43676</c:v>
                      </c:pt>
                      <c:pt idx="328">
                        <c:v>43676</c:v>
                      </c:pt>
                      <c:pt idx="329">
                        <c:v>43690</c:v>
                      </c:pt>
                      <c:pt idx="330">
                        <c:v>43690</c:v>
                      </c:pt>
                      <c:pt idx="331">
                        <c:v>43704</c:v>
                      </c:pt>
                      <c:pt idx="332">
                        <c:v>43648</c:v>
                      </c:pt>
                      <c:pt idx="333" formatCode="m/d/yyyy">
                        <c:v>43704</c:v>
                      </c:pt>
                      <c:pt idx="334">
                        <c:v>43252</c:v>
                      </c:pt>
                      <c:pt idx="335">
                        <c:v>43266</c:v>
                      </c:pt>
                      <c:pt idx="336">
                        <c:v>43266</c:v>
                      </c:pt>
                      <c:pt idx="337">
                        <c:v>43280</c:v>
                      </c:pt>
                      <c:pt idx="338">
                        <c:v>43280</c:v>
                      </c:pt>
                      <c:pt idx="339">
                        <c:v>43280</c:v>
                      </c:pt>
                      <c:pt idx="340">
                        <c:v>43292</c:v>
                      </c:pt>
                      <c:pt idx="341">
                        <c:v>43307</c:v>
                      </c:pt>
                      <c:pt idx="342">
                        <c:v>43320</c:v>
                      </c:pt>
                      <c:pt idx="343">
                        <c:v>43663</c:v>
                      </c:pt>
                      <c:pt idx="344">
                        <c:v>43663</c:v>
                      </c:pt>
                      <c:pt idx="345">
                        <c:v>43676</c:v>
                      </c:pt>
                      <c:pt idx="346">
                        <c:v>43690</c:v>
                      </c:pt>
                      <c:pt idx="347">
                        <c:v>43690</c:v>
                      </c:pt>
                      <c:pt idx="348">
                        <c:v>43690</c:v>
                      </c:pt>
                      <c:pt idx="349">
                        <c:v>43690</c:v>
                      </c:pt>
                      <c:pt idx="350">
                        <c:v>43690</c:v>
                      </c:pt>
                      <c:pt idx="351">
                        <c:v>43690</c:v>
                      </c:pt>
                      <c:pt idx="352">
                        <c:v>43266</c:v>
                      </c:pt>
                      <c:pt idx="353">
                        <c:v>43280</c:v>
                      </c:pt>
                      <c:pt idx="354">
                        <c:v>43293</c:v>
                      </c:pt>
                      <c:pt idx="355">
                        <c:v>43304</c:v>
                      </c:pt>
                      <c:pt idx="356">
                        <c:v>43304</c:v>
                      </c:pt>
                      <c:pt idx="357">
                        <c:v>43304</c:v>
                      </c:pt>
                      <c:pt idx="358">
                        <c:v>43320</c:v>
                      </c:pt>
                      <c:pt idx="359">
                        <c:v>43704</c:v>
                      </c:pt>
                      <c:pt idx="360">
                        <c:v>43704</c:v>
                      </c:pt>
                      <c:pt idx="361">
                        <c:v>43704</c:v>
                      </c:pt>
                      <c:pt idx="362">
                        <c:v>43704</c:v>
                      </c:pt>
                      <c:pt idx="363">
                        <c:v>43704</c:v>
                      </c:pt>
                      <c:pt idx="364">
                        <c:v>43293</c:v>
                      </c:pt>
                      <c:pt idx="365" formatCode="m/d/yyyy">
                        <c:v>43704</c:v>
                      </c:pt>
                      <c:pt idx="366" formatCode="m/d/yyyy">
                        <c:v>43704</c:v>
                      </c:pt>
                      <c:pt idx="367" formatCode="m/d/yyyy">
                        <c:v>43704</c:v>
                      </c:pt>
                      <c:pt idx="368" formatCode="m/d/yyyy">
                        <c:v>43704</c:v>
                      </c:pt>
                      <c:pt idx="369" formatCode="m/d/yyyy">
                        <c:v>43704</c:v>
                      </c:pt>
                      <c:pt idx="370">
                        <c:v>43334</c:v>
                      </c:pt>
                      <c:pt idx="371">
                        <c:v>43349</c:v>
                      </c:pt>
                      <c:pt idx="372">
                        <c:v>43293</c:v>
                      </c:pt>
                      <c:pt idx="373">
                        <c:v>43266</c:v>
                      </c:pt>
                      <c:pt idx="374">
                        <c:v>43276</c:v>
                      </c:pt>
                      <c:pt idx="375">
                        <c:v>43276</c:v>
                      </c:pt>
                      <c:pt idx="376">
                        <c:v>43276</c:v>
                      </c:pt>
                      <c:pt idx="377">
                        <c:v>43276</c:v>
                      </c:pt>
                      <c:pt idx="378">
                        <c:v>43277</c:v>
                      </c:pt>
                      <c:pt idx="379">
                        <c:v>43277</c:v>
                      </c:pt>
                      <c:pt idx="380">
                        <c:v>43277</c:v>
                      </c:pt>
                      <c:pt idx="381">
                        <c:v>43280</c:v>
                      </c:pt>
                      <c:pt idx="382">
                        <c:v>43280</c:v>
                      </c:pt>
                      <c:pt idx="383">
                        <c:v>43291</c:v>
                      </c:pt>
                      <c:pt idx="384">
                        <c:v>43291</c:v>
                      </c:pt>
                      <c:pt idx="385">
                        <c:v>43291</c:v>
                      </c:pt>
                      <c:pt idx="386">
                        <c:v>43291</c:v>
                      </c:pt>
                      <c:pt idx="387">
                        <c:v>43291</c:v>
                      </c:pt>
                      <c:pt idx="388">
                        <c:v>43291</c:v>
                      </c:pt>
                      <c:pt idx="389">
                        <c:v>43292</c:v>
                      </c:pt>
                      <c:pt idx="390">
                        <c:v>43292</c:v>
                      </c:pt>
                      <c:pt idx="391">
                        <c:v>43292</c:v>
                      </c:pt>
                      <c:pt idx="392">
                        <c:v>43293</c:v>
                      </c:pt>
                      <c:pt idx="393">
                        <c:v>43293</c:v>
                      </c:pt>
                      <c:pt idx="394">
                        <c:v>43293</c:v>
                      </c:pt>
                      <c:pt idx="395">
                        <c:v>43293</c:v>
                      </c:pt>
                      <c:pt idx="396">
                        <c:v>43304</c:v>
                      </c:pt>
                      <c:pt idx="397">
                        <c:v>43306</c:v>
                      </c:pt>
                      <c:pt idx="398">
                        <c:v>43306</c:v>
                      </c:pt>
                      <c:pt idx="399">
                        <c:v>43635</c:v>
                      </c:pt>
                      <c:pt idx="400">
                        <c:v>43635</c:v>
                      </c:pt>
                      <c:pt idx="401">
                        <c:v>43635</c:v>
                      </c:pt>
                      <c:pt idx="402">
                        <c:v>43648</c:v>
                      </c:pt>
                      <c:pt idx="403">
                        <c:v>43648</c:v>
                      </c:pt>
                      <c:pt idx="404">
                        <c:v>43663</c:v>
                      </c:pt>
                      <c:pt idx="405">
                        <c:v>43663</c:v>
                      </c:pt>
                      <c:pt idx="406">
                        <c:v>43663</c:v>
                      </c:pt>
                      <c:pt idx="407">
                        <c:v>43663</c:v>
                      </c:pt>
                      <c:pt idx="408">
                        <c:v>43263</c:v>
                      </c:pt>
                      <c:pt idx="409">
                        <c:v>43276</c:v>
                      </c:pt>
                      <c:pt idx="410">
                        <c:v>43276</c:v>
                      </c:pt>
                      <c:pt idx="411">
                        <c:v>43276</c:v>
                      </c:pt>
                      <c:pt idx="412">
                        <c:v>43276</c:v>
                      </c:pt>
                      <c:pt idx="413">
                        <c:v>43276</c:v>
                      </c:pt>
                      <c:pt idx="414">
                        <c:v>43291</c:v>
                      </c:pt>
                      <c:pt idx="415">
                        <c:v>43291</c:v>
                      </c:pt>
                      <c:pt idx="416">
                        <c:v>43620</c:v>
                      </c:pt>
                      <c:pt idx="417">
                        <c:v>43620</c:v>
                      </c:pt>
                      <c:pt idx="418">
                        <c:v>43663</c:v>
                      </c:pt>
                      <c:pt idx="419">
                        <c:v>43663</c:v>
                      </c:pt>
                      <c:pt idx="420">
                        <c:v>43663</c:v>
                      </c:pt>
                      <c:pt idx="421">
                        <c:v>43663</c:v>
                      </c:pt>
                      <c:pt idx="422">
                        <c:v>43663</c:v>
                      </c:pt>
                      <c:pt idx="423">
                        <c:v>43276</c:v>
                      </c:pt>
                      <c:pt idx="424">
                        <c:v>43276</c:v>
                      </c:pt>
                      <c:pt idx="425">
                        <c:v>43276</c:v>
                      </c:pt>
                      <c:pt idx="426">
                        <c:v>43276</c:v>
                      </c:pt>
                      <c:pt idx="427">
                        <c:v>43276</c:v>
                      </c:pt>
                      <c:pt idx="428">
                        <c:v>43276</c:v>
                      </c:pt>
                      <c:pt idx="429">
                        <c:v>43276</c:v>
                      </c:pt>
                      <c:pt idx="430">
                        <c:v>43276</c:v>
                      </c:pt>
                      <c:pt idx="431">
                        <c:v>43276</c:v>
                      </c:pt>
                      <c:pt idx="432">
                        <c:v>43276</c:v>
                      </c:pt>
                      <c:pt idx="433">
                        <c:v>43276</c:v>
                      </c:pt>
                      <c:pt idx="434">
                        <c:v>43276</c:v>
                      </c:pt>
                      <c:pt idx="435">
                        <c:v>43276</c:v>
                      </c:pt>
                      <c:pt idx="436">
                        <c:v>43276</c:v>
                      </c:pt>
                      <c:pt idx="437">
                        <c:v>43276</c:v>
                      </c:pt>
                      <c:pt idx="438">
                        <c:v>43276</c:v>
                      </c:pt>
                      <c:pt idx="439">
                        <c:v>43276</c:v>
                      </c:pt>
                      <c:pt idx="440">
                        <c:v>43276</c:v>
                      </c:pt>
                      <c:pt idx="441">
                        <c:v>43276</c:v>
                      </c:pt>
                      <c:pt idx="442">
                        <c:v>43276</c:v>
                      </c:pt>
                      <c:pt idx="443">
                        <c:v>43276</c:v>
                      </c:pt>
                      <c:pt idx="444">
                        <c:v>43277</c:v>
                      </c:pt>
                      <c:pt idx="445">
                        <c:v>43277</c:v>
                      </c:pt>
                      <c:pt idx="446">
                        <c:v>43277</c:v>
                      </c:pt>
                      <c:pt idx="447">
                        <c:v>43277</c:v>
                      </c:pt>
                      <c:pt idx="448">
                        <c:v>43277</c:v>
                      </c:pt>
                      <c:pt idx="449">
                        <c:v>43277</c:v>
                      </c:pt>
                      <c:pt idx="450">
                        <c:v>43277</c:v>
                      </c:pt>
                      <c:pt idx="451">
                        <c:v>43277</c:v>
                      </c:pt>
                      <c:pt idx="452">
                        <c:v>43277</c:v>
                      </c:pt>
                      <c:pt idx="453">
                        <c:v>43277</c:v>
                      </c:pt>
                      <c:pt idx="454">
                        <c:v>43277</c:v>
                      </c:pt>
                      <c:pt idx="455">
                        <c:v>43277</c:v>
                      </c:pt>
                      <c:pt idx="456">
                        <c:v>43277</c:v>
                      </c:pt>
                      <c:pt idx="457">
                        <c:v>43277</c:v>
                      </c:pt>
                      <c:pt idx="458">
                        <c:v>43277</c:v>
                      </c:pt>
                      <c:pt idx="459">
                        <c:v>43280</c:v>
                      </c:pt>
                      <c:pt idx="460">
                        <c:v>43280</c:v>
                      </c:pt>
                      <c:pt idx="461">
                        <c:v>43280</c:v>
                      </c:pt>
                      <c:pt idx="462">
                        <c:v>43280</c:v>
                      </c:pt>
                      <c:pt idx="463">
                        <c:v>43280</c:v>
                      </c:pt>
                      <c:pt idx="464">
                        <c:v>43291</c:v>
                      </c:pt>
                      <c:pt idx="465">
                        <c:v>43291</c:v>
                      </c:pt>
                      <c:pt idx="466">
                        <c:v>43291</c:v>
                      </c:pt>
                      <c:pt idx="467">
                        <c:v>43291</c:v>
                      </c:pt>
                      <c:pt idx="468">
                        <c:v>43291</c:v>
                      </c:pt>
                      <c:pt idx="469">
                        <c:v>43291</c:v>
                      </c:pt>
                      <c:pt idx="470">
                        <c:v>43291</c:v>
                      </c:pt>
                      <c:pt idx="471">
                        <c:v>43291</c:v>
                      </c:pt>
                      <c:pt idx="472">
                        <c:v>43291</c:v>
                      </c:pt>
                      <c:pt idx="473">
                        <c:v>43291</c:v>
                      </c:pt>
                      <c:pt idx="474">
                        <c:v>43291</c:v>
                      </c:pt>
                      <c:pt idx="475">
                        <c:v>43291</c:v>
                      </c:pt>
                      <c:pt idx="476">
                        <c:v>43291</c:v>
                      </c:pt>
                      <c:pt idx="477">
                        <c:v>43291</c:v>
                      </c:pt>
                      <c:pt idx="478">
                        <c:v>43291</c:v>
                      </c:pt>
                      <c:pt idx="479">
                        <c:v>43291</c:v>
                      </c:pt>
                      <c:pt idx="480">
                        <c:v>43291</c:v>
                      </c:pt>
                      <c:pt idx="481">
                        <c:v>43291</c:v>
                      </c:pt>
                      <c:pt idx="482">
                        <c:v>43291</c:v>
                      </c:pt>
                      <c:pt idx="483">
                        <c:v>43291</c:v>
                      </c:pt>
                      <c:pt idx="484">
                        <c:v>43291</c:v>
                      </c:pt>
                      <c:pt idx="485">
                        <c:v>43291</c:v>
                      </c:pt>
                      <c:pt idx="486">
                        <c:v>43291</c:v>
                      </c:pt>
                      <c:pt idx="487">
                        <c:v>43291</c:v>
                      </c:pt>
                      <c:pt idx="488">
                        <c:v>43291</c:v>
                      </c:pt>
                      <c:pt idx="489">
                        <c:v>43291</c:v>
                      </c:pt>
                      <c:pt idx="490">
                        <c:v>43291</c:v>
                      </c:pt>
                      <c:pt idx="491">
                        <c:v>43291</c:v>
                      </c:pt>
                      <c:pt idx="492">
                        <c:v>43291</c:v>
                      </c:pt>
                      <c:pt idx="493">
                        <c:v>43291</c:v>
                      </c:pt>
                      <c:pt idx="494">
                        <c:v>43291</c:v>
                      </c:pt>
                      <c:pt idx="495">
                        <c:v>43291</c:v>
                      </c:pt>
                      <c:pt idx="496">
                        <c:v>43291</c:v>
                      </c:pt>
                      <c:pt idx="497">
                        <c:v>43291</c:v>
                      </c:pt>
                      <c:pt idx="498">
                        <c:v>43291</c:v>
                      </c:pt>
                      <c:pt idx="499">
                        <c:v>43291</c:v>
                      </c:pt>
                      <c:pt idx="500">
                        <c:v>43291</c:v>
                      </c:pt>
                      <c:pt idx="501">
                        <c:v>43291</c:v>
                      </c:pt>
                      <c:pt idx="502">
                        <c:v>43291</c:v>
                      </c:pt>
                      <c:pt idx="503">
                        <c:v>43291</c:v>
                      </c:pt>
                      <c:pt idx="504">
                        <c:v>43291</c:v>
                      </c:pt>
                      <c:pt idx="505">
                        <c:v>43291</c:v>
                      </c:pt>
                      <c:pt idx="506">
                        <c:v>43291</c:v>
                      </c:pt>
                      <c:pt idx="507">
                        <c:v>43291</c:v>
                      </c:pt>
                      <c:pt idx="508">
                        <c:v>43291</c:v>
                      </c:pt>
                      <c:pt idx="509">
                        <c:v>43291</c:v>
                      </c:pt>
                      <c:pt idx="510">
                        <c:v>43291</c:v>
                      </c:pt>
                      <c:pt idx="511">
                        <c:v>43291</c:v>
                      </c:pt>
                      <c:pt idx="512">
                        <c:v>43291</c:v>
                      </c:pt>
                      <c:pt idx="513">
                        <c:v>43291</c:v>
                      </c:pt>
                      <c:pt idx="514">
                        <c:v>43291</c:v>
                      </c:pt>
                      <c:pt idx="515">
                        <c:v>43291</c:v>
                      </c:pt>
                      <c:pt idx="516">
                        <c:v>43291</c:v>
                      </c:pt>
                      <c:pt idx="517">
                        <c:v>43291</c:v>
                      </c:pt>
                      <c:pt idx="518">
                        <c:v>43291</c:v>
                      </c:pt>
                      <c:pt idx="519">
                        <c:v>43291</c:v>
                      </c:pt>
                      <c:pt idx="520">
                        <c:v>43291</c:v>
                      </c:pt>
                      <c:pt idx="521">
                        <c:v>43291</c:v>
                      </c:pt>
                      <c:pt idx="522">
                        <c:v>43291</c:v>
                      </c:pt>
                      <c:pt idx="523">
                        <c:v>43291</c:v>
                      </c:pt>
                      <c:pt idx="524">
                        <c:v>43291</c:v>
                      </c:pt>
                      <c:pt idx="525">
                        <c:v>43291</c:v>
                      </c:pt>
                      <c:pt idx="526">
                        <c:v>43291</c:v>
                      </c:pt>
                      <c:pt idx="527">
                        <c:v>43291</c:v>
                      </c:pt>
                      <c:pt idx="528">
                        <c:v>43291</c:v>
                      </c:pt>
                      <c:pt idx="529">
                        <c:v>43291</c:v>
                      </c:pt>
                      <c:pt idx="530">
                        <c:v>43291</c:v>
                      </c:pt>
                      <c:pt idx="531">
                        <c:v>43291</c:v>
                      </c:pt>
                      <c:pt idx="532">
                        <c:v>43291</c:v>
                      </c:pt>
                      <c:pt idx="533">
                        <c:v>43291</c:v>
                      </c:pt>
                      <c:pt idx="534">
                        <c:v>43291</c:v>
                      </c:pt>
                      <c:pt idx="535">
                        <c:v>43291</c:v>
                      </c:pt>
                      <c:pt idx="536">
                        <c:v>43291</c:v>
                      </c:pt>
                      <c:pt idx="537">
                        <c:v>43291</c:v>
                      </c:pt>
                      <c:pt idx="538">
                        <c:v>43291</c:v>
                      </c:pt>
                      <c:pt idx="539">
                        <c:v>43291</c:v>
                      </c:pt>
                      <c:pt idx="540">
                        <c:v>43291</c:v>
                      </c:pt>
                      <c:pt idx="541">
                        <c:v>43291</c:v>
                      </c:pt>
                      <c:pt idx="542">
                        <c:v>43292</c:v>
                      </c:pt>
                      <c:pt idx="543">
                        <c:v>43292</c:v>
                      </c:pt>
                      <c:pt idx="544">
                        <c:v>43292</c:v>
                      </c:pt>
                      <c:pt idx="545">
                        <c:v>43292</c:v>
                      </c:pt>
                      <c:pt idx="546">
                        <c:v>43292</c:v>
                      </c:pt>
                      <c:pt idx="547">
                        <c:v>43292</c:v>
                      </c:pt>
                      <c:pt idx="548">
                        <c:v>43292</c:v>
                      </c:pt>
                      <c:pt idx="549">
                        <c:v>43292</c:v>
                      </c:pt>
                      <c:pt idx="550">
                        <c:v>43292</c:v>
                      </c:pt>
                      <c:pt idx="551">
                        <c:v>43292</c:v>
                      </c:pt>
                      <c:pt idx="552">
                        <c:v>43292</c:v>
                      </c:pt>
                      <c:pt idx="553">
                        <c:v>43292</c:v>
                      </c:pt>
                      <c:pt idx="554">
                        <c:v>43292</c:v>
                      </c:pt>
                      <c:pt idx="555">
                        <c:v>43292</c:v>
                      </c:pt>
                      <c:pt idx="556">
                        <c:v>43292</c:v>
                      </c:pt>
                      <c:pt idx="557">
                        <c:v>43292</c:v>
                      </c:pt>
                      <c:pt idx="558">
                        <c:v>43292</c:v>
                      </c:pt>
                      <c:pt idx="559">
                        <c:v>43292</c:v>
                      </c:pt>
                      <c:pt idx="560">
                        <c:v>43292</c:v>
                      </c:pt>
                      <c:pt idx="561">
                        <c:v>43292</c:v>
                      </c:pt>
                      <c:pt idx="562">
                        <c:v>43292</c:v>
                      </c:pt>
                      <c:pt idx="563">
                        <c:v>43292</c:v>
                      </c:pt>
                      <c:pt idx="564">
                        <c:v>43292</c:v>
                      </c:pt>
                      <c:pt idx="565">
                        <c:v>43292</c:v>
                      </c:pt>
                      <c:pt idx="566">
                        <c:v>43292</c:v>
                      </c:pt>
                      <c:pt idx="567">
                        <c:v>43292</c:v>
                      </c:pt>
                      <c:pt idx="568">
                        <c:v>43292</c:v>
                      </c:pt>
                      <c:pt idx="569">
                        <c:v>43292</c:v>
                      </c:pt>
                      <c:pt idx="570">
                        <c:v>43292</c:v>
                      </c:pt>
                      <c:pt idx="571">
                        <c:v>43292</c:v>
                      </c:pt>
                      <c:pt idx="572">
                        <c:v>43292</c:v>
                      </c:pt>
                      <c:pt idx="573">
                        <c:v>43292</c:v>
                      </c:pt>
                      <c:pt idx="574">
                        <c:v>43293</c:v>
                      </c:pt>
                      <c:pt idx="575">
                        <c:v>43293</c:v>
                      </c:pt>
                      <c:pt idx="576">
                        <c:v>43293</c:v>
                      </c:pt>
                      <c:pt idx="577">
                        <c:v>43293</c:v>
                      </c:pt>
                      <c:pt idx="578">
                        <c:v>43293</c:v>
                      </c:pt>
                      <c:pt idx="579">
                        <c:v>43293</c:v>
                      </c:pt>
                      <c:pt idx="580">
                        <c:v>43293</c:v>
                      </c:pt>
                      <c:pt idx="581">
                        <c:v>43293</c:v>
                      </c:pt>
                      <c:pt idx="582">
                        <c:v>43293</c:v>
                      </c:pt>
                      <c:pt idx="583">
                        <c:v>43293</c:v>
                      </c:pt>
                      <c:pt idx="584">
                        <c:v>43293</c:v>
                      </c:pt>
                      <c:pt idx="585">
                        <c:v>43293</c:v>
                      </c:pt>
                      <c:pt idx="586">
                        <c:v>43293</c:v>
                      </c:pt>
                      <c:pt idx="587">
                        <c:v>43293</c:v>
                      </c:pt>
                      <c:pt idx="588">
                        <c:v>43293</c:v>
                      </c:pt>
                      <c:pt idx="589">
                        <c:v>43293</c:v>
                      </c:pt>
                      <c:pt idx="590">
                        <c:v>43293</c:v>
                      </c:pt>
                      <c:pt idx="591">
                        <c:v>43293</c:v>
                      </c:pt>
                      <c:pt idx="592">
                        <c:v>43304</c:v>
                      </c:pt>
                      <c:pt idx="593">
                        <c:v>43304</c:v>
                      </c:pt>
                      <c:pt idx="594">
                        <c:v>43306</c:v>
                      </c:pt>
                      <c:pt idx="595">
                        <c:v>43306</c:v>
                      </c:pt>
                      <c:pt idx="596">
                        <c:v>43306</c:v>
                      </c:pt>
                      <c:pt idx="597">
                        <c:v>43306</c:v>
                      </c:pt>
                      <c:pt idx="598">
                        <c:v>43306</c:v>
                      </c:pt>
                      <c:pt idx="599">
                        <c:v>43306</c:v>
                      </c:pt>
                      <c:pt idx="600">
                        <c:v>43306</c:v>
                      </c:pt>
                      <c:pt idx="601">
                        <c:v>43306</c:v>
                      </c:pt>
                      <c:pt idx="602">
                        <c:v>43306</c:v>
                      </c:pt>
                      <c:pt idx="603">
                        <c:v>43306</c:v>
                      </c:pt>
                      <c:pt idx="604">
                        <c:v>43306</c:v>
                      </c:pt>
                      <c:pt idx="605">
                        <c:v>43306</c:v>
                      </c:pt>
                      <c:pt idx="606">
                        <c:v>43306</c:v>
                      </c:pt>
                      <c:pt idx="607">
                        <c:v>43306</c:v>
                      </c:pt>
                      <c:pt idx="608">
                        <c:v>43306</c:v>
                      </c:pt>
                      <c:pt idx="609">
                        <c:v>43307</c:v>
                      </c:pt>
                      <c:pt idx="610">
                        <c:v>43307</c:v>
                      </c:pt>
                      <c:pt idx="611">
                        <c:v>43307</c:v>
                      </c:pt>
                      <c:pt idx="612">
                        <c:v>43318</c:v>
                      </c:pt>
                      <c:pt idx="613">
                        <c:v>43318</c:v>
                      </c:pt>
                      <c:pt idx="614">
                        <c:v>43318</c:v>
                      </c:pt>
                      <c:pt idx="615">
                        <c:v>43318</c:v>
                      </c:pt>
                      <c:pt idx="616">
                        <c:v>43318</c:v>
                      </c:pt>
                      <c:pt idx="617">
                        <c:v>43318</c:v>
                      </c:pt>
                      <c:pt idx="618">
                        <c:v>43318</c:v>
                      </c:pt>
                      <c:pt idx="619">
                        <c:v>43318</c:v>
                      </c:pt>
                      <c:pt idx="620">
                        <c:v>43318</c:v>
                      </c:pt>
                      <c:pt idx="621">
                        <c:v>43319</c:v>
                      </c:pt>
                      <c:pt idx="622">
                        <c:v>43319</c:v>
                      </c:pt>
                      <c:pt idx="623">
                        <c:v>43320</c:v>
                      </c:pt>
                      <c:pt idx="624">
                        <c:v>43320</c:v>
                      </c:pt>
                      <c:pt idx="625">
                        <c:v>43335</c:v>
                      </c:pt>
                      <c:pt idx="626">
                        <c:v>43335</c:v>
                      </c:pt>
                      <c:pt idx="627">
                        <c:v>43335</c:v>
                      </c:pt>
                      <c:pt idx="628">
                        <c:v>43335</c:v>
                      </c:pt>
                      <c:pt idx="629">
                        <c:v>43349</c:v>
                      </c:pt>
                      <c:pt idx="630">
                        <c:v>43349</c:v>
                      </c:pt>
                      <c:pt idx="631">
                        <c:v>43635</c:v>
                      </c:pt>
                      <c:pt idx="632">
                        <c:v>43635</c:v>
                      </c:pt>
                      <c:pt idx="633">
                        <c:v>43635</c:v>
                      </c:pt>
                      <c:pt idx="634">
                        <c:v>43635</c:v>
                      </c:pt>
                      <c:pt idx="635">
                        <c:v>43648</c:v>
                      </c:pt>
                      <c:pt idx="636">
                        <c:v>43648</c:v>
                      </c:pt>
                      <c:pt idx="637">
                        <c:v>43648</c:v>
                      </c:pt>
                      <c:pt idx="638">
                        <c:v>43648</c:v>
                      </c:pt>
                      <c:pt idx="639">
                        <c:v>43648</c:v>
                      </c:pt>
                      <c:pt idx="640">
                        <c:v>43663</c:v>
                      </c:pt>
                      <c:pt idx="641">
                        <c:v>43663</c:v>
                      </c:pt>
                      <c:pt idx="642">
                        <c:v>43663</c:v>
                      </c:pt>
                      <c:pt idx="643">
                        <c:v>43663</c:v>
                      </c:pt>
                      <c:pt idx="644">
                        <c:v>43663</c:v>
                      </c:pt>
                      <c:pt idx="645">
                        <c:v>43663</c:v>
                      </c:pt>
                      <c:pt idx="646">
                        <c:v>43663</c:v>
                      </c:pt>
                      <c:pt idx="647">
                        <c:v>43663</c:v>
                      </c:pt>
                      <c:pt idx="648">
                        <c:v>43663</c:v>
                      </c:pt>
                      <c:pt idx="649">
                        <c:v>43663</c:v>
                      </c:pt>
                      <c:pt idx="650">
                        <c:v>43663</c:v>
                      </c:pt>
                      <c:pt idx="651">
                        <c:v>43663</c:v>
                      </c:pt>
                      <c:pt idx="652">
                        <c:v>43663</c:v>
                      </c:pt>
                      <c:pt idx="653">
                        <c:v>43663</c:v>
                      </c:pt>
                      <c:pt idx="654">
                        <c:v>43676</c:v>
                      </c:pt>
                      <c:pt idx="655">
                        <c:v>43676</c:v>
                      </c:pt>
                      <c:pt idx="656">
                        <c:v>43676</c:v>
                      </c:pt>
                      <c:pt idx="657">
                        <c:v>43676</c:v>
                      </c:pt>
                      <c:pt idx="658">
                        <c:v>43676</c:v>
                      </c:pt>
                      <c:pt idx="659">
                        <c:v>43676</c:v>
                      </c:pt>
                      <c:pt idx="660">
                        <c:v>43676</c:v>
                      </c:pt>
                      <c:pt idx="661">
                        <c:v>43690</c:v>
                      </c:pt>
                      <c:pt idx="662">
                        <c:v>43690</c:v>
                      </c:pt>
                      <c:pt idx="663">
                        <c:v>43690</c:v>
                      </c:pt>
                      <c:pt idx="664">
                        <c:v>43704</c:v>
                      </c:pt>
                      <c:pt idx="665">
                        <c:v>43704</c:v>
                      </c:pt>
                      <c:pt idx="666">
                        <c:v>43704</c:v>
                      </c:pt>
                      <c:pt idx="667">
                        <c:v>43704</c:v>
                      </c:pt>
                      <c:pt idx="668">
                        <c:v>43704</c:v>
                      </c:pt>
                      <c:pt idx="669" formatCode="m/d/yyyy">
                        <c:v>43704</c:v>
                      </c:pt>
                      <c:pt idx="670" formatCode="m/d/yyyy">
                        <c:v>43704</c:v>
                      </c:pt>
                      <c:pt idx="671" formatCode="m/d/yyyy">
                        <c:v>43704</c:v>
                      </c:pt>
                      <c:pt idx="672" formatCode="m/d/yyyy">
                        <c:v>43704</c:v>
                      </c:pt>
                      <c:pt idx="673" formatCode="m/d/yyyy">
                        <c:v>43704</c:v>
                      </c:pt>
                      <c:pt idx="674">
                        <c:v>43277</c:v>
                      </c:pt>
                      <c:pt idx="675">
                        <c:v>43293</c:v>
                      </c:pt>
                      <c:pt idx="676">
                        <c:v>43319</c:v>
                      </c:pt>
                      <c:pt idx="677">
                        <c:v>43319</c:v>
                      </c:pt>
                      <c:pt idx="678">
                        <c:v>43280</c:v>
                      </c:pt>
                      <c:pt idx="679">
                        <c:v>43280</c:v>
                      </c:pt>
                      <c:pt idx="680">
                        <c:v>43291</c:v>
                      </c:pt>
                      <c:pt idx="681">
                        <c:v>43292</c:v>
                      </c:pt>
                      <c:pt idx="682">
                        <c:v>43292</c:v>
                      </c:pt>
                      <c:pt idx="683">
                        <c:v>43292</c:v>
                      </c:pt>
                      <c:pt idx="684">
                        <c:v>43292</c:v>
                      </c:pt>
                      <c:pt idx="685">
                        <c:v>43292</c:v>
                      </c:pt>
                      <c:pt idx="686">
                        <c:v>43292</c:v>
                      </c:pt>
                      <c:pt idx="687">
                        <c:v>43292</c:v>
                      </c:pt>
                      <c:pt idx="688">
                        <c:v>43292</c:v>
                      </c:pt>
                      <c:pt idx="689">
                        <c:v>43292</c:v>
                      </c:pt>
                      <c:pt idx="690">
                        <c:v>43292</c:v>
                      </c:pt>
                      <c:pt idx="691">
                        <c:v>43292</c:v>
                      </c:pt>
                      <c:pt idx="692">
                        <c:v>43292</c:v>
                      </c:pt>
                      <c:pt idx="693">
                        <c:v>43292</c:v>
                      </c:pt>
                      <c:pt idx="694">
                        <c:v>43292</c:v>
                      </c:pt>
                      <c:pt idx="695">
                        <c:v>43292</c:v>
                      </c:pt>
                      <c:pt idx="696">
                        <c:v>43292</c:v>
                      </c:pt>
                      <c:pt idx="697">
                        <c:v>43292</c:v>
                      </c:pt>
                      <c:pt idx="698">
                        <c:v>43292</c:v>
                      </c:pt>
                      <c:pt idx="699">
                        <c:v>43292</c:v>
                      </c:pt>
                      <c:pt idx="700">
                        <c:v>43292</c:v>
                      </c:pt>
                      <c:pt idx="701">
                        <c:v>43292</c:v>
                      </c:pt>
                      <c:pt idx="702">
                        <c:v>43292</c:v>
                      </c:pt>
                      <c:pt idx="703">
                        <c:v>43292</c:v>
                      </c:pt>
                      <c:pt idx="704">
                        <c:v>43306</c:v>
                      </c:pt>
                      <c:pt idx="705">
                        <c:v>43306</c:v>
                      </c:pt>
                      <c:pt idx="706">
                        <c:v>43306</c:v>
                      </c:pt>
                      <c:pt idx="707">
                        <c:v>43306</c:v>
                      </c:pt>
                      <c:pt idx="708">
                        <c:v>43306</c:v>
                      </c:pt>
                      <c:pt idx="709">
                        <c:v>43306</c:v>
                      </c:pt>
                      <c:pt idx="710">
                        <c:v>43307</c:v>
                      </c:pt>
                      <c:pt idx="711">
                        <c:v>43307</c:v>
                      </c:pt>
                      <c:pt idx="712">
                        <c:v>43307</c:v>
                      </c:pt>
                      <c:pt idx="713">
                        <c:v>43319</c:v>
                      </c:pt>
                      <c:pt idx="714">
                        <c:v>43320</c:v>
                      </c:pt>
                      <c:pt idx="715">
                        <c:v>43320</c:v>
                      </c:pt>
                      <c:pt idx="716">
                        <c:v>43320</c:v>
                      </c:pt>
                      <c:pt idx="717">
                        <c:v>43320</c:v>
                      </c:pt>
                      <c:pt idx="718">
                        <c:v>43320</c:v>
                      </c:pt>
                      <c:pt idx="719">
                        <c:v>43335</c:v>
                      </c:pt>
                      <c:pt idx="720">
                        <c:v>43335</c:v>
                      </c:pt>
                      <c:pt idx="721">
                        <c:v>43335</c:v>
                      </c:pt>
                      <c:pt idx="722">
                        <c:v>43335</c:v>
                      </c:pt>
                      <c:pt idx="723">
                        <c:v>43335</c:v>
                      </c:pt>
                      <c:pt idx="724">
                        <c:v>43335</c:v>
                      </c:pt>
                      <c:pt idx="725">
                        <c:v>43335</c:v>
                      </c:pt>
                      <c:pt idx="726">
                        <c:v>43335</c:v>
                      </c:pt>
                      <c:pt idx="727">
                        <c:v>43335</c:v>
                      </c:pt>
                      <c:pt idx="728">
                        <c:v>43335</c:v>
                      </c:pt>
                      <c:pt idx="729">
                        <c:v>43335</c:v>
                      </c:pt>
                      <c:pt idx="730">
                        <c:v>43336</c:v>
                      </c:pt>
                      <c:pt idx="731">
                        <c:v>43336</c:v>
                      </c:pt>
                      <c:pt idx="732">
                        <c:v>43336</c:v>
                      </c:pt>
                      <c:pt idx="733">
                        <c:v>43336</c:v>
                      </c:pt>
                      <c:pt idx="734">
                        <c:v>43349</c:v>
                      </c:pt>
                      <c:pt idx="735">
                        <c:v>43349</c:v>
                      </c:pt>
                      <c:pt idx="736">
                        <c:v>43350</c:v>
                      </c:pt>
                      <c:pt idx="737">
                        <c:v>43350</c:v>
                      </c:pt>
                      <c:pt idx="738">
                        <c:v>43350</c:v>
                      </c:pt>
                      <c:pt idx="739">
                        <c:v>43663</c:v>
                      </c:pt>
                      <c:pt idx="740">
                        <c:v>43676</c:v>
                      </c:pt>
                      <c:pt idx="741">
                        <c:v>43676</c:v>
                      </c:pt>
                      <c:pt idx="742">
                        <c:v>43676</c:v>
                      </c:pt>
                      <c:pt idx="743">
                        <c:v>43676</c:v>
                      </c:pt>
                      <c:pt idx="744">
                        <c:v>43676</c:v>
                      </c:pt>
                      <c:pt idx="745">
                        <c:v>43690</c:v>
                      </c:pt>
                      <c:pt idx="746">
                        <c:v>43690</c:v>
                      </c:pt>
                      <c:pt idx="747">
                        <c:v>43690</c:v>
                      </c:pt>
                      <c:pt idx="748">
                        <c:v>43690</c:v>
                      </c:pt>
                      <c:pt idx="749">
                        <c:v>43690</c:v>
                      </c:pt>
                      <c:pt idx="750">
                        <c:v>43690</c:v>
                      </c:pt>
                      <c:pt idx="751">
                        <c:v>43690</c:v>
                      </c:pt>
                      <c:pt idx="752">
                        <c:v>43704</c:v>
                      </c:pt>
                      <c:pt idx="753">
                        <c:v>43704</c:v>
                      </c:pt>
                      <c:pt idx="754">
                        <c:v>43335</c:v>
                      </c:pt>
                      <c:pt idx="755">
                        <c:v>43335</c:v>
                      </c:pt>
                      <c:pt idx="756">
                        <c:v>43335</c:v>
                      </c:pt>
                      <c:pt idx="757">
                        <c:v>43350</c:v>
                      </c:pt>
                      <c:pt idx="758">
                        <c:v>43350</c:v>
                      </c:pt>
                      <c:pt idx="759">
                        <c:v>43690</c:v>
                      </c:pt>
                      <c:pt idx="760" formatCode="m/d/yyyy">
                        <c:v>43704</c:v>
                      </c:pt>
                      <c:pt idx="761" formatCode="m/d/yyyy">
                        <c:v>43704</c:v>
                      </c:pt>
                      <c:pt idx="762">
                        <c:v>43336</c:v>
                      </c:pt>
                      <c:pt idx="763">
                        <c:v>43318</c:v>
                      </c:pt>
                      <c:pt idx="764">
                        <c:v>43335</c:v>
                      </c:pt>
                      <c:pt idx="765">
                        <c:v>43335</c:v>
                      </c:pt>
                      <c:pt idx="766">
                        <c:v>43335</c:v>
                      </c:pt>
                      <c:pt idx="767">
                        <c:v>43335</c:v>
                      </c:pt>
                      <c:pt idx="768">
                        <c:v>43335</c:v>
                      </c:pt>
                      <c:pt idx="769">
                        <c:v>43335</c:v>
                      </c:pt>
                      <c:pt idx="770">
                        <c:v>43335</c:v>
                      </c:pt>
                      <c:pt idx="771">
                        <c:v>43335</c:v>
                      </c:pt>
                      <c:pt idx="772">
                        <c:v>43335</c:v>
                      </c:pt>
                      <c:pt idx="773">
                        <c:v>43335</c:v>
                      </c:pt>
                      <c:pt idx="774">
                        <c:v>43335</c:v>
                      </c:pt>
                      <c:pt idx="775">
                        <c:v>43335</c:v>
                      </c:pt>
                      <c:pt idx="776">
                        <c:v>43335</c:v>
                      </c:pt>
                      <c:pt idx="777">
                        <c:v>43335</c:v>
                      </c:pt>
                      <c:pt idx="778">
                        <c:v>43335</c:v>
                      </c:pt>
                      <c:pt idx="779">
                        <c:v>43335</c:v>
                      </c:pt>
                      <c:pt idx="780">
                        <c:v>43335</c:v>
                      </c:pt>
                      <c:pt idx="781">
                        <c:v>43335</c:v>
                      </c:pt>
                      <c:pt idx="782">
                        <c:v>43335</c:v>
                      </c:pt>
                      <c:pt idx="783">
                        <c:v>43335</c:v>
                      </c:pt>
                      <c:pt idx="784">
                        <c:v>43335</c:v>
                      </c:pt>
                      <c:pt idx="785">
                        <c:v>43335</c:v>
                      </c:pt>
                      <c:pt idx="786">
                        <c:v>43335</c:v>
                      </c:pt>
                      <c:pt idx="787">
                        <c:v>43335</c:v>
                      </c:pt>
                      <c:pt idx="788">
                        <c:v>43336</c:v>
                      </c:pt>
                      <c:pt idx="789">
                        <c:v>43336</c:v>
                      </c:pt>
                      <c:pt idx="790">
                        <c:v>43336</c:v>
                      </c:pt>
                      <c:pt idx="791">
                        <c:v>43336</c:v>
                      </c:pt>
                      <c:pt idx="792">
                        <c:v>43349</c:v>
                      </c:pt>
                      <c:pt idx="793">
                        <c:v>43349</c:v>
                      </c:pt>
                      <c:pt idx="794">
                        <c:v>43349</c:v>
                      </c:pt>
                      <c:pt idx="795">
                        <c:v>43349</c:v>
                      </c:pt>
                      <c:pt idx="796">
                        <c:v>43350</c:v>
                      </c:pt>
                      <c:pt idx="797">
                        <c:v>43350</c:v>
                      </c:pt>
                      <c:pt idx="798">
                        <c:v>43350</c:v>
                      </c:pt>
                      <c:pt idx="799">
                        <c:v>43350</c:v>
                      </c:pt>
                      <c:pt idx="800">
                        <c:v>43350</c:v>
                      </c:pt>
                      <c:pt idx="801">
                        <c:v>43690</c:v>
                      </c:pt>
                      <c:pt idx="802">
                        <c:v>43690</c:v>
                      </c:pt>
                      <c:pt idx="803">
                        <c:v>43690</c:v>
                      </c:pt>
                      <c:pt idx="804">
                        <c:v>43690</c:v>
                      </c:pt>
                      <c:pt idx="805">
                        <c:v>43704</c:v>
                      </c:pt>
                      <c:pt idx="806">
                        <c:v>43704</c:v>
                      </c:pt>
                      <c:pt idx="807">
                        <c:v>43704</c:v>
                      </c:pt>
                      <c:pt idx="808" formatCode="m/d/yyyy">
                        <c:v>43704</c:v>
                      </c:pt>
                      <c:pt idx="809" formatCode="m/d/yyyy">
                        <c:v>43704</c:v>
                      </c:pt>
                      <c:pt idx="810" formatCode="m/d/yyyy">
                        <c:v>43704</c:v>
                      </c:pt>
                      <c:pt idx="811">
                        <c:v>43348</c:v>
                      </c:pt>
                      <c:pt idx="812">
                        <c:v>43349</c:v>
                      </c:pt>
                      <c:pt idx="813">
                        <c:v>43349</c:v>
                      </c:pt>
                      <c:pt idx="814">
                        <c:v>43350</c:v>
                      </c:pt>
                      <c:pt idx="815">
                        <c:v>43335</c:v>
                      </c:pt>
                      <c:pt idx="816">
                        <c:v>43335</c:v>
                      </c:pt>
                      <c:pt idx="817">
                        <c:v>43350</c:v>
                      </c:pt>
                      <c:pt idx="818">
                        <c:v>43348</c:v>
                      </c:pt>
                      <c:pt idx="819">
                        <c:v>43350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InstarStageClass!$H$2:$H$821</c15:sqref>
                        </c15:formulaRef>
                      </c:ext>
                    </c:extLst>
                    <c:numCache>
                      <c:formatCode>0.00</c:formatCode>
                      <c:ptCount val="820"/>
                      <c:pt idx="0">
                        <c:v>4.0999999999999996</c:v>
                      </c:pt>
                      <c:pt idx="1">
                        <c:v>4.5</c:v>
                      </c:pt>
                      <c:pt idx="2">
                        <c:v>2.9</c:v>
                      </c:pt>
                      <c:pt idx="3">
                        <c:v>3</c:v>
                      </c:pt>
                      <c:pt idx="4">
                        <c:v>3.5</c:v>
                      </c:pt>
                      <c:pt idx="5">
                        <c:v>3.3</c:v>
                      </c:pt>
                      <c:pt idx="6">
                        <c:v>3.3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2.8</c:v>
                      </c:pt>
                      <c:pt idx="12">
                        <c:v>2.9</c:v>
                      </c:pt>
                      <c:pt idx="13">
                        <c:v>2.8</c:v>
                      </c:pt>
                      <c:pt idx="14">
                        <c:v>3</c:v>
                      </c:pt>
                      <c:pt idx="15">
                        <c:v>2.8</c:v>
                      </c:pt>
                      <c:pt idx="16">
                        <c:v>3.4</c:v>
                      </c:pt>
                      <c:pt idx="17">
                        <c:v>3.5</c:v>
                      </c:pt>
                      <c:pt idx="18">
                        <c:v>3.2</c:v>
                      </c:pt>
                      <c:pt idx="19">
                        <c:v>3.3</c:v>
                      </c:pt>
                      <c:pt idx="20">
                        <c:v>3.5</c:v>
                      </c:pt>
                      <c:pt idx="21">
                        <c:v>3.1</c:v>
                      </c:pt>
                      <c:pt idx="22">
                        <c:v>6.5</c:v>
                      </c:pt>
                      <c:pt idx="23">
                        <c:v>7.1</c:v>
                      </c:pt>
                      <c:pt idx="24">
                        <c:v>7.1</c:v>
                      </c:pt>
                      <c:pt idx="25">
                        <c:v>6.9</c:v>
                      </c:pt>
                      <c:pt idx="26">
                        <c:v>6.5</c:v>
                      </c:pt>
                      <c:pt idx="27">
                        <c:v>6.6</c:v>
                      </c:pt>
                      <c:pt idx="28">
                        <c:v>7.1</c:v>
                      </c:pt>
                      <c:pt idx="29">
                        <c:v>7.2</c:v>
                      </c:pt>
                      <c:pt idx="30">
                        <c:v>5.6</c:v>
                      </c:pt>
                      <c:pt idx="31">
                        <c:v>5.8</c:v>
                      </c:pt>
                      <c:pt idx="32">
                        <c:v>7</c:v>
                      </c:pt>
                      <c:pt idx="33">
                        <c:v>6.5</c:v>
                      </c:pt>
                      <c:pt idx="34">
                        <c:v>6.7</c:v>
                      </c:pt>
                      <c:pt idx="35">
                        <c:v>6.8</c:v>
                      </c:pt>
                      <c:pt idx="36">
                        <c:v>6.9</c:v>
                      </c:pt>
                      <c:pt idx="37">
                        <c:v>7</c:v>
                      </c:pt>
                      <c:pt idx="38">
                        <c:v>7</c:v>
                      </c:pt>
                      <c:pt idx="39">
                        <c:v>7.1</c:v>
                      </c:pt>
                      <c:pt idx="40">
                        <c:v>7.2</c:v>
                      </c:pt>
                      <c:pt idx="41">
                        <c:v>7.3</c:v>
                      </c:pt>
                      <c:pt idx="42">
                        <c:v>7.3</c:v>
                      </c:pt>
                      <c:pt idx="43">
                        <c:v>7.3</c:v>
                      </c:pt>
                      <c:pt idx="44">
                        <c:v>7.3</c:v>
                      </c:pt>
                      <c:pt idx="45">
                        <c:v>6.4</c:v>
                      </c:pt>
                      <c:pt idx="46">
                        <c:v>6.7</c:v>
                      </c:pt>
                      <c:pt idx="47">
                        <c:v>7</c:v>
                      </c:pt>
                      <c:pt idx="48">
                        <c:v>7</c:v>
                      </c:pt>
                      <c:pt idx="49">
                        <c:v>6.2</c:v>
                      </c:pt>
                      <c:pt idx="50">
                        <c:v>6.3</c:v>
                      </c:pt>
                      <c:pt idx="51">
                        <c:v>6.7</c:v>
                      </c:pt>
                      <c:pt idx="52">
                        <c:v>6.7</c:v>
                      </c:pt>
                      <c:pt idx="53">
                        <c:v>7.1</c:v>
                      </c:pt>
                      <c:pt idx="54">
                        <c:v>6</c:v>
                      </c:pt>
                      <c:pt idx="55">
                        <c:v>6.2</c:v>
                      </c:pt>
                      <c:pt idx="56">
                        <c:v>6.2</c:v>
                      </c:pt>
                      <c:pt idx="57">
                        <c:v>6.3</c:v>
                      </c:pt>
                      <c:pt idx="58">
                        <c:v>6.4</c:v>
                      </c:pt>
                      <c:pt idx="59">
                        <c:v>6.5</c:v>
                      </c:pt>
                      <c:pt idx="60">
                        <c:v>6.7</c:v>
                      </c:pt>
                      <c:pt idx="61">
                        <c:v>7</c:v>
                      </c:pt>
                      <c:pt idx="62">
                        <c:v>7.2</c:v>
                      </c:pt>
                      <c:pt idx="63">
                        <c:v>6.4</c:v>
                      </c:pt>
                      <c:pt idx="64">
                        <c:v>7</c:v>
                      </c:pt>
                      <c:pt idx="65">
                        <c:v>6</c:v>
                      </c:pt>
                      <c:pt idx="66">
                        <c:v>7.1</c:v>
                      </c:pt>
                      <c:pt idx="67">
                        <c:v>7.7</c:v>
                      </c:pt>
                      <c:pt idx="68">
                        <c:v>6.1</c:v>
                      </c:pt>
                      <c:pt idx="69">
                        <c:v>6.1</c:v>
                      </c:pt>
                      <c:pt idx="70">
                        <c:v>6.1</c:v>
                      </c:pt>
                      <c:pt idx="71">
                        <c:v>6.2</c:v>
                      </c:pt>
                      <c:pt idx="72">
                        <c:v>6.3</c:v>
                      </c:pt>
                      <c:pt idx="73">
                        <c:v>6.5</c:v>
                      </c:pt>
                      <c:pt idx="74">
                        <c:v>6.6</c:v>
                      </c:pt>
                      <c:pt idx="75">
                        <c:v>6.6</c:v>
                      </c:pt>
                      <c:pt idx="76">
                        <c:v>6.6</c:v>
                      </c:pt>
                      <c:pt idx="77">
                        <c:v>6.2</c:v>
                      </c:pt>
                      <c:pt idx="78">
                        <c:v>7.2</c:v>
                      </c:pt>
                      <c:pt idx="79">
                        <c:v>6.8</c:v>
                      </c:pt>
                      <c:pt idx="80">
                        <c:v>7.8</c:v>
                      </c:pt>
                      <c:pt idx="81">
                        <c:v>7.2</c:v>
                      </c:pt>
                      <c:pt idx="82">
                        <c:v>7.1</c:v>
                      </c:pt>
                      <c:pt idx="83">
                        <c:v>7.2</c:v>
                      </c:pt>
                      <c:pt idx="84">
                        <c:v>7.3</c:v>
                      </c:pt>
                      <c:pt idx="85">
                        <c:v>6.9</c:v>
                      </c:pt>
                      <c:pt idx="86">
                        <c:v>7.8</c:v>
                      </c:pt>
                      <c:pt idx="87">
                        <c:v>7.2</c:v>
                      </c:pt>
                      <c:pt idx="88">
                        <c:v>7</c:v>
                      </c:pt>
                      <c:pt idx="89">
                        <c:v>7.3</c:v>
                      </c:pt>
                      <c:pt idx="90">
                        <c:v>7.2</c:v>
                      </c:pt>
                      <c:pt idx="91">
                        <c:v>6.7</c:v>
                      </c:pt>
                      <c:pt idx="92">
                        <c:v>7.6</c:v>
                      </c:pt>
                      <c:pt idx="93">
                        <c:v>7.3</c:v>
                      </c:pt>
                      <c:pt idx="94">
                        <c:v>6.8</c:v>
                      </c:pt>
                      <c:pt idx="95">
                        <c:v>7</c:v>
                      </c:pt>
                      <c:pt idx="96">
                        <c:v>7.5</c:v>
                      </c:pt>
                      <c:pt idx="97">
                        <c:v>6.7</c:v>
                      </c:pt>
                      <c:pt idx="98">
                        <c:v>6.9</c:v>
                      </c:pt>
                      <c:pt idx="99">
                        <c:v>7.3</c:v>
                      </c:pt>
                      <c:pt idx="100">
                        <c:v>6.3</c:v>
                      </c:pt>
                      <c:pt idx="101">
                        <c:v>7.1</c:v>
                      </c:pt>
                      <c:pt idx="102">
                        <c:v>6.9</c:v>
                      </c:pt>
                      <c:pt idx="103">
                        <c:v>7</c:v>
                      </c:pt>
                      <c:pt idx="104">
                        <c:v>7.2</c:v>
                      </c:pt>
                      <c:pt idx="105">
                        <c:v>7.2</c:v>
                      </c:pt>
                      <c:pt idx="106">
                        <c:v>6.7</c:v>
                      </c:pt>
                      <c:pt idx="107">
                        <c:v>6.4</c:v>
                      </c:pt>
                      <c:pt idx="108">
                        <c:v>6.4</c:v>
                      </c:pt>
                      <c:pt idx="109">
                        <c:v>6.7</c:v>
                      </c:pt>
                      <c:pt idx="110">
                        <c:v>6</c:v>
                      </c:pt>
                      <c:pt idx="111">
                        <c:v>6.8</c:v>
                      </c:pt>
                      <c:pt idx="112">
                        <c:v>6</c:v>
                      </c:pt>
                      <c:pt idx="113">
                        <c:v>6.7</c:v>
                      </c:pt>
                      <c:pt idx="114">
                        <c:v>7.3</c:v>
                      </c:pt>
                      <c:pt idx="115">
                        <c:v>7.1</c:v>
                      </c:pt>
                      <c:pt idx="116">
                        <c:v>7.2</c:v>
                      </c:pt>
                      <c:pt idx="117">
                        <c:v>6.3</c:v>
                      </c:pt>
                      <c:pt idx="118">
                        <c:v>7.4</c:v>
                      </c:pt>
                      <c:pt idx="119">
                        <c:v>7.6</c:v>
                      </c:pt>
                      <c:pt idx="120">
                        <c:v>7.2</c:v>
                      </c:pt>
                      <c:pt idx="121">
                        <c:v>7.2</c:v>
                      </c:pt>
                      <c:pt idx="122">
                        <c:v>7.2</c:v>
                      </c:pt>
                      <c:pt idx="123">
                        <c:v>7.5</c:v>
                      </c:pt>
                      <c:pt idx="124">
                        <c:v>6.7</c:v>
                      </c:pt>
                      <c:pt idx="125">
                        <c:v>6.7</c:v>
                      </c:pt>
                      <c:pt idx="126">
                        <c:v>6.8</c:v>
                      </c:pt>
                      <c:pt idx="127">
                        <c:v>7</c:v>
                      </c:pt>
                      <c:pt idx="128">
                        <c:v>7.2</c:v>
                      </c:pt>
                      <c:pt idx="129">
                        <c:v>7.3</c:v>
                      </c:pt>
                      <c:pt idx="130">
                        <c:v>7.1</c:v>
                      </c:pt>
                      <c:pt idx="131">
                        <c:v>7.1</c:v>
                      </c:pt>
                      <c:pt idx="132">
                        <c:v>6.5</c:v>
                      </c:pt>
                      <c:pt idx="133">
                        <c:v>5.6</c:v>
                      </c:pt>
                      <c:pt idx="134">
                        <c:v>6.9</c:v>
                      </c:pt>
                      <c:pt idx="135">
                        <c:v>6.8</c:v>
                      </c:pt>
                      <c:pt idx="136">
                        <c:v>6.7</c:v>
                      </c:pt>
                      <c:pt idx="137">
                        <c:v>6.6</c:v>
                      </c:pt>
                      <c:pt idx="138">
                        <c:v>7.2</c:v>
                      </c:pt>
                      <c:pt idx="139">
                        <c:v>6.1</c:v>
                      </c:pt>
                      <c:pt idx="140">
                        <c:v>6.8</c:v>
                      </c:pt>
                      <c:pt idx="141">
                        <c:v>7.2</c:v>
                      </c:pt>
                      <c:pt idx="142">
                        <c:v>6.5</c:v>
                      </c:pt>
                      <c:pt idx="143">
                        <c:v>6.5</c:v>
                      </c:pt>
                      <c:pt idx="144">
                        <c:v>6.2</c:v>
                      </c:pt>
                      <c:pt idx="145">
                        <c:v>6.8</c:v>
                      </c:pt>
                      <c:pt idx="146">
                        <c:v>6.8</c:v>
                      </c:pt>
                      <c:pt idx="147">
                        <c:v>6</c:v>
                      </c:pt>
                      <c:pt idx="148">
                        <c:v>7.3</c:v>
                      </c:pt>
                      <c:pt idx="149">
                        <c:v>6</c:v>
                      </c:pt>
                      <c:pt idx="150">
                        <c:v>7</c:v>
                      </c:pt>
                      <c:pt idx="151">
                        <c:v>7.8</c:v>
                      </c:pt>
                      <c:pt idx="152">
                        <c:v>7.1</c:v>
                      </c:pt>
                      <c:pt idx="153">
                        <c:v>6.4</c:v>
                      </c:pt>
                      <c:pt idx="154">
                        <c:v>6.4</c:v>
                      </c:pt>
                      <c:pt idx="155">
                        <c:v>7.2</c:v>
                      </c:pt>
                      <c:pt idx="156">
                        <c:v>6.5</c:v>
                      </c:pt>
                      <c:pt idx="157">
                        <c:v>7.5</c:v>
                      </c:pt>
                      <c:pt idx="158">
                        <c:v>7.5</c:v>
                      </c:pt>
                      <c:pt idx="159">
                        <c:v>7.4</c:v>
                      </c:pt>
                      <c:pt idx="160">
                        <c:v>5.8</c:v>
                      </c:pt>
                      <c:pt idx="161">
                        <c:v>7</c:v>
                      </c:pt>
                      <c:pt idx="162">
                        <c:v>6.7</c:v>
                      </c:pt>
                      <c:pt idx="163">
                        <c:v>6.2</c:v>
                      </c:pt>
                      <c:pt idx="164">
                        <c:v>6.8</c:v>
                      </c:pt>
                      <c:pt idx="165">
                        <c:v>6.5</c:v>
                      </c:pt>
                      <c:pt idx="166">
                        <c:v>6.8</c:v>
                      </c:pt>
                      <c:pt idx="167">
                        <c:v>6.5</c:v>
                      </c:pt>
                      <c:pt idx="168">
                        <c:v>6.2</c:v>
                      </c:pt>
                      <c:pt idx="169">
                        <c:v>7.2</c:v>
                      </c:pt>
                      <c:pt idx="170">
                        <c:v>7.5</c:v>
                      </c:pt>
                      <c:pt idx="171">
                        <c:v>7.2</c:v>
                      </c:pt>
                      <c:pt idx="172">
                        <c:v>6.7</c:v>
                      </c:pt>
                      <c:pt idx="173">
                        <c:v>7</c:v>
                      </c:pt>
                      <c:pt idx="174">
                        <c:v>6.9</c:v>
                      </c:pt>
                      <c:pt idx="175">
                        <c:v>6.4</c:v>
                      </c:pt>
                      <c:pt idx="176">
                        <c:v>6.4</c:v>
                      </c:pt>
                      <c:pt idx="177">
                        <c:v>6.4</c:v>
                      </c:pt>
                      <c:pt idx="178">
                        <c:v>6.9</c:v>
                      </c:pt>
                      <c:pt idx="179">
                        <c:v>6.3</c:v>
                      </c:pt>
                      <c:pt idx="180">
                        <c:v>6.4</c:v>
                      </c:pt>
                      <c:pt idx="181">
                        <c:v>6</c:v>
                      </c:pt>
                      <c:pt idx="182">
                        <c:v>6.7</c:v>
                      </c:pt>
                      <c:pt idx="183">
                        <c:v>6.8</c:v>
                      </c:pt>
                      <c:pt idx="184">
                        <c:v>6.3</c:v>
                      </c:pt>
                      <c:pt idx="185">
                        <c:v>6.4</c:v>
                      </c:pt>
                      <c:pt idx="186">
                        <c:v>6.8</c:v>
                      </c:pt>
                      <c:pt idx="187">
                        <c:v>6.4</c:v>
                      </c:pt>
                      <c:pt idx="188">
                        <c:v>7.1</c:v>
                      </c:pt>
                      <c:pt idx="189">
                        <c:v>6.4</c:v>
                      </c:pt>
                      <c:pt idx="190">
                        <c:v>6.4</c:v>
                      </c:pt>
                      <c:pt idx="191">
                        <c:v>6</c:v>
                      </c:pt>
                      <c:pt idx="192">
                        <c:v>6.4</c:v>
                      </c:pt>
                      <c:pt idx="193">
                        <c:v>6.5</c:v>
                      </c:pt>
                      <c:pt idx="194">
                        <c:v>6.5</c:v>
                      </c:pt>
                      <c:pt idx="195">
                        <c:v>6.4</c:v>
                      </c:pt>
                      <c:pt idx="196">
                        <c:v>7.1</c:v>
                      </c:pt>
                      <c:pt idx="197">
                        <c:v>6.5</c:v>
                      </c:pt>
                      <c:pt idx="198">
                        <c:v>6.9</c:v>
                      </c:pt>
                      <c:pt idx="199">
                        <c:v>6.3</c:v>
                      </c:pt>
                      <c:pt idx="200">
                        <c:v>6.7</c:v>
                      </c:pt>
                      <c:pt idx="201">
                        <c:v>6.5</c:v>
                      </c:pt>
                      <c:pt idx="202">
                        <c:v>7.1</c:v>
                      </c:pt>
                      <c:pt idx="203">
                        <c:v>6.3</c:v>
                      </c:pt>
                      <c:pt idx="204">
                        <c:v>6.3</c:v>
                      </c:pt>
                      <c:pt idx="205">
                        <c:v>7</c:v>
                      </c:pt>
                      <c:pt idx="206">
                        <c:v>6.4</c:v>
                      </c:pt>
                      <c:pt idx="207">
                        <c:v>7.2</c:v>
                      </c:pt>
                      <c:pt idx="208">
                        <c:v>6.8</c:v>
                      </c:pt>
                      <c:pt idx="209">
                        <c:v>7.1</c:v>
                      </c:pt>
                      <c:pt idx="210">
                        <c:v>6.1</c:v>
                      </c:pt>
                      <c:pt idx="211">
                        <c:v>6.5</c:v>
                      </c:pt>
                      <c:pt idx="212">
                        <c:v>6.2</c:v>
                      </c:pt>
                      <c:pt idx="213">
                        <c:v>6.4</c:v>
                      </c:pt>
                      <c:pt idx="214">
                        <c:v>6.6</c:v>
                      </c:pt>
                      <c:pt idx="215">
                        <c:v>7</c:v>
                      </c:pt>
                      <c:pt idx="216">
                        <c:v>7.3</c:v>
                      </c:pt>
                      <c:pt idx="217">
                        <c:v>6.9</c:v>
                      </c:pt>
                      <c:pt idx="218">
                        <c:v>6.3</c:v>
                      </c:pt>
                      <c:pt idx="219">
                        <c:v>6.5</c:v>
                      </c:pt>
                      <c:pt idx="220">
                        <c:v>6.2</c:v>
                      </c:pt>
                      <c:pt idx="221">
                        <c:v>7</c:v>
                      </c:pt>
                      <c:pt idx="222">
                        <c:v>6.5</c:v>
                      </c:pt>
                      <c:pt idx="223">
                        <c:v>6.2</c:v>
                      </c:pt>
                      <c:pt idx="224">
                        <c:v>6.5</c:v>
                      </c:pt>
                      <c:pt idx="225">
                        <c:v>6.2</c:v>
                      </c:pt>
                      <c:pt idx="226">
                        <c:v>6.5</c:v>
                      </c:pt>
                      <c:pt idx="227">
                        <c:v>6.3</c:v>
                      </c:pt>
                      <c:pt idx="228">
                        <c:v>6.5</c:v>
                      </c:pt>
                      <c:pt idx="229">
                        <c:v>6.6</c:v>
                      </c:pt>
                      <c:pt idx="230">
                        <c:v>7.1</c:v>
                      </c:pt>
                      <c:pt idx="231">
                        <c:v>6.5</c:v>
                      </c:pt>
                      <c:pt idx="232">
                        <c:v>6.3</c:v>
                      </c:pt>
                      <c:pt idx="233">
                        <c:v>6.8</c:v>
                      </c:pt>
                      <c:pt idx="234">
                        <c:v>6.3</c:v>
                      </c:pt>
                      <c:pt idx="235">
                        <c:v>6.9</c:v>
                      </c:pt>
                      <c:pt idx="236">
                        <c:v>6.2</c:v>
                      </c:pt>
                      <c:pt idx="237">
                        <c:v>6.2</c:v>
                      </c:pt>
                      <c:pt idx="238">
                        <c:v>6.4</c:v>
                      </c:pt>
                      <c:pt idx="239">
                        <c:v>7.1</c:v>
                      </c:pt>
                      <c:pt idx="240">
                        <c:v>7.6</c:v>
                      </c:pt>
                      <c:pt idx="241">
                        <c:v>7.5</c:v>
                      </c:pt>
                      <c:pt idx="242">
                        <c:v>8.8000000000000007</c:v>
                      </c:pt>
                      <c:pt idx="243">
                        <c:v>9.6999999999999993</c:v>
                      </c:pt>
                      <c:pt idx="244">
                        <c:v>9.8000000000000007</c:v>
                      </c:pt>
                      <c:pt idx="245">
                        <c:v>10.3</c:v>
                      </c:pt>
                      <c:pt idx="246">
                        <c:v>10.7</c:v>
                      </c:pt>
                      <c:pt idx="247">
                        <c:v>10.8</c:v>
                      </c:pt>
                      <c:pt idx="248">
                        <c:v>11.1</c:v>
                      </c:pt>
                      <c:pt idx="249">
                        <c:v>11.3</c:v>
                      </c:pt>
                      <c:pt idx="250">
                        <c:v>8</c:v>
                      </c:pt>
                      <c:pt idx="251">
                        <c:v>8.1</c:v>
                      </c:pt>
                      <c:pt idx="252">
                        <c:v>10</c:v>
                      </c:pt>
                      <c:pt idx="253">
                        <c:v>8.1</c:v>
                      </c:pt>
                      <c:pt idx="254">
                        <c:v>9.5</c:v>
                      </c:pt>
                      <c:pt idx="255">
                        <c:v>10.4</c:v>
                      </c:pt>
                      <c:pt idx="256">
                        <c:v>10.9</c:v>
                      </c:pt>
                      <c:pt idx="257">
                        <c:v>10.1</c:v>
                      </c:pt>
                      <c:pt idx="258">
                        <c:v>8.6</c:v>
                      </c:pt>
                      <c:pt idx="259">
                        <c:v>10.5</c:v>
                      </c:pt>
                      <c:pt idx="260">
                        <c:v>8.6999999999999993</c:v>
                      </c:pt>
                      <c:pt idx="261">
                        <c:v>8.8000000000000007</c:v>
                      </c:pt>
                      <c:pt idx="262">
                        <c:v>9.3000000000000007</c:v>
                      </c:pt>
                      <c:pt idx="263">
                        <c:v>9.8000000000000007</c:v>
                      </c:pt>
                      <c:pt idx="264">
                        <c:v>9.3000000000000007</c:v>
                      </c:pt>
                      <c:pt idx="265">
                        <c:v>10.7</c:v>
                      </c:pt>
                      <c:pt idx="266">
                        <c:v>11.3</c:v>
                      </c:pt>
                      <c:pt idx="267">
                        <c:v>11</c:v>
                      </c:pt>
                      <c:pt idx="268">
                        <c:v>10</c:v>
                      </c:pt>
                      <c:pt idx="269">
                        <c:v>8.6999999999999993</c:v>
                      </c:pt>
                      <c:pt idx="270">
                        <c:v>9.8000000000000007</c:v>
                      </c:pt>
                      <c:pt idx="271">
                        <c:v>11</c:v>
                      </c:pt>
                      <c:pt idx="272">
                        <c:v>10.4</c:v>
                      </c:pt>
                      <c:pt idx="273">
                        <c:v>10.8</c:v>
                      </c:pt>
                      <c:pt idx="274">
                        <c:v>10.1</c:v>
                      </c:pt>
                      <c:pt idx="275">
                        <c:v>11.1</c:v>
                      </c:pt>
                      <c:pt idx="276">
                        <c:v>11.2</c:v>
                      </c:pt>
                      <c:pt idx="277">
                        <c:v>9.6999999999999993</c:v>
                      </c:pt>
                      <c:pt idx="278">
                        <c:v>9.1</c:v>
                      </c:pt>
                      <c:pt idx="279">
                        <c:v>11.3</c:v>
                      </c:pt>
                      <c:pt idx="280">
                        <c:v>8.8000000000000007</c:v>
                      </c:pt>
                      <c:pt idx="281">
                        <c:v>10.199999999999999</c:v>
                      </c:pt>
                      <c:pt idx="282">
                        <c:v>10.5</c:v>
                      </c:pt>
                      <c:pt idx="283">
                        <c:v>9.3000000000000007</c:v>
                      </c:pt>
                      <c:pt idx="284">
                        <c:v>10.199999999999999</c:v>
                      </c:pt>
                      <c:pt idx="285">
                        <c:v>9.9</c:v>
                      </c:pt>
                      <c:pt idx="286">
                        <c:v>8.9</c:v>
                      </c:pt>
                      <c:pt idx="287">
                        <c:v>10.3</c:v>
                      </c:pt>
                      <c:pt idx="288">
                        <c:v>9.8000000000000007</c:v>
                      </c:pt>
                      <c:pt idx="289">
                        <c:v>10.3</c:v>
                      </c:pt>
                      <c:pt idx="290">
                        <c:v>9.1</c:v>
                      </c:pt>
                      <c:pt idx="291">
                        <c:v>9.1999999999999993</c:v>
                      </c:pt>
                      <c:pt idx="292">
                        <c:v>9.1</c:v>
                      </c:pt>
                      <c:pt idx="293">
                        <c:v>8.1999999999999993</c:v>
                      </c:pt>
                      <c:pt idx="294">
                        <c:v>9.8000000000000007</c:v>
                      </c:pt>
                      <c:pt idx="295">
                        <c:v>9.3000000000000007</c:v>
                      </c:pt>
                      <c:pt idx="296">
                        <c:v>9.6</c:v>
                      </c:pt>
                      <c:pt idx="297">
                        <c:v>9.1</c:v>
                      </c:pt>
                      <c:pt idx="298">
                        <c:v>8.9</c:v>
                      </c:pt>
                      <c:pt idx="299">
                        <c:v>8.9</c:v>
                      </c:pt>
                      <c:pt idx="300">
                        <c:v>8.6999999999999993</c:v>
                      </c:pt>
                      <c:pt idx="301">
                        <c:v>9.8000000000000007</c:v>
                      </c:pt>
                      <c:pt idx="302">
                        <c:v>9.4</c:v>
                      </c:pt>
                      <c:pt idx="303">
                        <c:v>11.1</c:v>
                      </c:pt>
                      <c:pt idx="304">
                        <c:v>9</c:v>
                      </c:pt>
                      <c:pt idx="305">
                        <c:v>10.3</c:v>
                      </c:pt>
                      <c:pt idx="306">
                        <c:v>11.1</c:v>
                      </c:pt>
                      <c:pt idx="307">
                        <c:v>10.6</c:v>
                      </c:pt>
                      <c:pt idx="308">
                        <c:v>11.5</c:v>
                      </c:pt>
                      <c:pt idx="309">
                        <c:v>12.3</c:v>
                      </c:pt>
                      <c:pt idx="310">
                        <c:v>12.4</c:v>
                      </c:pt>
                      <c:pt idx="311">
                        <c:v>14.6</c:v>
                      </c:pt>
                      <c:pt idx="312">
                        <c:v>12</c:v>
                      </c:pt>
                      <c:pt idx="313">
                        <c:v>13.3</c:v>
                      </c:pt>
                      <c:pt idx="314">
                        <c:v>15.5</c:v>
                      </c:pt>
                      <c:pt idx="315">
                        <c:v>12.8</c:v>
                      </c:pt>
                      <c:pt idx="316">
                        <c:v>12.7</c:v>
                      </c:pt>
                      <c:pt idx="317">
                        <c:v>12</c:v>
                      </c:pt>
                      <c:pt idx="318">
                        <c:v>12.9</c:v>
                      </c:pt>
                      <c:pt idx="319">
                        <c:v>14.6</c:v>
                      </c:pt>
                      <c:pt idx="320">
                        <c:v>13.9</c:v>
                      </c:pt>
                      <c:pt idx="321">
                        <c:v>12.7</c:v>
                      </c:pt>
                      <c:pt idx="322">
                        <c:v>12.3</c:v>
                      </c:pt>
                      <c:pt idx="323">
                        <c:v>12.5</c:v>
                      </c:pt>
                      <c:pt idx="324">
                        <c:v>12</c:v>
                      </c:pt>
                      <c:pt idx="325">
                        <c:v>14.3</c:v>
                      </c:pt>
                      <c:pt idx="326">
                        <c:v>12.5</c:v>
                      </c:pt>
                      <c:pt idx="327">
                        <c:v>12.3</c:v>
                      </c:pt>
                      <c:pt idx="328">
                        <c:v>12.3</c:v>
                      </c:pt>
                      <c:pt idx="329">
                        <c:v>15.3</c:v>
                      </c:pt>
                      <c:pt idx="330">
                        <c:v>12.3</c:v>
                      </c:pt>
                      <c:pt idx="331">
                        <c:v>12.3</c:v>
                      </c:pt>
                      <c:pt idx="332">
                        <c:v>15.4</c:v>
                      </c:pt>
                      <c:pt idx="333">
                        <c:v>12.3</c:v>
                      </c:pt>
                      <c:pt idx="334">
                        <c:v>16.600000000000001</c:v>
                      </c:pt>
                      <c:pt idx="335">
                        <c:v>17.7</c:v>
                      </c:pt>
                      <c:pt idx="336">
                        <c:v>18.2</c:v>
                      </c:pt>
                      <c:pt idx="337">
                        <c:v>17.100000000000001</c:v>
                      </c:pt>
                      <c:pt idx="338">
                        <c:v>17.899999999999999</c:v>
                      </c:pt>
                      <c:pt idx="339">
                        <c:v>18.600000000000001</c:v>
                      </c:pt>
                      <c:pt idx="340">
                        <c:v>17.600000000000001</c:v>
                      </c:pt>
                      <c:pt idx="341">
                        <c:v>19.100000000000001</c:v>
                      </c:pt>
                      <c:pt idx="342">
                        <c:v>17.600000000000001</c:v>
                      </c:pt>
                      <c:pt idx="343">
                        <c:v>18.399999999999999</c:v>
                      </c:pt>
                      <c:pt idx="344">
                        <c:v>17.5</c:v>
                      </c:pt>
                      <c:pt idx="345">
                        <c:v>19.5</c:v>
                      </c:pt>
                      <c:pt idx="346">
                        <c:v>18.2</c:v>
                      </c:pt>
                      <c:pt idx="347">
                        <c:v>16.3</c:v>
                      </c:pt>
                      <c:pt idx="348">
                        <c:v>16.5</c:v>
                      </c:pt>
                      <c:pt idx="349">
                        <c:v>18</c:v>
                      </c:pt>
                      <c:pt idx="350">
                        <c:v>17.100000000000001</c:v>
                      </c:pt>
                      <c:pt idx="351">
                        <c:v>16.100000000000001</c:v>
                      </c:pt>
                      <c:pt idx="352">
                        <c:v>21</c:v>
                      </c:pt>
                      <c:pt idx="353">
                        <c:v>22</c:v>
                      </c:pt>
                      <c:pt idx="354">
                        <c:v>26.4</c:v>
                      </c:pt>
                      <c:pt idx="355">
                        <c:v>23</c:v>
                      </c:pt>
                      <c:pt idx="356">
                        <c:v>24.6</c:v>
                      </c:pt>
                      <c:pt idx="357">
                        <c:v>25.5</c:v>
                      </c:pt>
                      <c:pt idx="358">
                        <c:v>27.2</c:v>
                      </c:pt>
                      <c:pt idx="359">
                        <c:v>25.8</c:v>
                      </c:pt>
                      <c:pt idx="360">
                        <c:v>22.4</c:v>
                      </c:pt>
                      <c:pt idx="361">
                        <c:v>27.5</c:v>
                      </c:pt>
                      <c:pt idx="362">
                        <c:v>27.1</c:v>
                      </c:pt>
                      <c:pt idx="363">
                        <c:v>23.9</c:v>
                      </c:pt>
                      <c:pt idx="364">
                        <c:v>29.8</c:v>
                      </c:pt>
                      <c:pt idx="365">
                        <c:v>27.1</c:v>
                      </c:pt>
                      <c:pt idx="366">
                        <c:v>23.9</c:v>
                      </c:pt>
                      <c:pt idx="367">
                        <c:v>25.8</c:v>
                      </c:pt>
                      <c:pt idx="368">
                        <c:v>22.4</c:v>
                      </c:pt>
                      <c:pt idx="369">
                        <c:v>27.5</c:v>
                      </c:pt>
                      <c:pt idx="370">
                        <c:v>32.799999999999997</c:v>
                      </c:pt>
                      <c:pt idx="371">
                        <c:v>37.9</c:v>
                      </c:pt>
                      <c:pt idx="372">
                        <c:v>8.9</c:v>
                      </c:pt>
                      <c:pt idx="373">
                        <c:v>3</c:v>
                      </c:pt>
                      <c:pt idx="374">
                        <c:v>3</c:v>
                      </c:pt>
                      <c:pt idx="375">
                        <c:v>3</c:v>
                      </c:pt>
                      <c:pt idx="376">
                        <c:v>3</c:v>
                      </c:pt>
                      <c:pt idx="377">
                        <c:v>3</c:v>
                      </c:pt>
                      <c:pt idx="378">
                        <c:v>2.7</c:v>
                      </c:pt>
                      <c:pt idx="379">
                        <c:v>3</c:v>
                      </c:pt>
                      <c:pt idx="380">
                        <c:v>3</c:v>
                      </c:pt>
                      <c:pt idx="381">
                        <c:v>3</c:v>
                      </c:pt>
                      <c:pt idx="382">
                        <c:v>3</c:v>
                      </c:pt>
                      <c:pt idx="383">
                        <c:v>2.8</c:v>
                      </c:pt>
                      <c:pt idx="384">
                        <c:v>2.9</c:v>
                      </c:pt>
                      <c:pt idx="385">
                        <c:v>3</c:v>
                      </c:pt>
                      <c:pt idx="386">
                        <c:v>3</c:v>
                      </c:pt>
                      <c:pt idx="387">
                        <c:v>3.2</c:v>
                      </c:pt>
                      <c:pt idx="388">
                        <c:v>3</c:v>
                      </c:pt>
                      <c:pt idx="389">
                        <c:v>2.8</c:v>
                      </c:pt>
                      <c:pt idx="390">
                        <c:v>3</c:v>
                      </c:pt>
                      <c:pt idx="391">
                        <c:v>3.2</c:v>
                      </c:pt>
                      <c:pt idx="392">
                        <c:v>2.8</c:v>
                      </c:pt>
                      <c:pt idx="393">
                        <c:v>2.9</c:v>
                      </c:pt>
                      <c:pt idx="394">
                        <c:v>3</c:v>
                      </c:pt>
                      <c:pt idx="395">
                        <c:v>3</c:v>
                      </c:pt>
                      <c:pt idx="396">
                        <c:v>2.9</c:v>
                      </c:pt>
                      <c:pt idx="397">
                        <c:v>3.1</c:v>
                      </c:pt>
                      <c:pt idx="398">
                        <c:v>2.8</c:v>
                      </c:pt>
                      <c:pt idx="399">
                        <c:v>2.4</c:v>
                      </c:pt>
                      <c:pt idx="400">
                        <c:v>2.6</c:v>
                      </c:pt>
                      <c:pt idx="401">
                        <c:v>2.2999999999999998</c:v>
                      </c:pt>
                      <c:pt idx="402">
                        <c:v>2.5</c:v>
                      </c:pt>
                      <c:pt idx="403">
                        <c:v>2.1</c:v>
                      </c:pt>
                      <c:pt idx="404">
                        <c:v>2</c:v>
                      </c:pt>
                      <c:pt idx="405">
                        <c:v>2.2000000000000002</c:v>
                      </c:pt>
                      <c:pt idx="406">
                        <c:v>2.2000000000000002</c:v>
                      </c:pt>
                      <c:pt idx="407">
                        <c:v>2.2000000000000002</c:v>
                      </c:pt>
                      <c:pt idx="408">
                        <c:v>6</c:v>
                      </c:pt>
                      <c:pt idx="409">
                        <c:v>5.8</c:v>
                      </c:pt>
                      <c:pt idx="410">
                        <c:v>5.8</c:v>
                      </c:pt>
                      <c:pt idx="411">
                        <c:v>5.9</c:v>
                      </c:pt>
                      <c:pt idx="412">
                        <c:v>5.9</c:v>
                      </c:pt>
                      <c:pt idx="413">
                        <c:v>6</c:v>
                      </c:pt>
                      <c:pt idx="414">
                        <c:v>6</c:v>
                      </c:pt>
                      <c:pt idx="415">
                        <c:v>6</c:v>
                      </c:pt>
                      <c:pt idx="416">
                        <c:v>5.6</c:v>
                      </c:pt>
                      <c:pt idx="417">
                        <c:v>5.9</c:v>
                      </c:pt>
                      <c:pt idx="418">
                        <c:v>6.1</c:v>
                      </c:pt>
                      <c:pt idx="419">
                        <c:v>5.9</c:v>
                      </c:pt>
                      <c:pt idx="420">
                        <c:v>5</c:v>
                      </c:pt>
                      <c:pt idx="421">
                        <c:v>5.0999999999999996</c:v>
                      </c:pt>
                      <c:pt idx="422">
                        <c:v>5</c:v>
                      </c:pt>
                      <c:pt idx="423">
                        <c:v>5.7</c:v>
                      </c:pt>
                      <c:pt idx="424">
                        <c:v>5.7</c:v>
                      </c:pt>
                      <c:pt idx="425">
                        <c:v>5.7</c:v>
                      </c:pt>
                      <c:pt idx="426">
                        <c:v>5.8</c:v>
                      </c:pt>
                      <c:pt idx="427">
                        <c:v>5</c:v>
                      </c:pt>
                      <c:pt idx="428">
                        <c:v>5</c:v>
                      </c:pt>
                      <c:pt idx="429">
                        <c:v>5</c:v>
                      </c:pt>
                      <c:pt idx="430">
                        <c:v>5.0999999999999996</c:v>
                      </c:pt>
                      <c:pt idx="431">
                        <c:v>5.0999999999999996</c:v>
                      </c:pt>
                      <c:pt idx="432">
                        <c:v>5.3</c:v>
                      </c:pt>
                      <c:pt idx="433">
                        <c:v>5.3</c:v>
                      </c:pt>
                      <c:pt idx="434">
                        <c:v>5.4</c:v>
                      </c:pt>
                      <c:pt idx="435">
                        <c:v>5.5</c:v>
                      </c:pt>
                      <c:pt idx="436">
                        <c:v>5.6</c:v>
                      </c:pt>
                      <c:pt idx="437">
                        <c:v>5.6</c:v>
                      </c:pt>
                      <c:pt idx="438">
                        <c:v>4.7</c:v>
                      </c:pt>
                      <c:pt idx="439">
                        <c:v>5.5</c:v>
                      </c:pt>
                      <c:pt idx="440">
                        <c:v>5.5</c:v>
                      </c:pt>
                      <c:pt idx="441">
                        <c:v>5.5</c:v>
                      </c:pt>
                      <c:pt idx="442">
                        <c:v>5.7</c:v>
                      </c:pt>
                      <c:pt idx="443">
                        <c:v>6</c:v>
                      </c:pt>
                      <c:pt idx="444">
                        <c:v>4.9000000000000004</c:v>
                      </c:pt>
                      <c:pt idx="445">
                        <c:v>4.9000000000000004</c:v>
                      </c:pt>
                      <c:pt idx="446">
                        <c:v>5.0999999999999996</c:v>
                      </c:pt>
                      <c:pt idx="447">
                        <c:v>5.2</c:v>
                      </c:pt>
                      <c:pt idx="448">
                        <c:v>5.3</c:v>
                      </c:pt>
                      <c:pt idx="449">
                        <c:v>5.5</c:v>
                      </c:pt>
                      <c:pt idx="450">
                        <c:v>5.6</c:v>
                      </c:pt>
                      <c:pt idx="451">
                        <c:v>5.6</c:v>
                      </c:pt>
                      <c:pt idx="452">
                        <c:v>5.6</c:v>
                      </c:pt>
                      <c:pt idx="453">
                        <c:v>5.7</c:v>
                      </c:pt>
                      <c:pt idx="454">
                        <c:v>5.7</c:v>
                      </c:pt>
                      <c:pt idx="455">
                        <c:v>5.8</c:v>
                      </c:pt>
                      <c:pt idx="456">
                        <c:v>5.8</c:v>
                      </c:pt>
                      <c:pt idx="457">
                        <c:v>5.9</c:v>
                      </c:pt>
                      <c:pt idx="458">
                        <c:v>6</c:v>
                      </c:pt>
                      <c:pt idx="459">
                        <c:v>5.6</c:v>
                      </c:pt>
                      <c:pt idx="460">
                        <c:v>5.3</c:v>
                      </c:pt>
                      <c:pt idx="461">
                        <c:v>5.5</c:v>
                      </c:pt>
                      <c:pt idx="462">
                        <c:v>5.6</c:v>
                      </c:pt>
                      <c:pt idx="463">
                        <c:v>5.7</c:v>
                      </c:pt>
                      <c:pt idx="464">
                        <c:v>4.8</c:v>
                      </c:pt>
                      <c:pt idx="465">
                        <c:v>4.8</c:v>
                      </c:pt>
                      <c:pt idx="466">
                        <c:v>5</c:v>
                      </c:pt>
                      <c:pt idx="467">
                        <c:v>5.0999999999999996</c:v>
                      </c:pt>
                      <c:pt idx="468">
                        <c:v>5.0999999999999996</c:v>
                      </c:pt>
                      <c:pt idx="469">
                        <c:v>5.0999999999999996</c:v>
                      </c:pt>
                      <c:pt idx="470">
                        <c:v>5.0999999999999996</c:v>
                      </c:pt>
                      <c:pt idx="471">
                        <c:v>5.2</c:v>
                      </c:pt>
                      <c:pt idx="472">
                        <c:v>5.3</c:v>
                      </c:pt>
                      <c:pt idx="473">
                        <c:v>5.3</c:v>
                      </c:pt>
                      <c:pt idx="474">
                        <c:v>5.3</c:v>
                      </c:pt>
                      <c:pt idx="475">
                        <c:v>5.3</c:v>
                      </c:pt>
                      <c:pt idx="476">
                        <c:v>5.4</c:v>
                      </c:pt>
                      <c:pt idx="477">
                        <c:v>5.4</c:v>
                      </c:pt>
                      <c:pt idx="478">
                        <c:v>5.4</c:v>
                      </c:pt>
                      <c:pt idx="479">
                        <c:v>5.4</c:v>
                      </c:pt>
                      <c:pt idx="480">
                        <c:v>5.4</c:v>
                      </c:pt>
                      <c:pt idx="481">
                        <c:v>5.5</c:v>
                      </c:pt>
                      <c:pt idx="482">
                        <c:v>5.5</c:v>
                      </c:pt>
                      <c:pt idx="483">
                        <c:v>5.5</c:v>
                      </c:pt>
                      <c:pt idx="484">
                        <c:v>5.5</c:v>
                      </c:pt>
                      <c:pt idx="485">
                        <c:v>5.5</c:v>
                      </c:pt>
                      <c:pt idx="486">
                        <c:v>5.5</c:v>
                      </c:pt>
                      <c:pt idx="487">
                        <c:v>5.5</c:v>
                      </c:pt>
                      <c:pt idx="488">
                        <c:v>5.5</c:v>
                      </c:pt>
                      <c:pt idx="489">
                        <c:v>5.5</c:v>
                      </c:pt>
                      <c:pt idx="490">
                        <c:v>5.5</c:v>
                      </c:pt>
                      <c:pt idx="491">
                        <c:v>5.5</c:v>
                      </c:pt>
                      <c:pt idx="492">
                        <c:v>5.6</c:v>
                      </c:pt>
                      <c:pt idx="493">
                        <c:v>5.6</c:v>
                      </c:pt>
                      <c:pt idx="494">
                        <c:v>5.6</c:v>
                      </c:pt>
                      <c:pt idx="495">
                        <c:v>5.6</c:v>
                      </c:pt>
                      <c:pt idx="496">
                        <c:v>5.6</c:v>
                      </c:pt>
                      <c:pt idx="497">
                        <c:v>5.6</c:v>
                      </c:pt>
                      <c:pt idx="498">
                        <c:v>5.7</c:v>
                      </c:pt>
                      <c:pt idx="499">
                        <c:v>5.7</c:v>
                      </c:pt>
                      <c:pt idx="500">
                        <c:v>5.7</c:v>
                      </c:pt>
                      <c:pt idx="501">
                        <c:v>5.7</c:v>
                      </c:pt>
                      <c:pt idx="502">
                        <c:v>5.7</c:v>
                      </c:pt>
                      <c:pt idx="503">
                        <c:v>5.7</c:v>
                      </c:pt>
                      <c:pt idx="504">
                        <c:v>5.7</c:v>
                      </c:pt>
                      <c:pt idx="505">
                        <c:v>5.8</c:v>
                      </c:pt>
                      <c:pt idx="506">
                        <c:v>5.8</c:v>
                      </c:pt>
                      <c:pt idx="507">
                        <c:v>5.8</c:v>
                      </c:pt>
                      <c:pt idx="508">
                        <c:v>5.8</c:v>
                      </c:pt>
                      <c:pt idx="509">
                        <c:v>5.8</c:v>
                      </c:pt>
                      <c:pt idx="510">
                        <c:v>5</c:v>
                      </c:pt>
                      <c:pt idx="511">
                        <c:v>5.0999999999999996</c:v>
                      </c:pt>
                      <c:pt idx="512">
                        <c:v>5.0999999999999996</c:v>
                      </c:pt>
                      <c:pt idx="513">
                        <c:v>5.2</c:v>
                      </c:pt>
                      <c:pt idx="514">
                        <c:v>5.2</c:v>
                      </c:pt>
                      <c:pt idx="515">
                        <c:v>5.3</c:v>
                      </c:pt>
                      <c:pt idx="516">
                        <c:v>5.3</c:v>
                      </c:pt>
                      <c:pt idx="517">
                        <c:v>5.4</c:v>
                      </c:pt>
                      <c:pt idx="518">
                        <c:v>5.4</c:v>
                      </c:pt>
                      <c:pt idx="519">
                        <c:v>5.4</c:v>
                      </c:pt>
                      <c:pt idx="520">
                        <c:v>5.4</c:v>
                      </c:pt>
                      <c:pt idx="521">
                        <c:v>5.4</c:v>
                      </c:pt>
                      <c:pt idx="522">
                        <c:v>5.4</c:v>
                      </c:pt>
                      <c:pt idx="523">
                        <c:v>5.4</c:v>
                      </c:pt>
                      <c:pt idx="524">
                        <c:v>5.5</c:v>
                      </c:pt>
                      <c:pt idx="525">
                        <c:v>5.5</c:v>
                      </c:pt>
                      <c:pt idx="526">
                        <c:v>5.5</c:v>
                      </c:pt>
                      <c:pt idx="527">
                        <c:v>5.5</c:v>
                      </c:pt>
                      <c:pt idx="528">
                        <c:v>5.5</c:v>
                      </c:pt>
                      <c:pt idx="529">
                        <c:v>5.5</c:v>
                      </c:pt>
                      <c:pt idx="530">
                        <c:v>5.5</c:v>
                      </c:pt>
                      <c:pt idx="531">
                        <c:v>5.5</c:v>
                      </c:pt>
                      <c:pt idx="532">
                        <c:v>5.5</c:v>
                      </c:pt>
                      <c:pt idx="533">
                        <c:v>5.5</c:v>
                      </c:pt>
                      <c:pt idx="534">
                        <c:v>5.6</c:v>
                      </c:pt>
                      <c:pt idx="535">
                        <c:v>5.7</c:v>
                      </c:pt>
                      <c:pt idx="536">
                        <c:v>5.7</c:v>
                      </c:pt>
                      <c:pt idx="537">
                        <c:v>5.8</c:v>
                      </c:pt>
                      <c:pt idx="538">
                        <c:v>5.8</c:v>
                      </c:pt>
                      <c:pt idx="539">
                        <c:v>5.9</c:v>
                      </c:pt>
                      <c:pt idx="540">
                        <c:v>5.9</c:v>
                      </c:pt>
                      <c:pt idx="541">
                        <c:v>6</c:v>
                      </c:pt>
                      <c:pt idx="542">
                        <c:v>5</c:v>
                      </c:pt>
                      <c:pt idx="543">
                        <c:v>5.8</c:v>
                      </c:pt>
                      <c:pt idx="544">
                        <c:v>4.7</c:v>
                      </c:pt>
                      <c:pt idx="545">
                        <c:v>4.8</c:v>
                      </c:pt>
                      <c:pt idx="546">
                        <c:v>4.9000000000000004</c:v>
                      </c:pt>
                      <c:pt idx="547">
                        <c:v>5.2</c:v>
                      </c:pt>
                      <c:pt idx="548">
                        <c:v>5.3</c:v>
                      </c:pt>
                      <c:pt idx="549">
                        <c:v>5.3</c:v>
                      </c:pt>
                      <c:pt idx="550">
                        <c:v>5.4</c:v>
                      </c:pt>
                      <c:pt idx="551">
                        <c:v>5.8</c:v>
                      </c:pt>
                      <c:pt idx="552">
                        <c:v>4.7</c:v>
                      </c:pt>
                      <c:pt idx="553">
                        <c:v>4.9000000000000004</c:v>
                      </c:pt>
                      <c:pt idx="554">
                        <c:v>5.0999999999999996</c:v>
                      </c:pt>
                      <c:pt idx="555">
                        <c:v>5.0999999999999996</c:v>
                      </c:pt>
                      <c:pt idx="556">
                        <c:v>5.2</c:v>
                      </c:pt>
                      <c:pt idx="557">
                        <c:v>5.2</c:v>
                      </c:pt>
                      <c:pt idx="558">
                        <c:v>5.2</c:v>
                      </c:pt>
                      <c:pt idx="559">
                        <c:v>5.2</c:v>
                      </c:pt>
                      <c:pt idx="560">
                        <c:v>5.3</c:v>
                      </c:pt>
                      <c:pt idx="561">
                        <c:v>5.3</c:v>
                      </c:pt>
                      <c:pt idx="562">
                        <c:v>5.4</c:v>
                      </c:pt>
                      <c:pt idx="563">
                        <c:v>5.4</c:v>
                      </c:pt>
                      <c:pt idx="564">
                        <c:v>5.4</c:v>
                      </c:pt>
                      <c:pt idx="565">
                        <c:v>5.4</c:v>
                      </c:pt>
                      <c:pt idx="566">
                        <c:v>5.4</c:v>
                      </c:pt>
                      <c:pt idx="567">
                        <c:v>5.4</c:v>
                      </c:pt>
                      <c:pt idx="568">
                        <c:v>5.5</c:v>
                      </c:pt>
                      <c:pt idx="569">
                        <c:v>5.5</c:v>
                      </c:pt>
                      <c:pt idx="570">
                        <c:v>5.7</c:v>
                      </c:pt>
                      <c:pt idx="571">
                        <c:v>5.8</c:v>
                      </c:pt>
                      <c:pt idx="572">
                        <c:v>6</c:v>
                      </c:pt>
                      <c:pt idx="573">
                        <c:v>6.2</c:v>
                      </c:pt>
                      <c:pt idx="574">
                        <c:v>4.7</c:v>
                      </c:pt>
                      <c:pt idx="575">
                        <c:v>4.9000000000000004</c:v>
                      </c:pt>
                      <c:pt idx="576">
                        <c:v>5</c:v>
                      </c:pt>
                      <c:pt idx="577">
                        <c:v>5.2</c:v>
                      </c:pt>
                      <c:pt idx="578">
                        <c:v>5.2</c:v>
                      </c:pt>
                      <c:pt idx="579">
                        <c:v>5.2</c:v>
                      </c:pt>
                      <c:pt idx="580">
                        <c:v>5.3</c:v>
                      </c:pt>
                      <c:pt idx="581">
                        <c:v>5.4</c:v>
                      </c:pt>
                      <c:pt idx="582">
                        <c:v>5.4</c:v>
                      </c:pt>
                      <c:pt idx="583">
                        <c:v>5.5</c:v>
                      </c:pt>
                      <c:pt idx="584">
                        <c:v>5.5</c:v>
                      </c:pt>
                      <c:pt idx="585">
                        <c:v>5.6</c:v>
                      </c:pt>
                      <c:pt idx="586">
                        <c:v>5.6</c:v>
                      </c:pt>
                      <c:pt idx="587">
                        <c:v>5.6</c:v>
                      </c:pt>
                      <c:pt idx="588">
                        <c:v>5.6</c:v>
                      </c:pt>
                      <c:pt idx="589">
                        <c:v>5.8</c:v>
                      </c:pt>
                      <c:pt idx="590">
                        <c:v>5.9</c:v>
                      </c:pt>
                      <c:pt idx="591">
                        <c:v>6</c:v>
                      </c:pt>
                      <c:pt idx="592">
                        <c:v>5.0999999999999996</c:v>
                      </c:pt>
                      <c:pt idx="593">
                        <c:v>5.8</c:v>
                      </c:pt>
                      <c:pt idx="594">
                        <c:v>5.2</c:v>
                      </c:pt>
                      <c:pt idx="595">
                        <c:v>5.3</c:v>
                      </c:pt>
                      <c:pt idx="596">
                        <c:v>5.5</c:v>
                      </c:pt>
                      <c:pt idx="597">
                        <c:v>5.5</c:v>
                      </c:pt>
                      <c:pt idx="598">
                        <c:v>5.5</c:v>
                      </c:pt>
                      <c:pt idx="599">
                        <c:v>5.5</c:v>
                      </c:pt>
                      <c:pt idx="600">
                        <c:v>5.6</c:v>
                      </c:pt>
                      <c:pt idx="601">
                        <c:v>5.7</c:v>
                      </c:pt>
                      <c:pt idx="602">
                        <c:v>6.1</c:v>
                      </c:pt>
                      <c:pt idx="603">
                        <c:v>5.2</c:v>
                      </c:pt>
                      <c:pt idx="604">
                        <c:v>5.4</c:v>
                      </c:pt>
                      <c:pt idx="605">
                        <c:v>5.4</c:v>
                      </c:pt>
                      <c:pt idx="606">
                        <c:v>5.6</c:v>
                      </c:pt>
                      <c:pt idx="607">
                        <c:v>5.7</c:v>
                      </c:pt>
                      <c:pt idx="608">
                        <c:v>5.8</c:v>
                      </c:pt>
                      <c:pt idx="609">
                        <c:v>5.7</c:v>
                      </c:pt>
                      <c:pt idx="610">
                        <c:v>5.2</c:v>
                      </c:pt>
                      <c:pt idx="611">
                        <c:v>5.4</c:v>
                      </c:pt>
                      <c:pt idx="612">
                        <c:v>5</c:v>
                      </c:pt>
                      <c:pt idx="613">
                        <c:v>5.2</c:v>
                      </c:pt>
                      <c:pt idx="614">
                        <c:v>5.2</c:v>
                      </c:pt>
                      <c:pt idx="615">
                        <c:v>5.2</c:v>
                      </c:pt>
                      <c:pt idx="616">
                        <c:v>5.3</c:v>
                      </c:pt>
                      <c:pt idx="617">
                        <c:v>5.4</c:v>
                      </c:pt>
                      <c:pt idx="618">
                        <c:v>5.5</c:v>
                      </c:pt>
                      <c:pt idx="619">
                        <c:v>5.5</c:v>
                      </c:pt>
                      <c:pt idx="620">
                        <c:v>5.5</c:v>
                      </c:pt>
                      <c:pt idx="621">
                        <c:v>5.4</c:v>
                      </c:pt>
                      <c:pt idx="622">
                        <c:v>5.5</c:v>
                      </c:pt>
                      <c:pt idx="623">
                        <c:v>4.5999999999999996</c:v>
                      </c:pt>
                      <c:pt idx="624">
                        <c:v>4.5999999999999996</c:v>
                      </c:pt>
                      <c:pt idx="625">
                        <c:v>5</c:v>
                      </c:pt>
                      <c:pt idx="626">
                        <c:v>5.0999999999999996</c:v>
                      </c:pt>
                      <c:pt idx="627">
                        <c:v>5.3</c:v>
                      </c:pt>
                      <c:pt idx="628">
                        <c:v>5.5</c:v>
                      </c:pt>
                      <c:pt idx="629">
                        <c:v>5.2</c:v>
                      </c:pt>
                      <c:pt idx="630">
                        <c:v>5</c:v>
                      </c:pt>
                      <c:pt idx="631">
                        <c:v>5.9</c:v>
                      </c:pt>
                      <c:pt idx="632">
                        <c:v>5.8</c:v>
                      </c:pt>
                      <c:pt idx="633">
                        <c:v>5.9</c:v>
                      </c:pt>
                      <c:pt idx="634">
                        <c:v>5.2</c:v>
                      </c:pt>
                      <c:pt idx="635">
                        <c:v>5.7</c:v>
                      </c:pt>
                      <c:pt idx="636">
                        <c:v>5.0999999999999996</c:v>
                      </c:pt>
                      <c:pt idx="637">
                        <c:v>5.2</c:v>
                      </c:pt>
                      <c:pt idx="638">
                        <c:v>5.2</c:v>
                      </c:pt>
                      <c:pt idx="639">
                        <c:v>5.9</c:v>
                      </c:pt>
                      <c:pt idx="640">
                        <c:v>5.5</c:v>
                      </c:pt>
                      <c:pt idx="641">
                        <c:v>5.0999999999999996</c:v>
                      </c:pt>
                      <c:pt idx="642">
                        <c:v>5.3</c:v>
                      </c:pt>
                      <c:pt idx="643">
                        <c:v>5.3</c:v>
                      </c:pt>
                      <c:pt idx="644">
                        <c:v>5.2</c:v>
                      </c:pt>
                      <c:pt idx="645">
                        <c:v>4.9000000000000004</c:v>
                      </c:pt>
                      <c:pt idx="646">
                        <c:v>5.3</c:v>
                      </c:pt>
                      <c:pt idx="647">
                        <c:v>4.9000000000000004</c:v>
                      </c:pt>
                      <c:pt idx="648">
                        <c:v>4.8</c:v>
                      </c:pt>
                      <c:pt idx="649">
                        <c:v>5.5</c:v>
                      </c:pt>
                      <c:pt idx="650">
                        <c:v>5</c:v>
                      </c:pt>
                      <c:pt idx="651">
                        <c:v>5.3</c:v>
                      </c:pt>
                      <c:pt idx="652">
                        <c:v>5.0999999999999996</c:v>
                      </c:pt>
                      <c:pt idx="653">
                        <c:v>6.1</c:v>
                      </c:pt>
                      <c:pt idx="654">
                        <c:v>5.5</c:v>
                      </c:pt>
                      <c:pt idx="655">
                        <c:v>5.2</c:v>
                      </c:pt>
                      <c:pt idx="656">
                        <c:v>5.7</c:v>
                      </c:pt>
                      <c:pt idx="657">
                        <c:v>5.6</c:v>
                      </c:pt>
                      <c:pt idx="658">
                        <c:v>5.3</c:v>
                      </c:pt>
                      <c:pt idx="659">
                        <c:v>5.4</c:v>
                      </c:pt>
                      <c:pt idx="660">
                        <c:v>5.2</c:v>
                      </c:pt>
                      <c:pt idx="661">
                        <c:v>5.4</c:v>
                      </c:pt>
                      <c:pt idx="662">
                        <c:v>5.2</c:v>
                      </c:pt>
                      <c:pt idx="663">
                        <c:v>5.0999999999999996</c:v>
                      </c:pt>
                      <c:pt idx="664">
                        <c:v>4.9000000000000004</c:v>
                      </c:pt>
                      <c:pt idx="665">
                        <c:v>5</c:v>
                      </c:pt>
                      <c:pt idx="666">
                        <c:v>5</c:v>
                      </c:pt>
                      <c:pt idx="667">
                        <c:v>5.8</c:v>
                      </c:pt>
                      <c:pt idx="668">
                        <c:v>5.3</c:v>
                      </c:pt>
                      <c:pt idx="669">
                        <c:v>5.3</c:v>
                      </c:pt>
                      <c:pt idx="670">
                        <c:v>4.9000000000000004</c:v>
                      </c:pt>
                      <c:pt idx="671">
                        <c:v>5</c:v>
                      </c:pt>
                      <c:pt idx="672">
                        <c:v>5</c:v>
                      </c:pt>
                      <c:pt idx="673">
                        <c:v>5.8</c:v>
                      </c:pt>
                      <c:pt idx="674">
                        <c:v>6.6</c:v>
                      </c:pt>
                      <c:pt idx="675">
                        <c:v>6.5</c:v>
                      </c:pt>
                      <c:pt idx="676">
                        <c:v>7.2</c:v>
                      </c:pt>
                      <c:pt idx="677">
                        <c:v>7.4</c:v>
                      </c:pt>
                      <c:pt idx="678">
                        <c:v>6.7</c:v>
                      </c:pt>
                      <c:pt idx="679">
                        <c:v>7</c:v>
                      </c:pt>
                      <c:pt idx="680">
                        <c:v>7.4</c:v>
                      </c:pt>
                      <c:pt idx="681">
                        <c:v>7.2</c:v>
                      </c:pt>
                      <c:pt idx="682">
                        <c:v>7.3</c:v>
                      </c:pt>
                      <c:pt idx="683">
                        <c:v>7.5</c:v>
                      </c:pt>
                      <c:pt idx="684">
                        <c:v>7.9</c:v>
                      </c:pt>
                      <c:pt idx="685">
                        <c:v>8.1</c:v>
                      </c:pt>
                      <c:pt idx="686">
                        <c:v>6.1</c:v>
                      </c:pt>
                      <c:pt idx="687">
                        <c:v>6.2</c:v>
                      </c:pt>
                      <c:pt idx="688">
                        <c:v>6.5</c:v>
                      </c:pt>
                      <c:pt idx="689">
                        <c:v>6.9</c:v>
                      </c:pt>
                      <c:pt idx="690">
                        <c:v>7</c:v>
                      </c:pt>
                      <c:pt idx="691">
                        <c:v>7.2</c:v>
                      </c:pt>
                      <c:pt idx="692">
                        <c:v>7.2</c:v>
                      </c:pt>
                      <c:pt idx="693">
                        <c:v>7.2</c:v>
                      </c:pt>
                      <c:pt idx="694">
                        <c:v>7.2</c:v>
                      </c:pt>
                      <c:pt idx="695">
                        <c:v>7.3</c:v>
                      </c:pt>
                      <c:pt idx="696">
                        <c:v>7.5</c:v>
                      </c:pt>
                      <c:pt idx="697">
                        <c:v>7.5</c:v>
                      </c:pt>
                      <c:pt idx="698">
                        <c:v>7.5</c:v>
                      </c:pt>
                      <c:pt idx="699">
                        <c:v>7.6</c:v>
                      </c:pt>
                      <c:pt idx="700">
                        <c:v>7.7</c:v>
                      </c:pt>
                      <c:pt idx="701">
                        <c:v>7.8</c:v>
                      </c:pt>
                      <c:pt idx="702">
                        <c:v>8.4</c:v>
                      </c:pt>
                      <c:pt idx="703">
                        <c:v>8.5</c:v>
                      </c:pt>
                      <c:pt idx="704">
                        <c:v>7.7</c:v>
                      </c:pt>
                      <c:pt idx="705">
                        <c:v>8</c:v>
                      </c:pt>
                      <c:pt idx="706">
                        <c:v>8.1999999999999993</c:v>
                      </c:pt>
                      <c:pt idx="707">
                        <c:v>8.5</c:v>
                      </c:pt>
                      <c:pt idx="708">
                        <c:v>7.8</c:v>
                      </c:pt>
                      <c:pt idx="709">
                        <c:v>7.9</c:v>
                      </c:pt>
                      <c:pt idx="710">
                        <c:v>7.1</c:v>
                      </c:pt>
                      <c:pt idx="711">
                        <c:v>7.3</c:v>
                      </c:pt>
                      <c:pt idx="712">
                        <c:v>7.9</c:v>
                      </c:pt>
                      <c:pt idx="713">
                        <c:v>8.3000000000000007</c:v>
                      </c:pt>
                      <c:pt idx="714">
                        <c:v>6.5</c:v>
                      </c:pt>
                      <c:pt idx="715">
                        <c:v>6.8</c:v>
                      </c:pt>
                      <c:pt idx="716">
                        <c:v>7.2</c:v>
                      </c:pt>
                      <c:pt idx="717">
                        <c:v>7.3</c:v>
                      </c:pt>
                      <c:pt idx="718">
                        <c:v>7.7</c:v>
                      </c:pt>
                      <c:pt idx="719">
                        <c:v>7</c:v>
                      </c:pt>
                      <c:pt idx="720">
                        <c:v>7.4</c:v>
                      </c:pt>
                      <c:pt idx="721">
                        <c:v>7.4</c:v>
                      </c:pt>
                      <c:pt idx="722">
                        <c:v>7.8</c:v>
                      </c:pt>
                      <c:pt idx="723">
                        <c:v>7.2</c:v>
                      </c:pt>
                      <c:pt idx="724">
                        <c:v>7.5</c:v>
                      </c:pt>
                      <c:pt idx="725">
                        <c:v>7.5</c:v>
                      </c:pt>
                      <c:pt idx="726">
                        <c:v>7.7</c:v>
                      </c:pt>
                      <c:pt idx="727">
                        <c:v>7.8</c:v>
                      </c:pt>
                      <c:pt idx="728">
                        <c:v>7.8</c:v>
                      </c:pt>
                      <c:pt idx="729">
                        <c:v>8.6999999999999993</c:v>
                      </c:pt>
                      <c:pt idx="730">
                        <c:v>7.1</c:v>
                      </c:pt>
                      <c:pt idx="731">
                        <c:v>7.6</c:v>
                      </c:pt>
                      <c:pt idx="732">
                        <c:v>8.1999999999999993</c:v>
                      </c:pt>
                      <c:pt idx="733">
                        <c:v>8.5</c:v>
                      </c:pt>
                      <c:pt idx="734">
                        <c:v>7.1</c:v>
                      </c:pt>
                      <c:pt idx="735">
                        <c:v>7.9</c:v>
                      </c:pt>
                      <c:pt idx="736">
                        <c:v>7.3</c:v>
                      </c:pt>
                      <c:pt idx="737">
                        <c:v>7</c:v>
                      </c:pt>
                      <c:pt idx="738">
                        <c:v>7.5</c:v>
                      </c:pt>
                      <c:pt idx="739">
                        <c:v>7.3</c:v>
                      </c:pt>
                      <c:pt idx="740">
                        <c:v>7.4</c:v>
                      </c:pt>
                      <c:pt idx="741">
                        <c:v>8</c:v>
                      </c:pt>
                      <c:pt idx="742">
                        <c:v>7.5</c:v>
                      </c:pt>
                      <c:pt idx="743">
                        <c:v>7.8</c:v>
                      </c:pt>
                      <c:pt idx="744">
                        <c:v>7.2</c:v>
                      </c:pt>
                      <c:pt idx="745">
                        <c:v>6.9</c:v>
                      </c:pt>
                      <c:pt idx="746">
                        <c:v>7.2</c:v>
                      </c:pt>
                      <c:pt idx="747">
                        <c:v>7.3</c:v>
                      </c:pt>
                      <c:pt idx="748">
                        <c:v>6.9</c:v>
                      </c:pt>
                      <c:pt idx="749">
                        <c:v>7</c:v>
                      </c:pt>
                      <c:pt idx="750">
                        <c:v>7.3</c:v>
                      </c:pt>
                      <c:pt idx="751">
                        <c:v>7.3</c:v>
                      </c:pt>
                      <c:pt idx="752">
                        <c:v>6.8</c:v>
                      </c:pt>
                      <c:pt idx="753">
                        <c:v>7.3</c:v>
                      </c:pt>
                      <c:pt idx="754">
                        <c:v>8.5</c:v>
                      </c:pt>
                      <c:pt idx="755">
                        <c:v>8.5</c:v>
                      </c:pt>
                      <c:pt idx="756">
                        <c:v>8.6</c:v>
                      </c:pt>
                      <c:pt idx="757">
                        <c:v>8.4</c:v>
                      </c:pt>
                      <c:pt idx="758">
                        <c:v>8.5</c:v>
                      </c:pt>
                      <c:pt idx="759">
                        <c:v>8.3000000000000007</c:v>
                      </c:pt>
                      <c:pt idx="760">
                        <c:v>7.3</c:v>
                      </c:pt>
                      <c:pt idx="761">
                        <c:v>6.8</c:v>
                      </c:pt>
                      <c:pt idx="762">
                        <c:v>9.1</c:v>
                      </c:pt>
                      <c:pt idx="763">
                        <c:v>10.9</c:v>
                      </c:pt>
                      <c:pt idx="764">
                        <c:v>9</c:v>
                      </c:pt>
                      <c:pt idx="765">
                        <c:v>9.5</c:v>
                      </c:pt>
                      <c:pt idx="766">
                        <c:v>9.5</c:v>
                      </c:pt>
                      <c:pt idx="767">
                        <c:v>9.6</c:v>
                      </c:pt>
                      <c:pt idx="768">
                        <c:v>9.6999999999999993</c:v>
                      </c:pt>
                      <c:pt idx="769">
                        <c:v>9.8000000000000007</c:v>
                      </c:pt>
                      <c:pt idx="770">
                        <c:v>9.8000000000000007</c:v>
                      </c:pt>
                      <c:pt idx="771">
                        <c:v>10</c:v>
                      </c:pt>
                      <c:pt idx="772">
                        <c:v>10.1</c:v>
                      </c:pt>
                      <c:pt idx="773">
                        <c:v>10.199999999999999</c:v>
                      </c:pt>
                      <c:pt idx="774">
                        <c:v>10.4</c:v>
                      </c:pt>
                      <c:pt idx="775">
                        <c:v>10.5</c:v>
                      </c:pt>
                      <c:pt idx="776">
                        <c:v>10.5</c:v>
                      </c:pt>
                      <c:pt idx="777">
                        <c:v>10.5</c:v>
                      </c:pt>
                      <c:pt idx="778">
                        <c:v>10.5</c:v>
                      </c:pt>
                      <c:pt idx="779">
                        <c:v>10.7</c:v>
                      </c:pt>
                      <c:pt idx="780">
                        <c:v>10.8</c:v>
                      </c:pt>
                      <c:pt idx="781">
                        <c:v>11</c:v>
                      </c:pt>
                      <c:pt idx="782">
                        <c:v>9.6999999999999993</c:v>
                      </c:pt>
                      <c:pt idx="783">
                        <c:v>9.3000000000000007</c:v>
                      </c:pt>
                      <c:pt idx="784">
                        <c:v>9.5</c:v>
                      </c:pt>
                      <c:pt idx="785">
                        <c:v>9.6</c:v>
                      </c:pt>
                      <c:pt idx="786">
                        <c:v>11.1</c:v>
                      </c:pt>
                      <c:pt idx="787">
                        <c:v>11.3</c:v>
                      </c:pt>
                      <c:pt idx="788">
                        <c:v>9.6999999999999993</c:v>
                      </c:pt>
                      <c:pt idx="789">
                        <c:v>10</c:v>
                      </c:pt>
                      <c:pt idx="790">
                        <c:v>10.5</c:v>
                      </c:pt>
                      <c:pt idx="791">
                        <c:v>10.6</c:v>
                      </c:pt>
                      <c:pt idx="792">
                        <c:v>9</c:v>
                      </c:pt>
                      <c:pt idx="793">
                        <c:v>9.3000000000000007</c:v>
                      </c:pt>
                      <c:pt idx="794">
                        <c:v>9.8000000000000007</c:v>
                      </c:pt>
                      <c:pt idx="795">
                        <c:v>10.7</c:v>
                      </c:pt>
                      <c:pt idx="796">
                        <c:v>10.6</c:v>
                      </c:pt>
                      <c:pt idx="797">
                        <c:v>8.8000000000000007</c:v>
                      </c:pt>
                      <c:pt idx="798">
                        <c:v>8.9</c:v>
                      </c:pt>
                      <c:pt idx="799">
                        <c:v>9.1</c:v>
                      </c:pt>
                      <c:pt idx="800">
                        <c:v>10</c:v>
                      </c:pt>
                      <c:pt idx="801">
                        <c:v>9.4</c:v>
                      </c:pt>
                      <c:pt idx="802">
                        <c:v>9.6</c:v>
                      </c:pt>
                      <c:pt idx="803">
                        <c:v>9.8000000000000007</c:v>
                      </c:pt>
                      <c:pt idx="804">
                        <c:v>9.5</c:v>
                      </c:pt>
                      <c:pt idx="805">
                        <c:v>9</c:v>
                      </c:pt>
                      <c:pt idx="806">
                        <c:v>9.5</c:v>
                      </c:pt>
                      <c:pt idx="807">
                        <c:v>9.1999999999999993</c:v>
                      </c:pt>
                      <c:pt idx="808">
                        <c:v>9</c:v>
                      </c:pt>
                      <c:pt idx="809">
                        <c:v>9.5</c:v>
                      </c:pt>
                      <c:pt idx="810">
                        <c:v>9.1999999999999993</c:v>
                      </c:pt>
                      <c:pt idx="811">
                        <c:v>11.8</c:v>
                      </c:pt>
                      <c:pt idx="812">
                        <c:v>12.3</c:v>
                      </c:pt>
                      <c:pt idx="813">
                        <c:v>12.9</c:v>
                      </c:pt>
                      <c:pt idx="814">
                        <c:v>12.1</c:v>
                      </c:pt>
                      <c:pt idx="815">
                        <c:v>12.4</c:v>
                      </c:pt>
                      <c:pt idx="816">
                        <c:v>13.3</c:v>
                      </c:pt>
                      <c:pt idx="817">
                        <c:v>12.4</c:v>
                      </c:pt>
                      <c:pt idx="818">
                        <c:v>15.4</c:v>
                      </c:pt>
                      <c:pt idx="819">
                        <c:v>17.100000000000001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4-0A0E-41C7-9EDD-0EEFA24ED893}"/>
                  </c:ext>
                </c:extLst>
              </c15:ser>
            </c15:filteredScatterSeries>
          </c:ext>
        </c:extLst>
      </c:scatterChart>
      <c:valAx>
        <c:axId val="23901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30416"/>
        <c:crosses val="autoZero"/>
        <c:crossBetween val="midCat"/>
      </c:valAx>
      <c:valAx>
        <c:axId val="2381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Carapace Width (mm)</a:t>
                </a:r>
              </a:p>
            </c:rich>
          </c:tx>
          <c:layout>
            <c:manualLayout>
              <c:xMode val="edge"/>
              <c:yMode val="edge"/>
              <c:x val="1.4617592115905503E-2"/>
              <c:y val="0.310706717215903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14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541759369440808"/>
          <c:y val="9.1139816673242696E-2"/>
          <c:w val="0.23129793445750418"/>
          <c:h val="4.1284684671495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01159230096239"/>
          <c:y val="5.0925925925925923E-2"/>
          <c:w val="0.70734514435695539"/>
          <c:h val="0.81757728200641588"/>
        </c:manualLayout>
      </c:layout>
      <c:scatterChart>
        <c:scatterStyle val="lineMarker"/>
        <c:varyColors val="0"/>
        <c:ser>
          <c:idx val="0"/>
          <c:order val="0"/>
          <c:tx>
            <c:v>Week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InstarStageClass!$H$496:$H$497</c:f>
              <c:numCache>
                <c:formatCode>0.00</c:formatCode>
                <c:ptCount val="2"/>
                <c:pt idx="0">
                  <c:v>5.6</c:v>
                </c:pt>
                <c:pt idx="1">
                  <c:v>5.6</c:v>
                </c:pt>
              </c:numCache>
            </c:numRef>
          </c:xVal>
          <c:yVal>
            <c:numRef>
              <c:f>InstarStageClass!$I$496:$I$497</c:f>
              <c:numCache>
                <c:formatCode>0.00</c:formatCode>
                <c:ptCount val="2"/>
                <c:pt idx="0">
                  <c:v>5.7</c:v>
                </c:pt>
                <c:pt idx="1">
                  <c:v>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CD-43DC-B0F5-CBB538CC61AB}"/>
            </c:ext>
          </c:extLst>
        </c:ser>
        <c:ser>
          <c:idx val="1"/>
          <c:order val="1"/>
          <c:tx>
            <c:v>Week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InstarStageClass!$H$498:$H$557</c:f>
              <c:numCache>
                <c:formatCode>0.00</c:formatCode>
                <c:ptCount val="60"/>
                <c:pt idx="0">
                  <c:v>5.6</c:v>
                </c:pt>
                <c:pt idx="1">
                  <c:v>5.6</c:v>
                </c:pt>
                <c:pt idx="2">
                  <c:v>5.7</c:v>
                </c:pt>
                <c:pt idx="3">
                  <c:v>5.7</c:v>
                </c:pt>
                <c:pt idx="4">
                  <c:v>5.7</c:v>
                </c:pt>
                <c:pt idx="5">
                  <c:v>5.7</c:v>
                </c:pt>
                <c:pt idx="6">
                  <c:v>5.7</c:v>
                </c:pt>
                <c:pt idx="7">
                  <c:v>5.7</c:v>
                </c:pt>
                <c:pt idx="8">
                  <c:v>5.7</c:v>
                </c:pt>
                <c:pt idx="9">
                  <c:v>5.8</c:v>
                </c:pt>
                <c:pt idx="10">
                  <c:v>5.8</c:v>
                </c:pt>
                <c:pt idx="11">
                  <c:v>5.8</c:v>
                </c:pt>
                <c:pt idx="12">
                  <c:v>5.8</c:v>
                </c:pt>
                <c:pt idx="13">
                  <c:v>5.8</c:v>
                </c:pt>
                <c:pt idx="14">
                  <c:v>5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5.2</c:v>
                </c:pt>
                <c:pt idx="18">
                  <c:v>5.2</c:v>
                </c:pt>
                <c:pt idx="19">
                  <c:v>5.3</c:v>
                </c:pt>
                <c:pt idx="20">
                  <c:v>5.3</c:v>
                </c:pt>
                <c:pt idx="21">
                  <c:v>5.4</c:v>
                </c:pt>
                <c:pt idx="22">
                  <c:v>5.4</c:v>
                </c:pt>
                <c:pt idx="23">
                  <c:v>5.4</c:v>
                </c:pt>
                <c:pt idx="24">
                  <c:v>5.4</c:v>
                </c:pt>
                <c:pt idx="25">
                  <c:v>5.4</c:v>
                </c:pt>
                <c:pt idx="26">
                  <c:v>5.4</c:v>
                </c:pt>
                <c:pt idx="27">
                  <c:v>5.4</c:v>
                </c:pt>
                <c:pt idx="28">
                  <c:v>5.5</c:v>
                </c:pt>
                <c:pt idx="29">
                  <c:v>5.5</c:v>
                </c:pt>
                <c:pt idx="30">
                  <c:v>5.5</c:v>
                </c:pt>
                <c:pt idx="31">
                  <c:v>5.5</c:v>
                </c:pt>
                <c:pt idx="32">
                  <c:v>5.5</c:v>
                </c:pt>
                <c:pt idx="33">
                  <c:v>5.5</c:v>
                </c:pt>
                <c:pt idx="34">
                  <c:v>5.5</c:v>
                </c:pt>
                <c:pt idx="35">
                  <c:v>5.5</c:v>
                </c:pt>
                <c:pt idx="36">
                  <c:v>5.5</c:v>
                </c:pt>
                <c:pt idx="37">
                  <c:v>5.5</c:v>
                </c:pt>
                <c:pt idx="38">
                  <c:v>5.6</c:v>
                </c:pt>
                <c:pt idx="39">
                  <c:v>5.7</c:v>
                </c:pt>
                <c:pt idx="40">
                  <c:v>5.7</c:v>
                </c:pt>
                <c:pt idx="41">
                  <c:v>5.8</c:v>
                </c:pt>
                <c:pt idx="42">
                  <c:v>5.8</c:v>
                </c:pt>
                <c:pt idx="43">
                  <c:v>5.9</c:v>
                </c:pt>
                <c:pt idx="44">
                  <c:v>5.9</c:v>
                </c:pt>
                <c:pt idx="45">
                  <c:v>6</c:v>
                </c:pt>
                <c:pt idx="46">
                  <c:v>5</c:v>
                </c:pt>
                <c:pt idx="47">
                  <c:v>5.8</c:v>
                </c:pt>
                <c:pt idx="48">
                  <c:v>4.7</c:v>
                </c:pt>
                <c:pt idx="49">
                  <c:v>4.8</c:v>
                </c:pt>
                <c:pt idx="50">
                  <c:v>4.9000000000000004</c:v>
                </c:pt>
                <c:pt idx="51">
                  <c:v>5.2</c:v>
                </c:pt>
                <c:pt idx="52">
                  <c:v>5.3</c:v>
                </c:pt>
                <c:pt idx="53">
                  <c:v>5.3</c:v>
                </c:pt>
                <c:pt idx="54">
                  <c:v>5.4</c:v>
                </c:pt>
                <c:pt idx="55">
                  <c:v>5.8</c:v>
                </c:pt>
                <c:pt idx="56">
                  <c:v>4.7</c:v>
                </c:pt>
                <c:pt idx="57">
                  <c:v>4.9000000000000004</c:v>
                </c:pt>
                <c:pt idx="58">
                  <c:v>5.0999999999999996</c:v>
                </c:pt>
                <c:pt idx="59">
                  <c:v>5.0999999999999996</c:v>
                </c:pt>
              </c:numCache>
            </c:numRef>
          </c:xVal>
          <c:yVal>
            <c:numRef>
              <c:f>InstarStageClass!$I$498:$I$557</c:f>
              <c:numCache>
                <c:formatCode>0.00</c:formatCode>
                <c:ptCount val="60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5.6</c:v>
                </c:pt>
                <c:pt idx="4">
                  <c:v>5.7</c:v>
                </c:pt>
                <c:pt idx="5">
                  <c:v>5.8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5.7</c:v>
                </c:pt>
                <c:pt idx="10">
                  <c:v>5.8</c:v>
                </c:pt>
                <c:pt idx="11">
                  <c:v>5.8</c:v>
                </c:pt>
                <c:pt idx="12">
                  <c:v>5.8</c:v>
                </c:pt>
                <c:pt idx="13">
                  <c:v>5.9</c:v>
                </c:pt>
                <c:pt idx="14">
                  <c:v>5.0999999999999996</c:v>
                </c:pt>
                <c:pt idx="15">
                  <c:v>5.2</c:v>
                </c:pt>
                <c:pt idx="16">
                  <c:v>5.3</c:v>
                </c:pt>
                <c:pt idx="17">
                  <c:v>5.2</c:v>
                </c:pt>
                <c:pt idx="18">
                  <c:v>5.4</c:v>
                </c:pt>
                <c:pt idx="19">
                  <c:v>5.4</c:v>
                </c:pt>
                <c:pt idx="20">
                  <c:v>5.4</c:v>
                </c:pt>
                <c:pt idx="21">
                  <c:v>5.2</c:v>
                </c:pt>
                <c:pt idx="22">
                  <c:v>5.3</c:v>
                </c:pt>
                <c:pt idx="23">
                  <c:v>5.4</c:v>
                </c:pt>
                <c:pt idx="24">
                  <c:v>5.4</c:v>
                </c:pt>
                <c:pt idx="25">
                  <c:v>5.4</c:v>
                </c:pt>
                <c:pt idx="26">
                  <c:v>5.5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5.5</c:v>
                </c:pt>
                <c:pt idx="31">
                  <c:v>5.5</c:v>
                </c:pt>
                <c:pt idx="32">
                  <c:v>5.5</c:v>
                </c:pt>
                <c:pt idx="33">
                  <c:v>5.5</c:v>
                </c:pt>
                <c:pt idx="34">
                  <c:v>5.5</c:v>
                </c:pt>
                <c:pt idx="35">
                  <c:v>5.5</c:v>
                </c:pt>
                <c:pt idx="36">
                  <c:v>5.7</c:v>
                </c:pt>
                <c:pt idx="37">
                  <c:v>5.8</c:v>
                </c:pt>
                <c:pt idx="38">
                  <c:v>5.6</c:v>
                </c:pt>
                <c:pt idx="39">
                  <c:v>5.5</c:v>
                </c:pt>
                <c:pt idx="40">
                  <c:v>5.7</c:v>
                </c:pt>
                <c:pt idx="41">
                  <c:v>5.8</c:v>
                </c:pt>
                <c:pt idx="42">
                  <c:v>5.8</c:v>
                </c:pt>
                <c:pt idx="43">
                  <c:v>5.8</c:v>
                </c:pt>
                <c:pt idx="44">
                  <c:v>6.1</c:v>
                </c:pt>
                <c:pt idx="45">
                  <c:v>5.9</c:v>
                </c:pt>
                <c:pt idx="46">
                  <c:v>5</c:v>
                </c:pt>
                <c:pt idx="47">
                  <c:v>5.9</c:v>
                </c:pt>
                <c:pt idx="48">
                  <c:v>4.7</c:v>
                </c:pt>
                <c:pt idx="49">
                  <c:v>5</c:v>
                </c:pt>
                <c:pt idx="50">
                  <c:v>4.9000000000000004</c:v>
                </c:pt>
                <c:pt idx="51">
                  <c:v>5.2</c:v>
                </c:pt>
                <c:pt idx="52">
                  <c:v>5.3</c:v>
                </c:pt>
                <c:pt idx="53">
                  <c:v>5.7</c:v>
                </c:pt>
                <c:pt idx="54">
                  <c:v>5.4</c:v>
                </c:pt>
                <c:pt idx="55">
                  <c:v>5.8</c:v>
                </c:pt>
                <c:pt idx="56">
                  <c:v>4.9000000000000004</c:v>
                </c:pt>
                <c:pt idx="57">
                  <c:v>5</c:v>
                </c:pt>
                <c:pt idx="58">
                  <c:v>5.0999999999999996</c:v>
                </c:pt>
                <c:pt idx="59">
                  <c:v>5.3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6CD-43DC-B0F5-CBB538CC61AB}"/>
            </c:ext>
          </c:extLst>
        </c:ser>
        <c:ser>
          <c:idx val="2"/>
          <c:order val="2"/>
          <c:tx>
            <c:v>Week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InstarStageClass!$H$558:$H$590</c:f>
              <c:numCache>
                <c:formatCode>0.00</c:formatCode>
                <c:ptCount val="33"/>
                <c:pt idx="0">
                  <c:v>5.2</c:v>
                </c:pt>
                <c:pt idx="1">
                  <c:v>5.2</c:v>
                </c:pt>
                <c:pt idx="2">
                  <c:v>5.2</c:v>
                </c:pt>
                <c:pt idx="3">
                  <c:v>5.2</c:v>
                </c:pt>
                <c:pt idx="4">
                  <c:v>5.3</c:v>
                </c:pt>
                <c:pt idx="5">
                  <c:v>5.3</c:v>
                </c:pt>
                <c:pt idx="6">
                  <c:v>5.4</c:v>
                </c:pt>
                <c:pt idx="7">
                  <c:v>5.4</c:v>
                </c:pt>
                <c:pt idx="8">
                  <c:v>5.4</c:v>
                </c:pt>
                <c:pt idx="9">
                  <c:v>5.4</c:v>
                </c:pt>
                <c:pt idx="10">
                  <c:v>5.4</c:v>
                </c:pt>
                <c:pt idx="11">
                  <c:v>5.4</c:v>
                </c:pt>
                <c:pt idx="12">
                  <c:v>5.5</c:v>
                </c:pt>
                <c:pt idx="13">
                  <c:v>5.5</c:v>
                </c:pt>
                <c:pt idx="14">
                  <c:v>5.7</c:v>
                </c:pt>
                <c:pt idx="15">
                  <c:v>5.8</c:v>
                </c:pt>
                <c:pt idx="16">
                  <c:v>6</c:v>
                </c:pt>
                <c:pt idx="17">
                  <c:v>6.2</c:v>
                </c:pt>
                <c:pt idx="18">
                  <c:v>4.7</c:v>
                </c:pt>
                <c:pt idx="19">
                  <c:v>4.9000000000000004</c:v>
                </c:pt>
                <c:pt idx="20">
                  <c:v>5</c:v>
                </c:pt>
                <c:pt idx="21">
                  <c:v>5.2</c:v>
                </c:pt>
                <c:pt idx="22">
                  <c:v>5.2</c:v>
                </c:pt>
                <c:pt idx="23">
                  <c:v>5.2</c:v>
                </c:pt>
                <c:pt idx="24">
                  <c:v>5.3</c:v>
                </c:pt>
                <c:pt idx="25">
                  <c:v>5.4</c:v>
                </c:pt>
                <c:pt idx="26">
                  <c:v>5.4</c:v>
                </c:pt>
                <c:pt idx="27">
                  <c:v>5.5</c:v>
                </c:pt>
                <c:pt idx="28">
                  <c:v>5.5</c:v>
                </c:pt>
                <c:pt idx="29">
                  <c:v>5.6</c:v>
                </c:pt>
                <c:pt idx="30">
                  <c:v>5.6</c:v>
                </c:pt>
                <c:pt idx="31">
                  <c:v>5.6</c:v>
                </c:pt>
                <c:pt idx="32">
                  <c:v>5.6</c:v>
                </c:pt>
              </c:numCache>
            </c:numRef>
          </c:xVal>
          <c:yVal>
            <c:numRef>
              <c:f>InstarStageClass!$I$558:$I$590</c:f>
              <c:numCache>
                <c:formatCode>0.00</c:formatCode>
                <c:ptCount val="33"/>
                <c:pt idx="0">
                  <c:v>5.0999999999999996</c:v>
                </c:pt>
                <c:pt idx="1">
                  <c:v>5.2</c:v>
                </c:pt>
                <c:pt idx="2">
                  <c:v>5.2</c:v>
                </c:pt>
                <c:pt idx="3">
                  <c:v>5.3</c:v>
                </c:pt>
                <c:pt idx="4">
                  <c:v>5.2</c:v>
                </c:pt>
                <c:pt idx="5">
                  <c:v>5.3</c:v>
                </c:pt>
                <c:pt idx="6">
                  <c:v>5.2</c:v>
                </c:pt>
                <c:pt idx="7">
                  <c:v>5.4</c:v>
                </c:pt>
                <c:pt idx="8">
                  <c:v>5.4</c:v>
                </c:pt>
                <c:pt idx="9">
                  <c:v>5.4</c:v>
                </c:pt>
                <c:pt idx="10">
                  <c:v>5.6</c:v>
                </c:pt>
                <c:pt idx="11">
                  <c:v>5.9</c:v>
                </c:pt>
                <c:pt idx="12">
                  <c:v>5.8</c:v>
                </c:pt>
                <c:pt idx="13">
                  <c:v>5.8</c:v>
                </c:pt>
                <c:pt idx="14">
                  <c:v>5.7</c:v>
                </c:pt>
                <c:pt idx="15">
                  <c:v>5.7</c:v>
                </c:pt>
                <c:pt idx="16">
                  <c:v>6.1</c:v>
                </c:pt>
                <c:pt idx="17">
                  <c:v>6.2</c:v>
                </c:pt>
                <c:pt idx="18">
                  <c:v>4.8</c:v>
                </c:pt>
                <c:pt idx="19">
                  <c:v>5</c:v>
                </c:pt>
                <c:pt idx="20">
                  <c:v>5.2</c:v>
                </c:pt>
                <c:pt idx="21">
                  <c:v>5.2</c:v>
                </c:pt>
                <c:pt idx="22">
                  <c:v>5.2</c:v>
                </c:pt>
                <c:pt idx="23">
                  <c:v>5.4</c:v>
                </c:pt>
                <c:pt idx="24">
                  <c:v>5.2</c:v>
                </c:pt>
                <c:pt idx="25">
                  <c:v>5.4</c:v>
                </c:pt>
                <c:pt idx="26">
                  <c:v>5.6</c:v>
                </c:pt>
                <c:pt idx="27">
                  <c:v>5.5</c:v>
                </c:pt>
                <c:pt idx="28">
                  <c:v>5.7</c:v>
                </c:pt>
                <c:pt idx="29">
                  <c:v>5.6</c:v>
                </c:pt>
                <c:pt idx="30">
                  <c:v>5.6</c:v>
                </c:pt>
                <c:pt idx="31">
                  <c:v>5.7</c:v>
                </c:pt>
                <c:pt idx="32">
                  <c:v>5.8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6CD-43DC-B0F5-CBB538CC61AB}"/>
            </c:ext>
          </c:extLst>
        </c:ser>
        <c:ser>
          <c:idx val="3"/>
          <c:order val="3"/>
          <c:tx>
            <c:v>Week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InstarStageClass!$H$591:$H$674</c:f>
              <c:numCache>
                <c:formatCode>0.00</c:formatCode>
                <c:ptCount val="84"/>
                <c:pt idx="0">
                  <c:v>5.8</c:v>
                </c:pt>
                <c:pt idx="1">
                  <c:v>5.9</c:v>
                </c:pt>
                <c:pt idx="2">
                  <c:v>6</c:v>
                </c:pt>
                <c:pt idx="3">
                  <c:v>5.0999999999999996</c:v>
                </c:pt>
                <c:pt idx="4">
                  <c:v>5.8</c:v>
                </c:pt>
                <c:pt idx="5">
                  <c:v>5.2</c:v>
                </c:pt>
                <c:pt idx="6">
                  <c:v>5.3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  <c:pt idx="10">
                  <c:v>5.5</c:v>
                </c:pt>
                <c:pt idx="11">
                  <c:v>5.6</c:v>
                </c:pt>
                <c:pt idx="12">
                  <c:v>5.7</c:v>
                </c:pt>
                <c:pt idx="13">
                  <c:v>6.1</c:v>
                </c:pt>
                <c:pt idx="14">
                  <c:v>5.2</c:v>
                </c:pt>
                <c:pt idx="15">
                  <c:v>5.4</c:v>
                </c:pt>
                <c:pt idx="16">
                  <c:v>5.4</c:v>
                </c:pt>
                <c:pt idx="17">
                  <c:v>5.6</c:v>
                </c:pt>
                <c:pt idx="18">
                  <c:v>5.7</c:v>
                </c:pt>
                <c:pt idx="19">
                  <c:v>5.8</c:v>
                </c:pt>
                <c:pt idx="20">
                  <c:v>5.7</c:v>
                </c:pt>
                <c:pt idx="21">
                  <c:v>5.2</c:v>
                </c:pt>
                <c:pt idx="22">
                  <c:v>5.4</c:v>
                </c:pt>
                <c:pt idx="23">
                  <c:v>5</c:v>
                </c:pt>
                <c:pt idx="24">
                  <c:v>5.2</c:v>
                </c:pt>
                <c:pt idx="25">
                  <c:v>5.2</c:v>
                </c:pt>
                <c:pt idx="26">
                  <c:v>5.2</c:v>
                </c:pt>
                <c:pt idx="27">
                  <c:v>5.3</c:v>
                </c:pt>
                <c:pt idx="28">
                  <c:v>5.4</c:v>
                </c:pt>
                <c:pt idx="29">
                  <c:v>5.5</c:v>
                </c:pt>
                <c:pt idx="30">
                  <c:v>5.5</c:v>
                </c:pt>
                <c:pt idx="31">
                  <c:v>5.5</c:v>
                </c:pt>
                <c:pt idx="32">
                  <c:v>5.4</c:v>
                </c:pt>
                <c:pt idx="33">
                  <c:v>5.5</c:v>
                </c:pt>
                <c:pt idx="34">
                  <c:v>4.5999999999999996</c:v>
                </c:pt>
                <c:pt idx="35">
                  <c:v>4.5999999999999996</c:v>
                </c:pt>
                <c:pt idx="36">
                  <c:v>5</c:v>
                </c:pt>
                <c:pt idx="37">
                  <c:v>5.0999999999999996</c:v>
                </c:pt>
                <c:pt idx="38">
                  <c:v>5.3</c:v>
                </c:pt>
                <c:pt idx="39">
                  <c:v>5.5</c:v>
                </c:pt>
                <c:pt idx="40">
                  <c:v>5.2</c:v>
                </c:pt>
                <c:pt idx="41">
                  <c:v>5</c:v>
                </c:pt>
                <c:pt idx="42">
                  <c:v>5.9</c:v>
                </c:pt>
                <c:pt idx="43">
                  <c:v>5.8</c:v>
                </c:pt>
                <c:pt idx="44">
                  <c:v>5.9</c:v>
                </c:pt>
                <c:pt idx="45">
                  <c:v>5.2</c:v>
                </c:pt>
                <c:pt idx="46">
                  <c:v>5.7</c:v>
                </c:pt>
                <c:pt idx="47">
                  <c:v>5.0999999999999996</c:v>
                </c:pt>
                <c:pt idx="48">
                  <c:v>5.2</c:v>
                </c:pt>
                <c:pt idx="49">
                  <c:v>5.2</c:v>
                </c:pt>
                <c:pt idx="50">
                  <c:v>5.9</c:v>
                </c:pt>
                <c:pt idx="51">
                  <c:v>5.5</c:v>
                </c:pt>
                <c:pt idx="52">
                  <c:v>5.0999999999999996</c:v>
                </c:pt>
                <c:pt idx="53">
                  <c:v>5.3</c:v>
                </c:pt>
                <c:pt idx="54">
                  <c:v>5.3</c:v>
                </c:pt>
                <c:pt idx="55">
                  <c:v>5.2</c:v>
                </c:pt>
                <c:pt idx="56">
                  <c:v>4.9000000000000004</c:v>
                </c:pt>
                <c:pt idx="57">
                  <c:v>5.3</c:v>
                </c:pt>
                <c:pt idx="58">
                  <c:v>4.9000000000000004</c:v>
                </c:pt>
                <c:pt idx="59">
                  <c:v>4.8</c:v>
                </c:pt>
                <c:pt idx="60">
                  <c:v>5.5</c:v>
                </c:pt>
                <c:pt idx="61">
                  <c:v>5</c:v>
                </c:pt>
                <c:pt idx="62">
                  <c:v>5.3</c:v>
                </c:pt>
                <c:pt idx="63">
                  <c:v>5.0999999999999996</c:v>
                </c:pt>
                <c:pt idx="64">
                  <c:v>6.1</c:v>
                </c:pt>
                <c:pt idx="65">
                  <c:v>5.5</c:v>
                </c:pt>
                <c:pt idx="66">
                  <c:v>5.2</c:v>
                </c:pt>
                <c:pt idx="67">
                  <c:v>5.7</c:v>
                </c:pt>
                <c:pt idx="68">
                  <c:v>5.6</c:v>
                </c:pt>
                <c:pt idx="69">
                  <c:v>5.3</c:v>
                </c:pt>
                <c:pt idx="70">
                  <c:v>5.4</c:v>
                </c:pt>
                <c:pt idx="71">
                  <c:v>5.2</c:v>
                </c:pt>
                <c:pt idx="72">
                  <c:v>5.4</c:v>
                </c:pt>
                <c:pt idx="73">
                  <c:v>5.2</c:v>
                </c:pt>
                <c:pt idx="74">
                  <c:v>5.0999999999999996</c:v>
                </c:pt>
                <c:pt idx="75">
                  <c:v>4.9000000000000004</c:v>
                </c:pt>
                <c:pt idx="76">
                  <c:v>5</c:v>
                </c:pt>
                <c:pt idx="77">
                  <c:v>5</c:v>
                </c:pt>
                <c:pt idx="78">
                  <c:v>5.8</c:v>
                </c:pt>
                <c:pt idx="79">
                  <c:v>5.3</c:v>
                </c:pt>
                <c:pt idx="80">
                  <c:v>5.3</c:v>
                </c:pt>
                <c:pt idx="81">
                  <c:v>4.9000000000000004</c:v>
                </c:pt>
                <c:pt idx="82">
                  <c:v>5</c:v>
                </c:pt>
                <c:pt idx="83">
                  <c:v>5</c:v>
                </c:pt>
              </c:numCache>
            </c:numRef>
          </c:xVal>
          <c:yVal>
            <c:numRef>
              <c:f>InstarStageClass!$I$591:$I$674</c:f>
              <c:numCache>
                <c:formatCode>0.00</c:formatCode>
                <c:ptCount val="84"/>
                <c:pt idx="0">
                  <c:v>5.9</c:v>
                </c:pt>
                <c:pt idx="1">
                  <c:v>5.9</c:v>
                </c:pt>
                <c:pt idx="2">
                  <c:v>5.9</c:v>
                </c:pt>
                <c:pt idx="3">
                  <c:v>4.9000000000000004</c:v>
                </c:pt>
                <c:pt idx="4">
                  <c:v>6.1</c:v>
                </c:pt>
                <c:pt idx="5">
                  <c:v>5.3</c:v>
                </c:pt>
                <c:pt idx="6">
                  <c:v>5.0999999999999996</c:v>
                </c:pt>
                <c:pt idx="7">
                  <c:v>5.4</c:v>
                </c:pt>
                <c:pt idx="8">
                  <c:v>5.5</c:v>
                </c:pt>
                <c:pt idx="9">
                  <c:v>5.7</c:v>
                </c:pt>
                <c:pt idx="10">
                  <c:v>5.9</c:v>
                </c:pt>
                <c:pt idx="11">
                  <c:v>5.6</c:v>
                </c:pt>
                <c:pt idx="12">
                  <c:v>6.1</c:v>
                </c:pt>
                <c:pt idx="13">
                  <c:v>6.2</c:v>
                </c:pt>
                <c:pt idx="14">
                  <c:v>5.2</c:v>
                </c:pt>
                <c:pt idx="15">
                  <c:v>5.4</c:v>
                </c:pt>
                <c:pt idx="16">
                  <c:v>5.6</c:v>
                </c:pt>
                <c:pt idx="17">
                  <c:v>5.7</c:v>
                </c:pt>
                <c:pt idx="18">
                  <c:v>5.9</c:v>
                </c:pt>
                <c:pt idx="19">
                  <c:v>6.1</c:v>
                </c:pt>
                <c:pt idx="20">
                  <c:v>5.8</c:v>
                </c:pt>
                <c:pt idx="21">
                  <c:v>5.3</c:v>
                </c:pt>
                <c:pt idx="22">
                  <c:v>5.5</c:v>
                </c:pt>
                <c:pt idx="23">
                  <c:v>5.2</c:v>
                </c:pt>
                <c:pt idx="24">
                  <c:v>5.2</c:v>
                </c:pt>
                <c:pt idx="25">
                  <c:v>5.2</c:v>
                </c:pt>
                <c:pt idx="26">
                  <c:v>5.2</c:v>
                </c:pt>
                <c:pt idx="27">
                  <c:v>5.2</c:v>
                </c:pt>
                <c:pt idx="28">
                  <c:v>5.6</c:v>
                </c:pt>
                <c:pt idx="29">
                  <c:v>5.5</c:v>
                </c:pt>
                <c:pt idx="30">
                  <c:v>5.6</c:v>
                </c:pt>
                <c:pt idx="31">
                  <c:v>5.6</c:v>
                </c:pt>
                <c:pt idx="32">
                  <c:v>5.4</c:v>
                </c:pt>
                <c:pt idx="33">
                  <c:v>5.8</c:v>
                </c:pt>
                <c:pt idx="34">
                  <c:v>4.5999999999999996</c:v>
                </c:pt>
                <c:pt idx="35">
                  <c:v>4.5999999999999996</c:v>
                </c:pt>
                <c:pt idx="36">
                  <c:v>5.0999999999999996</c:v>
                </c:pt>
                <c:pt idx="37">
                  <c:v>5.3</c:v>
                </c:pt>
                <c:pt idx="38">
                  <c:v>5.4</c:v>
                </c:pt>
                <c:pt idx="39">
                  <c:v>5.7</c:v>
                </c:pt>
                <c:pt idx="40">
                  <c:v>5.5</c:v>
                </c:pt>
                <c:pt idx="41">
                  <c:v>5.2</c:v>
                </c:pt>
                <c:pt idx="42">
                  <c:v>5.9</c:v>
                </c:pt>
                <c:pt idx="43">
                  <c:v>5.8</c:v>
                </c:pt>
                <c:pt idx="44">
                  <c:v>6.1</c:v>
                </c:pt>
                <c:pt idx="45">
                  <c:v>5.4</c:v>
                </c:pt>
                <c:pt idx="46">
                  <c:v>5.9</c:v>
                </c:pt>
                <c:pt idx="47">
                  <c:v>5.3</c:v>
                </c:pt>
                <c:pt idx="48">
                  <c:v>5.3</c:v>
                </c:pt>
                <c:pt idx="49">
                  <c:v>5.3</c:v>
                </c:pt>
                <c:pt idx="50">
                  <c:v>6</c:v>
                </c:pt>
                <c:pt idx="51">
                  <c:v>5.5</c:v>
                </c:pt>
                <c:pt idx="52">
                  <c:v>5.0999999999999996</c:v>
                </c:pt>
                <c:pt idx="53">
                  <c:v>5.4</c:v>
                </c:pt>
                <c:pt idx="54">
                  <c:v>5.3</c:v>
                </c:pt>
                <c:pt idx="55">
                  <c:v>5.3</c:v>
                </c:pt>
                <c:pt idx="56">
                  <c:v>5.0999999999999996</c:v>
                </c:pt>
                <c:pt idx="57">
                  <c:v>5.5</c:v>
                </c:pt>
                <c:pt idx="58">
                  <c:v>5.2</c:v>
                </c:pt>
                <c:pt idx="59">
                  <c:v>5</c:v>
                </c:pt>
                <c:pt idx="60">
                  <c:v>5.6</c:v>
                </c:pt>
                <c:pt idx="61">
                  <c:v>4.9000000000000004</c:v>
                </c:pt>
                <c:pt idx="62">
                  <c:v>5.3</c:v>
                </c:pt>
                <c:pt idx="63">
                  <c:v>5.3</c:v>
                </c:pt>
                <c:pt idx="64">
                  <c:v>6.1</c:v>
                </c:pt>
                <c:pt idx="65">
                  <c:v>5.7</c:v>
                </c:pt>
                <c:pt idx="66">
                  <c:v>5.0999999999999996</c:v>
                </c:pt>
                <c:pt idx="67">
                  <c:v>5.8</c:v>
                </c:pt>
                <c:pt idx="68">
                  <c:v>5.8</c:v>
                </c:pt>
                <c:pt idx="69">
                  <c:v>5.4</c:v>
                </c:pt>
                <c:pt idx="70">
                  <c:v>5.5</c:v>
                </c:pt>
                <c:pt idx="71">
                  <c:v>5.4</c:v>
                </c:pt>
                <c:pt idx="72">
                  <c:v>5.4</c:v>
                </c:pt>
                <c:pt idx="73">
                  <c:v>5.2</c:v>
                </c:pt>
                <c:pt idx="74">
                  <c:v>5.3</c:v>
                </c:pt>
                <c:pt idx="75">
                  <c:v>5</c:v>
                </c:pt>
                <c:pt idx="76">
                  <c:v>5</c:v>
                </c:pt>
                <c:pt idx="77">
                  <c:v>4.9000000000000004</c:v>
                </c:pt>
                <c:pt idx="78">
                  <c:v>5.9</c:v>
                </c:pt>
                <c:pt idx="79">
                  <c:v>5.2</c:v>
                </c:pt>
                <c:pt idx="80">
                  <c:v>5.2</c:v>
                </c:pt>
                <c:pt idx="81">
                  <c:v>5</c:v>
                </c:pt>
                <c:pt idx="82">
                  <c:v>5</c:v>
                </c:pt>
                <c:pt idx="83">
                  <c:v>4.9000000000000004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6CD-43DC-B0F5-CBB538CC61AB}"/>
            </c:ext>
          </c:extLst>
        </c:ser>
        <c:ser>
          <c:idx val="4"/>
          <c:order val="4"/>
          <c:tx>
            <c:v>Week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InstarStageClass!$H$675:$H$704</c:f>
              <c:numCache>
                <c:formatCode>0.00</c:formatCode>
                <c:ptCount val="30"/>
                <c:pt idx="0">
                  <c:v>5.8</c:v>
                </c:pt>
                <c:pt idx="1">
                  <c:v>6.6</c:v>
                </c:pt>
                <c:pt idx="2">
                  <c:v>6.5</c:v>
                </c:pt>
                <c:pt idx="3">
                  <c:v>7.2</c:v>
                </c:pt>
                <c:pt idx="4">
                  <c:v>7.4</c:v>
                </c:pt>
                <c:pt idx="5">
                  <c:v>6.7</c:v>
                </c:pt>
                <c:pt idx="6">
                  <c:v>7</c:v>
                </c:pt>
                <c:pt idx="7">
                  <c:v>7.4</c:v>
                </c:pt>
                <c:pt idx="8">
                  <c:v>7.2</c:v>
                </c:pt>
                <c:pt idx="9">
                  <c:v>7.3</c:v>
                </c:pt>
                <c:pt idx="10">
                  <c:v>7.5</c:v>
                </c:pt>
                <c:pt idx="11">
                  <c:v>7.9</c:v>
                </c:pt>
                <c:pt idx="12">
                  <c:v>8.1</c:v>
                </c:pt>
                <c:pt idx="13">
                  <c:v>6.1</c:v>
                </c:pt>
                <c:pt idx="14">
                  <c:v>6.2</c:v>
                </c:pt>
                <c:pt idx="15">
                  <c:v>6.5</c:v>
                </c:pt>
                <c:pt idx="16">
                  <c:v>6.9</c:v>
                </c:pt>
                <c:pt idx="17">
                  <c:v>7</c:v>
                </c:pt>
                <c:pt idx="18">
                  <c:v>7.2</c:v>
                </c:pt>
                <c:pt idx="19">
                  <c:v>7.2</c:v>
                </c:pt>
                <c:pt idx="20">
                  <c:v>7.2</c:v>
                </c:pt>
                <c:pt idx="21">
                  <c:v>7.2</c:v>
                </c:pt>
                <c:pt idx="22">
                  <c:v>7.3</c:v>
                </c:pt>
                <c:pt idx="23">
                  <c:v>7.5</c:v>
                </c:pt>
                <c:pt idx="24">
                  <c:v>7.5</c:v>
                </c:pt>
                <c:pt idx="25">
                  <c:v>7.5</c:v>
                </c:pt>
                <c:pt idx="26">
                  <c:v>7.6</c:v>
                </c:pt>
                <c:pt idx="27">
                  <c:v>7.7</c:v>
                </c:pt>
                <c:pt idx="28">
                  <c:v>7.8</c:v>
                </c:pt>
                <c:pt idx="29">
                  <c:v>8.4</c:v>
                </c:pt>
              </c:numCache>
            </c:numRef>
          </c:xVal>
          <c:yVal>
            <c:numRef>
              <c:f>InstarStageClass!$I$675:$I$704</c:f>
              <c:numCache>
                <c:formatCode>0.00</c:formatCode>
                <c:ptCount val="30"/>
                <c:pt idx="0">
                  <c:v>5.9</c:v>
                </c:pt>
                <c:pt idx="1">
                  <c:v>6.9</c:v>
                </c:pt>
                <c:pt idx="2">
                  <c:v>6.3</c:v>
                </c:pt>
                <c:pt idx="3">
                  <c:v>7.5</c:v>
                </c:pt>
                <c:pt idx="4">
                  <c:v>7.8</c:v>
                </c:pt>
                <c:pt idx="5">
                  <c:v>6.1</c:v>
                </c:pt>
                <c:pt idx="6">
                  <c:v>6.5</c:v>
                </c:pt>
                <c:pt idx="7">
                  <c:v>6.3</c:v>
                </c:pt>
                <c:pt idx="8">
                  <c:v>6.4</c:v>
                </c:pt>
                <c:pt idx="9">
                  <c:v>6.1</c:v>
                </c:pt>
                <c:pt idx="10">
                  <c:v>6.6</c:v>
                </c:pt>
                <c:pt idx="11">
                  <c:v>6.8</c:v>
                </c:pt>
                <c:pt idx="12">
                  <c:v>7</c:v>
                </c:pt>
                <c:pt idx="13">
                  <c:v>5.7</c:v>
                </c:pt>
                <c:pt idx="14">
                  <c:v>5.5</c:v>
                </c:pt>
                <c:pt idx="15">
                  <c:v>5.6</c:v>
                </c:pt>
                <c:pt idx="16">
                  <c:v>6.2</c:v>
                </c:pt>
                <c:pt idx="17">
                  <c:v>6.5</c:v>
                </c:pt>
                <c:pt idx="18">
                  <c:v>7</c:v>
                </c:pt>
                <c:pt idx="19">
                  <c:v>7</c:v>
                </c:pt>
                <c:pt idx="20">
                  <c:v>6.5</c:v>
                </c:pt>
                <c:pt idx="21">
                  <c:v>6.6</c:v>
                </c:pt>
                <c:pt idx="22">
                  <c:v>6.8</c:v>
                </c:pt>
                <c:pt idx="23">
                  <c:v>6.6</c:v>
                </c:pt>
                <c:pt idx="24">
                  <c:v>6.7</c:v>
                </c:pt>
                <c:pt idx="25">
                  <c:v>6.9</c:v>
                </c:pt>
                <c:pt idx="26">
                  <c:v>6.9</c:v>
                </c:pt>
                <c:pt idx="27">
                  <c:v>7</c:v>
                </c:pt>
                <c:pt idx="28">
                  <c:v>7.4</c:v>
                </c:pt>
                <c:pt idx="29">
                  <c:v>7.3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6CD-43DC-B0F5-CBB538CC61AB}"/>
            </c:ext>
          </c:extLst>
        </c:ser>
        <c:ser>
          <c:idx val="5"/>
          <c:order val="5"/>
          <c:tx>
            <c:v>Week 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InstarStageClass!$H$705:$H$726</c:f>
              <c:numCache>
                <c:formatCode>0.00</c:formatCode>
                <c:ptCount val="22"/>
                <c:pt idx="0">
                  <c:v>8.5</c:v>
                </c:pt>
                <c:pt idx="1">
                  <c:v>7.7</c:v>
                </c:pt>
                <c:pt idx="2">
                  <c:v>8</c:v>
                </c:pt>
                <c:pt idx="3">
                  <c:v>8.1999999999999993</c:v>
                </c:pt>
                <c:pt idx="4">
                  <c:v>8.5</c:v>
                </c:pt>
                <c:pt idx="5">
                  <c:v>7.8</c:v>
                </c:pt>
                <c:pt idx="6">
                  <c:v>7.9</c:v>
                </c:pt>
                <c:pt idx="7">
                  <c:v>7.1</c:v>
                </c:pt>
                <c:pt idx="8">
                  <c:v>7.3</c:v>
                </c:pt>
                <c:pt idx="9">
                  <c:v>7.9</c:v>
                </c:pt>
                <c:pt idx="10">
                  <c:v>8.3000000000000007</c:v>
                </c:pt>
                <c:pt idx="11">
                  <c:v>6.5</c:v>
                </c:pt>
                <c:pt idx="12">
                  <c:v>6.8</c:v>
                </c:pt>
                <c:pt idx="13">
                  <c:v>7.2</c:v>
                </c:pt>
                <c:pt idx="14">
                  <c:v>7.3</c:v>
                </c:pt>
                <c:pt idx="15">
                  <c:v>7.7</c:v>
                </c:pt>
                <c:pt idx="16">
                  <c:v>7</c:v>
                </c:pt>
                <c:pt idx="17">
                  <c:v>7.4</c:v>
                </c:pt>
                <c:pt idx="18">
                  <c:v>7.4</c:v>
                </c:pt>
                <c:pt idx="19">
                  <c:v>7.8</c:v>
                </c:pt>
                <c:pt idx="20">
                  <c:v>7.2</c:v>
                </c:pt>
                <c:pt idx="21">
                  <c:v>7.5</c:v>
                </c:pt>
              </c:numCache>
            </c:numRef>
          </c:xVal>
          <c:yVal>
            <c:numRef>
              <c:f>InstarStageClass!$I$705:$I$726</c:f>
              <c:numCache>
                <c:formatCode>0.00</c:formatCode>
                <c:ptCount val="22"/>
                <c:pt idx="0">
                  <c:v>7.4</c:v>
                </c:pt>
                <c:pt idx="1">
                  <c:v>6.8</c:v>
                </c:pt>
                <c:pt idx="2">
                  <c:v>7</c:v>
                </c:pt>
                <c:pt idx="3">
                  <c:v>7.5</c:v>
                </c:pt>
                <c:pt idx="4">
                  <c:v>7.5</c:v>
                </c:pt>
                <c:pt idx="5">
                  <c:v>7.2</c:v>
                </c:pt>
                <c:pt idx="6">
                  <c:v>6.9</c:v>
                </c:pt>
                <c:pt idx="7">
                  <c:v>6.4</c:v>
                </c:pt>
                <c:pt idx="8">
                  <c:v>6.5</c:v>
                </c:pt>
                <c:pt idx="9">
                  <c:v>6.9</c:v>
                </c:pt>
                <c:pt idx="10">
                  <c:v>7.2</c:v>
                </c:pt>
                <c:pt idx="11">
                  <c:v>5.6</c:v>
                </c:pt>
                <c:pt idx="12">
                  <c:v>5.7</c:v>
                </c:pt>
                <c:pt idx="13">
                  <c:v>6.1</c:v>
                </c:pt>
                <c:pt idx="14">
                  <c:v>6.2</c:v>
                </c:pt>
                <c:pt idx="15">
                  <c:v>6.7</c:v>
                </c:pt>
                <c:pt idx="16">
                  <c:v>6.4</c:v>
                </c:pt>
                <c:pt idx="17">
                  <c:v>6.7</c:v>
                </c:pt>
                <c:pt idx="18">
                  <c:v>7</c:v>
                </c:pt>
                <c:pt idx="19">
                  <c:v>7.4</c:v>
                </c:pt>
                <c:pt idx="20">
                  <c:v>7</c:v>
                </c:pt>
                <c:pt idx="21">
                  <c:v>6.8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6CD-43DC-B0F5-CBB538CC61AB}"/>
            </c:ext>
          </c:extLst>
        </c:ser>
        <c:ser>
          <c:idx val="6"/>
          <c:order val="6"/>
          <c:tx>
            <c:v>Week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InstarStageClass!$H$727:$H$764</c:f>
              <c:numCache>
                <c:formatCode>0.00</c:formatCode>
                <c:ptCount val="38"/>
                <c:pt idx="0">
                  <c:v>7.5</c:v>
                </c:pt>
                <c:pt idx="1">
                  <c:v>7.7</c:v>
                </c:pt>
                <c:pt idx="2">
                  <c:v>7.8</c:v>
                </c:pt>
                <c:pt idx="3">
                  <c:v>7.8</c:v>
                </c:pt>
                <c:pt idx="4">
                  <c:v>8.6999999999999993</c:v>
                </c:pt>
                <c:pt idx="5">
                  <c:v>7.1</c:v>
                </c:pt>
                <c:pt idx="6">
                  <c:v>7.6</c:v>
                </c:pt>
                <c:pt idx="7">
                  <c:v>8.1999999999999993</c:v>
                </c:pt>
                <c:pt idx="8">
                  <c:v>8.5</c:v>
                </c:pt>
                <c:pt idx="9">
                  <c:v>7.1</c:v>
                </c:pt>
                <c:pt idx="10">
                  <c:v>7.9</c:v>
                </c:pt>
                <c:pt idx="11">
                  <c:v>7.3</c:v>
                </c:pt>
                <c:pt idx="12">
                  <c:v>7</c:v>
                </c:pt>
                <c:pt idx="13">
                  <c:v>7.5</c:v>
                </c:pt>
                <c:pt idx="14">
                  <c:v>7.3</c:v>
                </c:pt>
                <c:pt idx="15">
                  <c:v>7.4</c:v>
                </c:pt>
                <c:pt idx="16">
                  <c:v>8</c:v>
                </c:pt>
                <c:pt idx="17">
                  <c:v>7.5</c:v>
                </c:pt>
                <c:pt idx="18">
                  <c:v>7.8</c:v>
                </c:pt>
                <c:pt idx="19">
                  <c:v>7.2</c:v>
                </c:pt>
                <c:pt idx="20">
                  <c:v>6.9</c:v>
                </c:pt>
                <c:pt idx="21">
                  <c:v>7.2</c:v>
                </c:pt>
                <c:pt idx="22">
                  <c:v>7.3</c:v>
                </c:pt>
                <c:pt idx="23">
                  <c:v>6.9</c:v>
                </c:pt>
                <c:pt idx="24">
                  <c:v>7</c:v>
                </c:pt>
                <c:pt idx="25">
                  <c:v>7.3</c:v>
                </c:pt>
                <c:pt idx="26">
                  <c:v>7.3</c:v>
                </c:pt>
                <c:pt idx="27">
                  <c:v>6.8</c:v>
                </c:pt>
                <c:pt idx="28">
                  <c:v>7.3</c:v>
                </c:pt>
                <c:pt idx="29">
                  <c:v>8.5</c:v>
                </c:pt>
                <c:pt idx="30">
                  <c:v>8.5</c:v>
                </c:pt>
                <c:pt idx="31">
                  <c:v>8.6</c:v>
                </c:pt>
                <c:pt idx="32">
                  <c:v>8.4</c:v>
                </c:pt>
                <c:pt idx="33">
                  <c:v>8.5</c:v>
                </c:pt>
                <c:pt idx="34">
                  <c:v>8.3000000000000007</c:v>
                </c:pt>
                <c:pt idx="35">
                  <c:v>7.3</c:v>
                </c:pt>
                <c:pt idx="36">
                  <c:v>6.8</c:v>
                </c:pt>
                <c:pt idx="37">
                  <c:v>9.1</c:v>
                </c:pt>
              </c:numCache>
            </c:numRef>
          </c:xVal>
          <c:yVal>
            <c:numRef>
              <c:f>InstarStageClass!$I$727:$I$764</c:f>
              <c:numCache>
                <c:formatCode>0.00</c:formatCode>
                <c:ptCount val="38"/>
                <c:pt idx="0">
                  <c:v>7</c:v>
                </c:pt>
                <c:pt idx="1">
                  <c:v>6.8</c:v>
                </c:pt>
                <c:pt idx="2">
                  <c:v>6.9</c:v>
                </c:pt>
                <c:pt idx="3">
                  <c:v>7.2</c:v>
                </c:pt>
                <c:pt idx="4">
                  <c:v>8.1</c:v>
                </c:pt>
                <c:pt idx="5">
                  <c:v>6.9</c:v>
                </c:pt>
                <c:pt idx="6">
                  <c:v>7</c:v>
                </c:pt>
                <c:pt idx="7">
                  <c:v>7</c:v>
                </c:pt>
                <c:pt idx="8">
                  <c:v>7.8</c:v>
                </c:pt>
                <c:pt idx="9">
                  <c:v>6.2</c:v>
                </c:pt>
                <c:pt idx="10">
                  <c:v>7.3</c:v>
                </c:pt>
                <c:pt idx="11">
                  <c:v>6.4</c:v>
                </c:pt>
                <c:pt idx="12">
                  <c:v>6.1</c:v>
                </c:pt>
                <c:pt idx="13">
                  <c:v>6.5</c:v>
                </c:pt>
                <c:pt idx="14">
                  <c:v>6.8</c:v>
                </c:pt>
                <c:pt idx="15">
                  <c:v>6.8</c:v>
                </c:pt>
                <c:pt idx="16">
                  <c:v>7</c:v>
                </c:pt>
                <c:pt idx="17">
                  <c:v>6.8</c:v>
                </c:pt>
                <c:pt idx="18">
                  <c:v>6.6</c:v>
                </c:pt>
                <c:pt idx="19">
                  <c:v>6.5</c:v>
                </c:pt>
                <c:pt idx="20">
                  <c:v>6.4</c:v>
                </c:pt>
                <c:pt idx="21">
                  <c:v>6.3</c:v>
                </c:pt>
                <c:pt idx="22">
                  <c:v>6.6</c:v>
                </c:pt>
                <c:pt idx="23">
                  <c:v>6.2</c:v>
                </c:pt>
                <c:pt idx="24">
                  <c:v>6.3</c:v>
                </c:pt>
                <c:pt idx="25">
                  <c:v>6.4</c:v>
                </c:pt>
                <c:pt idx="26">
                  <c:v>6.5</c:v>
                </c:pt>
                <c:pt idx="27">
                  <c:v>6.3</c:v>
                </c:pt>
                <c:pt idx="28">
                  <c:v>6.7</c:v>
                </c:pt>
                <c:pt idx="29">
                  <c:v>7.5</c:v>
                </c:pt>
                <c:pt idx="30">
                  <c:v>7.6</c:v>
                </c:pt>
                <c:pt idx="31">
                  <c:v>8</c:v>
                </c:pt>
                <c:pt idx="32">
                  <c:v>7.2</c:v>
                </c:pt>
                <c:pt idx="33">
                  <c:v>7.1</c:v>
                </c:pt>
                <c:pt idx="34">
                  <c:v>6.9</c:v>
                </c:pt>
                <c:pt idx="35">
                  <c:v>6.7</c:v>
                </c:pt>
                <c:pt idx="36">
                  <c:v>6.3</c:v>
                </c:pt>
                <c:pt idx="37">
                  <c:v>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6CD-43DC-B0F5-CBB538CC61AB}"/>
            </c:ext>
          </c:extLst>
        </c:ser>
        <c:ser>
          <c:idx val="7"/>
          <c:order val="7"/>
          <c:tx>
            <c:v>Week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InstarStageClass!$H$765:$H$779</c:f>
              <c:numCache>
                <c:formatCode>0.00</c:formatCode>
                <c:ptCount val="15"/>
                <c:pt idx="0">
                  <c:v>10.9</c:v>
                </c:pt>
                <c:pt idx="1">
                  <c:v>9</c:v>
                </c:pt>
                <c:pt idx="2">
                  <c:v>9.5</c:v>
                </c:pt>
                <c:pt idx="3">
                  <c:v>9.5</c:v>
                </c:pt>
                <c:pt idx="4">
                  <c:v>9.6</c:v>
                </c:pt>
                <c:pt idx="5">
                  <c:v>9.6999999999999993</c:v>
                </c:pt>
                <c:pt idx="6">
                  <c:v>9.8000000000000007</c:v>
                </c:pt>
                <c:pt idx="7">
                  <c:v>9.8000000000000007</c:v>
                </c:pt>
                <c:pt idx="8">
                  <c:v>10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10.4</c:v>
                </c:pt>
                <c:pt idx="12">
                  <c:v>10.5</c:v>
                </c:pt>
                <c:pt idx="13">
                  <c:v>10.5</c:v>
                </c:pt>
                <c:pt idx="14">
                  <c:v>10.5</c:v>
                </c:pt>
              </c:numCache>
            </c:numRef>
          </c:xVal>
          <c:yVal>
            <c:numRef>
              <c:f>InstarStageClass!$I$765:$I$779</c:f>
              <c:numCache>
                <c:formatCode>0.00</c:formatCode>
                <c:ptCount val="15"/>
                <c:pt idx="0">
                  <c:v>8.9</c:v>
                </c:pt>
                <c:pt idx="1">
                  <c:v>7.5</c:v>
                </c:pt>
                <c:pt idx="2">
                  <c:v>8.4</c:v>
                </c:pt>
                <c:pt idx="3">
                  <c:v>8.3000000000000007</c:v>
                </c:pt>
                <c:pt idx="4">
                  <c:v>8.1999999999999993</c:v>
                </c:pt>
                <c:pt idx="5">
                  <c:v>8.4</c:v>
                </c:pt>
                <c:pt idx="6">
                  <c:v>8.1999999999999993</c:v>
                </c:pt>
                <c:pt idx="7">
                  <c:v>8.5</c:v>
                </c:pt>
                <c:pt idx="8">
                  <c:v>8.6</c:v>
                </c:pt>
                <c:pt idx="9">
                  <c:v>8.5</c:v>
                </c:pt>
                <c:pt idx="10">
                  <c:v>9.6999999999999993</c:v>
                </c:pt>
                <c:pt idx="11">
                  <c:v>8.4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6CD-43DC-B0F5-CBB538CC61AB}"/>
            </c:ext>
          </c:extLst>
        </c:ser>
        <c:ser>
          <c:idx val="8"/>
          <c:order val="8"/>
          <c:tx>
            <c:v>week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InstarStageClass!$H$780:$H$805</c:f>
              <c:numCache>
                <c:formatCode>0.00</c:formatCode>
                <c:ptCount val="26"/>
                <c:pt idx="0">
                  <c:v>10.5</c:v>
                </c:pt>
                <c:pt idx="1">
                  <c:v>10.7</c:v>
                </c:pt>
                <c:pt idx="2">
                  <c:v>10.8</c:v>
                </c:pt>
                <c:pt idx="3">
                  <c:v>11</c:v>
                </c:pt>
                <c:pt idx="4">
                  <c:v>9.6999999999999993</c:v>
                </c:pt>
                <c:pt idx="5">
                  <c:v>9.3000000000000007</c:v>
                </c:pt>
                <c:pt idx="6">
                  <c:v>9.5</c:v>
                </c:pt>
                <c:pt idx="7">
                  <c:v>9.6</c:v>
                </c:pt>
                <c:pt idx="8">
                  <c:v>11.1</c:v>
                </c:pt>
                <c:pt idx="9">
                  <c:v>11.3</c:v>
                </c:pt>
                <c:pt idx="10">
                  <c:v>9.6999999999999993</c:v>
                </c:pt>
                <c:pt idx="11">
                  <c:v>10</c:v>
                </c:pt>
                <c:pt idx="12">
                  <c:v>10.5</c:v>
                </c:pt>
                <c:pt idx="13">
                  <c:v>10.6</c:v>
                </c:pt>
                <c:pt idx="14">
                  <c:v>9</c:v>
                </c:pt>
                <c:pt idx="15">
                  <c:v>9.3000000000000007</c:v>
                </c:pt>
                <c:pt idx="16">
                  <c:v>9.8000000000000007</c:v>
                </c:pt>
                <c:pt idx="17">
                  <c:v>10.7</c:v>
                </c:pt>
                <c:pt idx="18">
                  <c:v>10.6</c:v>
                </c:pt>
                <c:pt idx="19">
                  <c:v>8.8000000000000007</c:v>
                </c:pt>
                <c:pt idx="20">
                  <c:v>8.9</c:v>
                </c:pt>
                <c:pt idx="21">
                  <c:v>9.1</c:v>
                </c:pt>
                <c:pt idx="22">
                  <c:v>10</c:v>
                </c:pt>
                <c:pt idx="23">
                  <c:v>9.4</c:v>
                </c:pt>
                <c:pt idx="24">
                  <c:v>9.6</c:v>
                </c:pt>
                <c:pt idx="25">
                  <c:v>9.8000000000000007</c:v>
                </c:pt>
              </c:numCache>
            </c:numRef>
          </c:xVal>
          <c:yVal>
            <c:numRef>
              <c:f>InstarStageClass!$I$780:$I$805</c:f>
              <c:numCache>
                <c:formatCode>0.00</c:formatCode>
                <c:ptCount val="26"/>
                <c:pt idx="0">
                  <c:v>9</c:v>
                </c:pt>
                <c:pt idx="1">
                  <c:v>8.6999999999999993</c:v>
                </c:pt>
                <c:pt idx="2">
                  <c:v>9</c:v>
                </c:pt>
                <c:pt idx="3">
                  <c:v>9.8000000000000007</c:v>
                </c:pt>
                <c:pt idx="4">
                  <c:v>8.6999999999999993</c:v>
                </c:pt>
                <c:pt idx="5">
                  <c:v>8.1999999999999993</c:v>
                </c:pt>
                <c:pt idx="6">
                  <c:v>8</c:v>
                </c:pt>
                <c:pt idx="7">
                  <c:v>8.3000000000000007</c:v>
                </c:pt>
                <c:pt idx="8">
                  <c:v>9.4</c:v>
                </c:pt>
                <c:pt idx="9">
                  <c:v>9.6</c:v>
                </c:pt>
                <c:pt idx="10">
                  <c:v>7.9</c:v>
                </c:pt>
                <c:pt idx="11">
                  <c:v>8.1</c:v>
                </c:pt>
                <c:pt idx="12">
                  <c:v>9</c:v>
                </c:pt>
                <c:pt idx="13">
                  <c:v>8.5</c:v>
                </c:pt>
                <c:pt idx="14">
                  <c:v>7.5</c:v>
                </c:pt>
                <c:pt idx="15">
                  <c:v>7.8</c:v>
                </c:pt>
                <c:pt idx="16">
                  <c:v>8.1</c:v>
                </c:pt>
                <c:pt idx="17">
                  <c:v>8.9</c:v>
                </c:pt>
                <c:pt idx="18">
                  <c:v>8.6999999999999993</c:v>
                </c:pt>
                <c:pt idx="19">
                  <c:v>7.1</c:v>
                </c:pt>
                <c:pt idx="20">
                  <c:v>7.4</c:v>
                </c:pt>
                <c:pt idx="21">
                  <c:v>7.6</c:v>
                </c:pt>
                <c:pt idx="22">
                  <c:v>8</c:v>
                </c:pt>
                <c:pt idx="23">
                  <c:v>8.1</c:v>
                </c:pt>
                <c:pt idx="24">
                  <c:v>8.1999999999999993</c:v>
                </c:pt>
                <c:pt idx="25">
                  <c:v>8.1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46CD-43DC-B0F5-CBB538CC61AB}"/>
            </c:ext>
          </c:extLst>
        </c:ser>
        <c:ser>
          <c:idx val="9"/>
          <c:order val="9"/>
          <c:tx>
            <c:v>Week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InstarStageClass!$H$806:$H$821</c:f>
              <c:numCache>
                <c:formatCode>0.00</c:formatCode>
                <c:ptCount val="16"/>
                <c:pt idx="0">
                  <c:v>9.5</c:v>
                </c:pt>
                <c:pt idx="1">
                  <c:v>9</c:v>
                </c:pt>
                <c:pt idx="2">
                  <c:v>9.5</c:v>
                </c:pt>
                <c:pt idx="3">
                  <c:v>9.1999999999999993</c:v>
                </c:pt>
                <c:pt idx="4">
                  <c:v>9</c:v>
                </c:pt>
                <c:pt idx="5">
                  <c:v>9.5</c:v>
                </c:pt>
                <c:pt idx="6">
                  <c:v>9.1999999999999993</c:v>
                </c:pt>
                <c:pt idx="7">
                  <c:v>11.8</c:v>
                </c:pt>
                <c:pt idx="8">
                  <c:v>12.3</c:v>
                </c:pt>
                <c:pt idx="9">
                  <c:v>12.9</c:v>
                </c:pt>
                <c:pt idx="10">
                  <c:v>12.1</c:v>
                </c:pt>
                <c:pt idx="11">
                  <c:v>12.4</c:v>
                </c:pt>
                <c:pt idx="12">
                  <c:v>13.3</c:v>
                </c:pt>
                <c:pt idx="13">
                  <c:v>12.4</c:v>
                </c:pt>
                <c:pt idx="14">
                  <c:v>15.4</c:v>
                </c:pt>
                <c:pt idx="15">
                  <c:v>17.100000000000001</c:v>
                </c:pt>
              </c:numCache>
            </c:numRef>
          </c:xVal>
          <c:yVal>
            <c:numRef>
              <c:f>InstarStageClass!$I$806:$I$821</c:f>
              <c:numCache>
                <c:formatCode>0.00</c:formatCode>
                <c:ptCount val="16"/>
                <c:pt idx="0">
                  <c:v>8.1999999999999993</c:v>
                </c:pt>
                <c:pt idx="1">
                  <c:v>7.6</c:v>
                </c:pt>
                <c:pt idx="2">
                  <c:v>8.1999999999999993</c:v>
                </c:pt>
                <c:pt idx="3">
                  <c:v>7.5</c:v>
                </c:pt>
                <c:pt idx="4">
                  <c:v>7.6</c:v>
                </c:pt>
                <c:pt idx="5">
                  <c:v>8.1999999999999993</c:v>
                </c:pt>
                <c:pt idx="6">
                  <c:v>7.5</c:v>
                </c:pt>
                <c:pt idx="7">
                  <c:v>9.5</c:v>
                </c:pt>
                <c:pt idx="8">
                  <c:v>9.6999999999999993</c:v>
                </c:pt>
                <c:pt idx="9">
                  <c:v>10.199999999999999</c:v>
                </c:pt>
                <c:pt idx="10">
                  <c:v>11.3</c:v>
                </c:pt>
                <c:pt idx="11">
                  <c:v>10.5</c:v>
                </c:pt>
                <c:pt idx="12">
                  <c:v>11</c:v>
                </c:pt>
                <c:pt idx="13">
                  <c:v>10</c:v>
                </c:pt>
                <c:pt idx="14">
                  <c:v>13</c:v>
                </c:pt>
                <c:pt idx="15">
                  <c:v>13.2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46CD-43DC-B0F5-CBB538CC6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438848"/>
        <c:axId val="239350560"/>
      </c:scatterChart>
      <c:valAx>
        <c:axId val="239438848"/>
        <c:scaling>
          <c:orientation val="minMax"/>
          <c:max val="2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Carapace Width (mm)</a:t>
                </a:r>
              </a:p>
            </c:rich>
          </c:tx>
          <c:layout>
            <c:manualLayout>
              <c:xMode val="edge"/>
              <c:yMode val="edge"/>
              <c:x val="0.34238538932633422"/>
              <c:y val="0.92034703995333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350560"/>
        <c:crosses val="autoZero"/>
        <c:crossBetween val="midCat"/>
        <c:majorUnit val="3"/>
      </c:valAx>
      <c:valAx>
        <c:axId val="239350560"/>
        <c:scaling>
          <c:orientation val="minMax"/>
          <c:max val="20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Carapace Height (mm)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9810549722951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3884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Counts!$P$22</c:f>
              <c:strCache>
                <c:ptCount val="1"/>
                <c:pt idx="0">
                  <c:v>2018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Counts!$O$23:$O$35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Counts!$P$6:$P$18</c:f>
              <c:numCache>
                <c:formatCode>General</c:formatCode>
                <c:ptCount val="13"/>
                <c:pt idx="3">
                  <c:v>0</c:v>
                </c:pt>
                <c:pt idx="4">
                  <c:v>0.44444444444444442</c:v>
                </c:pt>
                <c:pt idx="5">
                  <c:v>0.4</c:v>
                </c:pt>
                <c:pt idx="6">
                  <c:v>3.6</c:v>
                </c:pt>
                <c:pt idx="7">
                  <c:v>14</c:v>
                </c:pt>
                <c:pt idx="8">
                  <c:v>3.6</c:v>
                </c:pt>
                <c:pt idx="9">
                  <c:v>1.6</c:v>
                </c:pt>
                <c:pt idx="10">
                  <c:v>5.6</c:v>
                </c:pt>
                <c:pt idx="11">
                  <c:v>3.6</c:v>
                </c:pt>
                <c:pt idx="12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3-4890-8955-AB22B5855AA6}"/>
            </c:ext>
          </c:extLst>
        </c:ser>
        <c:ser>
          <c:idx val="1"/>
          <c:order val="1"/>
          <c:tx>
            <c:strRef>
              <c:f>Counts!$Q$22</c:f>
              <c:strCache>
                <c:ptCount val="1"/>
                <c:pt idx="0">
                  <c:v>2019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Counts!$O$23:$O$35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Counts!$Q$6:$Q$18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2.4</c:v>
                </c:pt>
                <c:pt idx="3">
                  <c:v>0.4</c:v>
                </c:pt>
                <c:pt idx="4">
                  <c:v>15.6</c:v>
                </c:pt>
                <c:pt idx="5">
                  <c:v>5.2</c:v>
                </c:pt>
                <c:pt idx="6">
                  <c:v>0.8</c:v>
                </c:pt>
                <c:pt idx="7">
                  <c:v>5.2</c:v>
                </c:pt>
                <c:pt idx="8">
                  <c:v>0.8</c:v>
                </c:pt>
                <c:pt idx="9">
                  <c:v>2.8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093-4890-8955-AB22B5855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56232"/>
        <c:axId val="165355056"/>
      </c:scatterChart>
      <c:valAx>
        <c:axId val="16535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55056"/>
        <c:crosses val="autoZero"/>
        <c:crossBetween val="midCat"/>
      </c:valAx>
      <c:valAx>
        <c:axId val="1653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56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SKY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Counts!$P$22</c:f>
              <c:strCache>
                <c:ptCount val="1"/>
                <c:pt idx="0">
                  <c:v>2018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Counts!$O$23:$O$35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Counts!$P$23:$P$35</c:f>
              <c:numCache>
                <c:formatCode>General</c:formatCode>
                <c:ptCount val="13"/>
                <c:pt idx="3">
                  <c:v>1.5</c:v>
                </c:pt>
                <c:pt idx="4">
                  <c:v>0.4</c:v>
                </c:pt>
                <c:pt idx="5">
                  <c:v>6.8</c:v>
                </c:pt>
                <c:pt idx="6">
                  <c:v>13.6</c:v>
                </c:pt>
                <c:pt idx="7">
                  <c:v>26.8</c:v>
                </c:pt>
                <c:pt idx="8">
                  <c:v>5.6</c:v>
                </c:pt>
                <c:pt idx="9">
                  <c:v>4</c:v>
                </c:pt>
                <c:pt idx="10">
                  <c:v>13.333333333333334</c:v>
                </c:pt>
                <c:pt idx="11">
                  <c:v>1.2</c:v>
                </c:pt>
                <c:pt idx="12">
                  <c:v>0.8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60-4254-A93C-53DA94F81AFD}"/>
            </c:ext>
          </c:extLst>
        </c:ser>
        <c:ser>
          <c:idx val="1"/>
          <c:order val="1"/>
          <c:tx>
            <c:strRef>
              <c:f>Counts!$Q$22</c:f>
              <c:strCache>
                <c:ptCount val="1"/>
                <c:pt idx="0">
                  <c:v>2019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Counts!$O$23:$O$35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xVal>
          <c:yVal>
            <c:numRef>
              <c:f>Counts!$Q$23:$Q$35</c:f>
              <c:numCache>
                <c:formatCode>General</c:formatCode>
                <c:ptCount val="13"/>
                <c:pt idx="0">
                  <c:v>0.8</c:v>
                </c:pt>
                <c:pt idx="1">
                  <c:v>0</c:v>
                </c:pt>
                <c:pt idx="2">
                  <c:v>22.4</c:v>
                </c:pt>
                <c:pt idx="3">
                  <c:v>12.8</c:v>
                </c:pt>
                <c:pt idx="4">
                  <c:v>18.399999999999999</c:v>
                </c:pt>
                <c:pt idx="5">
                  <c:v>7.6</c:v>
                </c:pt>
                <c:pt idx="6">
                  <c:v>8.4</c:v>
                </c:pt>
                <c:pt idx="7">
                  <c:v>10</c:v>
                </c:pt>
                <c:pt idx="8">
                  <c:v>5.6</c:v>
                </c:pt>
                <c:pt idx="9">
                  <c:v>7.6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60-4254-A93C-53DA94F81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266136"/>
        <c:axId val="239266528"/>
      </c:scatterChart>
      <c:valAx>
        <c:axId val="239266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266528"/>
        <c:crosses val="autoZero"/>
        <c:crossBetween val="midCat"/>
      </c:valAx>
      <c:valAx>
        <c:axId val="23926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266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59492563429571"/>
          <c:y val="5.0925925925925923E-2"/>
          <c:w val="0.79773403324584424"/>
          <c:h val="0.78054024496937879"/>
        </c:manualLayout>
      </c:layout>
      <c:scatterChart>
        <c:scatterStyle val="lineMarker"/>
        <c:varyColors val="0"/>
        <c:ser>
          <c:idx val="0"/>
          <c:order val="0"/>
          <c:tx>
            <c:v>LC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Intertidal_GrowthRates!$B$4:$B$17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Intertidal_GrowthRates!$J$4:$J$17</c:f>
              <c:numCache>
                <c:formatCode>0.0</c:formatCode>
                <c:ptCount val="14"/>
                <c:pt idx="1">
                  <c:v>37.947157161130853</c:v>
                </c:pt>
                <c:pt idx="2">
                  <c:v>31.829791454856611</c:v>
                </c:pt>
                <c:pt idx="3">
                  <c:v>26.298365404510665</c:v>
                </c:pt>
                <c:pt idx="4">
                  <c:v>27.035550458715591</c:v>
                </c:pt>
                <c:pt idx="5">
                  <c:v>27.104491085533766</c:v>
                </c:pt>
                <c:pt idx="6">
                  <c:v>27.104491085533766</c:v>
                </c:pt>
                <c:pt idx="7">
                  <c:v>27.104491085533766</c:v>
                </c:pt>
                <c:pt idx="8">
                  <c:v>16.924910607866483</c:v>
                </c:pt>
                <c:pt idx="9">
                  <c:v>18.654434250764531</c:v>
                </c:pt>
                <c:pt idx="10">
                  <c:v>17.8</c:v>
                </c:pt>
                <c:pt idx="11">
                  <c:v>17.8</c:v>
                </c:pt>
                <c:pt idx="12">
                  <c:v>17.8</c:v>
                </c:pt>
                <c:pt idx="13">
                  <c:v>17.8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FA-4FC1-8E3E-1E66CCB9AB1D}"/>
            </c:ext>
          </c:extLst>
        </c:ser>
        <c:ser>
          <c:idx val="1"/>
          <c:order val="1"/>
          <c:tx>
            <c:v>EC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Intertidal_GrowthRates!$B$4:$B$17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Intertidal_GrowthRates!$F$4:$F$17</c:f>
              <c:numCache>
                <c:formatCode>0.0</c:formatCode>
                <c:ptCount val="14"/>
                <c:pt idx="1">
                  <c:v>45.909949109363531</c:v>
                </c:pt>
                <c:pt idx="2">
                  <c:v>33.045323631953927</c:v>
                </c:pt>
                <c:pt idx="3">
                  <c:v>34.860050890585235</c:v>
                </c:pt>
                <c:pt idx="4">
                  <c:v>42.421383647798734</c:v>
                </c:pt>
                <c:pt idx="5">
                  <c:v>40.49459041731064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FA-4FC1-8E3E-1E66CCB9A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267704"/>
        <c:axId val="239268096"/>
      </c:scatterChart>
      <c:valAx>
        <c:axId val="239267704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Instar Stage</a:t>
                </a:r>
              </a:p>
            </c:rich>
          </c:tx>
          <c:layout>
            <c:manualLayout>
              <c:xMode val="edge"/>
              <c:yMode val="edge"/>
              <c:x val="0.47286001749781276"/>
              <c:y val="0.9110877806940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268096"/>
        <c:crosses val="autoZero"/>
        <c:crossBetween val="midCat"/>
        <c:majorUnit val="1"/>
      </c:valAx>
      <c:valAx>
        <c:axId val="239268096"/>
        <c:scaling>
          <c:orientation val="minMax"/>
          <c:max val="5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% Increase</a:t>
                </a:r>
              </a:p>
            </c:rich>
          </c:tx>
          <c:layout>
            <c:manualLayout>
              <c:xMode val="edge"/>
              <c:yMode val="edge"/>
              <c:x val="1.1111111111111112E-2"/>
              <c:y val="0.305815470982793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267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188282300218788E-2"/>
          <c:y val="1.5840908102775955E-2"/>
          <c:w val="0.90942369186200034"/>
          <c:h val="0.87462304340729558"/>
        </c:manualLayout>
      </c:layout>
      <c:scatterChart>
        <c:scatterStyle val="lineMarker"/>
        <c:varyColors val="0"/>
        <c:ser>
          <c:idx val="14"/>
          <c:order val="14"/>
          <c:tx>
            <c:v>FIELD EC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(InstarStageClass!$H$24:$H$26,InstarStageClass!$H$28:$H$243)</c:f>
              <c:numCache>
                <c:formatCode>0.00</c:formatCode>
                <c:ptCount val="219"/>
                <c:pt idx="0">
                  <c:v>6.5</c:v>
                </c:pt>
                <c:pt idx="1">
                  <c:v>7.1</c:v>
                </c:pt>
                <c:pt idx="2">
                  <c:v>7.1</c:v>
                </c:pt>
                <c:pt idx="3">
                  <c:v>6.5</c:v>
                </c:pt>
                <c:pt idx="4">
                  <c:v>6.6</c:v>
                </c:pt>
                <c:pt idx="5">
                  <c:v>7.1</c:v>
                </c:pt>
                <c:pt idx="6">
                  <c:v>7.2</c:v>
                </c:pt>
                <c:pt idx="7">
                  <c:v>5.6</c:v>
                </c:pt>
                <c:pt idx="8">
                  <c:v>5.8</c:v>
                </c:pt>
                <c:pt idx="9">
                  <c:v>7</c:v>
                </c:pt>
                <c:pt idx="10">
                  <c:v>6.5</c:v>
                </c:pt>
                <c:pt idx="11">
                  <c:v>6.7</c:v>
                </c:pt>
                <c:pt idx="12">
                  <c:v>6.8</c:v>
                </c:pt>
                <c:pt idx="13">
                  <c:v>6.9</c:v>
                </c:pt>
                <c:pt idx="14">
                  <c:v>7</c:v>
                </c:pt>
                <c:pt idx="15">
                  <c:v>7</c:v>
                </c:pt>
                <c:pt idx="16">
                  <c:v>7.1</c:v>
                </c:pt>
                <c:pt idx="17">
                  <c:v>7.2</c:v>
                </c:pt>
                <c:pt idx="18">
                  <c:v>7.3</c:v>
                </c:pt>
                <c:pt idx="19">
                  <c:v>7.3</c:v>
                </c:pt>
                <c:pt idx="20">
                  <c:v>7.3</c:v>
                </c:pt>
                <c:pt idx="21">
                  <c:v>7.3</c:v>
                </c:pt>
                <c:pt idx="22">
                  <c:v>6.4</c:v>
                </c:pt>
                <c:pt idx="23">
                  <c:v>6.7</c:v>
                </c:pt>
                <c:pt idx="24">
                  <c:v>7</c:v>
                </c:pt>
                <c:pt idx="25">
                  <c:v>7</c:v>
                </c:pt>
                <c:pt idx="26">
                  <c:v>6.2</c:v>
                </c:pt>
                <c:pt idx="27">
                  <c:v>6.3</c:v>
                </c:pt>
                <c:pt idx="28">
                  <c:v>6.7</c:v>
                </c:pt>
                <c:pt idx="29">
                  <c:v>6.7</c:v>
                </c:pt>
                <c:pt idx="30">
                  <c:v>7.1</c:v>
                </c:pt>
                <c:pt idx="31">
                  <c:v>6</c:v>
                </c:pt>
                <c:pt idx="32">
                  <c:v>6.2</c:v>
                </c:pt>
                <c:pt idx="33">
                  <c:v>6.2</c:v>
                </c:pt>
                <c:pt idx="34">
                  <c:v>6.3</c:v>
                </c:pt>
                <c:pt idx="35">
                  <c:v>6.4</c:v>
                </c:pt>
                <c:pt idx="36">
                  <c:v>6.5</c:v>
                </c:pt>
                <c:pt idx="37">
                  <c:v>6.7</c:v>
                </c:pt>
                <c:pt idx="38">
                  <c:v>7</c:v>
                </c:pt>
                <c:pt idx="39">
                  <c:v>7.2</c:v>
                </c:pt>
                <c:pt idx="40">
                  <c:v>6.4</c:v>
                </c:pt>
                <c:pt idx="41">
                  <c:v>7</c:v>
                </c:pt>
                <c:pt idx="42">
                  <c:v>6</c:v>
                </c:pt>
                <c:pt idx="43">
                  <c:v>7.1</c:v>
                </c:pt>
                <c:pt idx="44">
                  <c:v>7.7</c:v>
                </c:pt>
                <c:pt idx="45">
                  <c:v>6.1</c:v>
                </c:pt>
                <c:pt idx="46">
                  <c:v>6.1</c:v>
                </c:pt>
                <c:pt idx="47">
                  <c:v>6.1</c:v>
                </c:pt>
                <c:pt idx="48">
                  <c:v>6.2</c:v>
                </c:pt>
                <c:pt idx="49">
                  <c:v>6.3</c:v>
                </c:pt>
                <c:pt idx="50">
                  <c:v>6.5</c:v>
                </c:pt>
                <c:pt idx="51">
                  <c:v>6.6</c:v>
                </c:pt>
                <c:pt idx="52">
                  <c:v>6.6</c:v>
                </c:pt>
                <c:pt idx="53">
                  <c:v>6.6</c:v>
                </c:pt>
                <c:pt idx="54">
                  <c:v>6.2</c:v>
                </c:pt>
                <c:pt idx="55">
                  <c:v>7.2</c:v>
                </c:pt>
                <c:pt idx="56">
                  <c:v>6.8</c:v>
                </c:pt>
                <c:pt idx="57">
                  <c:v>7.8</c:v>
                </c:pt>
                <c:pt idx="58">
                  <c:v>7.2</c:v>
                </c:pt>
                <c:pt idx="59">
                  <c:v>7.1</c:v>
                </c:pt>
                <c:pt idx="60">
                  <c:v>7.2</c:v>
                </c:pt>
                <c:pt idx="61">
                  <c:v>7.3</c:v>
                </c:pt>
                <c:pt idx="62">
                  <c:v>6.9</c:v>
                </c:pt>
                <c:pt idx="63">
                  <c:v>7.8</c:v>
                </c:pt>
                <c:pt idx="64">
                  <c:v>7.2</c:v>
                </c:pt>
                <c:pt idx="65">
                  <c:v>7</c:v>
                </c:pt>
                <c:pt idx="66">
                  <c:v>7.3</c:v>
                </c:pt>
                <c:pt idx="67">
                  <c:v>7.2</c:v>
                </c:pt>
                <c:pt idx="68">
                  <c:v>6.7</c:v>
                </c:pt>
                <c:pt idx="69">
                  <c:v>7.6</c:v>
                </c:pt>
                <c:pt idx="70">
                  <c:v>7.3</c:v>
                </c:pt>
                <c:pt idx="71">
                  <c:v>6.8</c:v>
                </c:pt>
                <c:pt idx="72">
                  <c:v>7</c:v>
                </c:pt>
                <c:pt idx="73">
                  <c:v>7.5</c:v>
                </c:pt>
                <c:pt idx="74">
                  <c:v>6.7</c:v>
                </c:pt>
                <c:pt idx="75">
                  <c:v>6.9</c:v>
                </c:pt>
                <c:pt idx="76">
                  <c:v>7.3</c:v>
                </c:pt>
                <c:pt idx="77">
                  <c:v>6.3</c:v>
                </c:pt>
                <c:pt idx="78">
                  <c:v>7.1</c:v>
                </c:pt>
                <c:pt idx="79">
                  <c:v>6.9</c:v>
                </c:pt>
                <c:pt idx="80">
                  <c:v>7</c:v>
                </c:pt>
                <c:pt idx="81">
                  <c:v>7.2</c:v>
                </c:pt>
                <c:pt idx="82">
                  <c:v>7.2</c:v>
                </c:pt>
                <c:pt idx="83">
                  <c:v>6.7</c:v>
                </c:pt>
                <c:pt idx="84">
                  <c:v>6.4</c:v>
                </c:pt>
                <c:pt idx="85">
                  <c:v>6.4</c:v>
                </c:pt>
                <c:pt idx="86">
                  <c:v>6.7</c:v>
                </c:pt>
                <c:pt idx="87">
                  <c:v>6</c:v>
                </c:pt>
                <c:pt idx="88">
                  <c:v>6.8</c:v>
                </c:pt>
                <c:pt idx="89">
                  <c:v>6</c:v>
                </c:pt>
                <c:pt idx="90">
                  <c:v>6.7</c:v>
                </c:pt>
                <c:pt idx="91">
                  <c:v>7.3</c:v>
                </c:pt>
                <c:pt idx="92">
                  <c:v>7.1</c:v>
                </c:pt>
                <c:pt idx="93">
                  <c:v>7.2</c:v>
                </c:pt>
                <c:pt idx="94">
                  <c:v>6.3</c:v>
                </c:pt>
                <c:pt idx="95">
                  <c:v>7.4</c:v>
                </c:pt>
                <c:pt idx="96">
                  <c:v>7.6</c:v>
                </c:pt>
                <c:pt idx="97">
                  <c:v>7.2</c:v>
                </c:pt>
                <c:pt idx="98">
                  <c:v>7.2</c:v>
                </c:pt>
                <c:pt idx="99">
                  <c:v>7.2</c:v>
                </c:pt>
                <c:pt idx="100">
                  <c:v>7.5</c:v>
                </c:pt>
                <c:pt idx="101">
                  <c:v>6.7</c:v>
                </c:pt>
                <c:pt idx="102">
                  <c:v>6.7</c:v>
                </c:pt>
                <c:pt idx="103">
                  <c:v>6.8</c:v>
                </c:pt>
                <c:pt idx="104">
                  <c:v>7</c:v>
                </c:pt>
                <c:pt idx="105">
                  <c:v>7.2</c:v>
                </c:pt>
                <c:pt idx="106">
                  <c:v>7.3</c:v>
                </c:pt>
                <c:pt idx="107">
                  <c:v>7.1</c:v>
                </c:pt>
                <c:pt idx="108">
                  <c:v>7.1</c:v>
                </c:pt>
                <c:pt idx="109">
                  <c:v>6.5</c:v>
                </c:pt>
                <c:pt idx="110">
                  <c:v>5.6</c:v>
                </c:pt>
                <c:pt idx="111">
                  <c:v>6.9</c:v>
                </c:pt>
                <c:pt idx="112">
                  <c:v>6.8</c:v>
                </c:pt>
                <c:pt idx="113">
                  <c:v>6.7</c:v>
                </c:pt>
                <c:pt idx="114">
                  <c:v>6.6</c:v>
                </c:pt>
                <c:pt idx="115">
                  <c:v>7.2</c:v>
                </c:pt>
                <c:pt idx="116">
                  <c:v>6.1</c:v>
                </c:pt>
                <c:pt idx="117">
                  <c:v>6.8</c:v>
                </c:pt>
                <c:pt idx="118">
                  <c:v>7.2</c:v>
                </c:pt>
                <c:pt idx="119">
                  <c:v>6.5</c:v>
                </c:pt>
                <c:pt idx="120">
                  <c:v>6.5</c:v>
                </c:pt>
                <c:pt idx="121">
                  <c:v>6.2</c:v>
                </c:pt>
                <c:pt idx="122">
                  <c:v>6.8</c:v>
                </c:pt>
                <c:pt idx="123">
                  <c:v>6.8</c:v>
                </c:pt>
                <c:pt idx="124">
                  <c:v>6</c:v>
                </c:pt>
                <c:pt idx="125">
                  <c:v>7.3</c:v>
                </c:pt>
                <c:pt idx="126">
                  <c:v>6</c:v>
                </c:pt>
                <c:pt idx="127">
                  <c:v>7</c:v>
                </c:pt>
                <c:pt idx="128">
                  <c:v>7.8</c:v>
                </c:pt>
                <c:pt idx="129">
                  <c:v>7.1</c:v>
                </c:pt>
                <c:pt idx="130">
                  <c:v>6.4</c:v>
                </c:pt>
                <c:pt idx="131">
                  <c:v>6.4</c:v>
                </c:pt>
                <c:pt idx="132">
                  <c:v>7.2</c:v>
                </c:pt>
                <c:pt idx="133">
                  <c:v>6.5</c:v>
                </c:pt>
                <c:pt idx="134">
                  <c:v>7.5</c:v>
                </c:pt>
                <c:pt idx="135">
                  <c:v>7.5</c:v>
                </c:pt>
                <c:pt idx="136">
                  <c:v>7.4</c:v>
                </c:pt>
                <c:pt idx="137">
                  <c:v>5.8</c:v>
                </c:pt>
                <c:pt idx="138">
                  <c:v>7</c:v>
                </c:pt>
                <c:pt idx="139">
                  <c:v>6.7</c:v>
                </c:pt>
                <c:pt idx="140">
                  <c:v>6.2</c:v>
                </c:pt>
                <c:pt idx="141">
                  <c:v>6.8</c:v>
                </c:pt>
                <c:pt idx="142">
                  <c:v>6.5</c:v>
                </c:pt>
                <c:pt idx="143">
                  <c:v>6.8</c:v>
                </c:pt>
                <c:pt idx="144">
                  <c:v>6.5</c:v>
                </c:pt>
                <c:pt idx="145">
                  <c:v>6.2</c:v>
                </c:pt>
                <c:pt idx="146">
                  <c:v>7.2</c:v>
                </c:pt>
                <c:pt idx="147">
                  <c:v>7.5</c:v>
                </c:pt>
                <c:pt idx="148">
                  <c:v>7.2</c:v>
                </c:pt>
                <c:pt idx="149">
                  <c:v>6.7</c:v>
                </c:pt>
                <c:pt idx="150">
                  <c:v>7</c:v>
                </c:pt>
                <c:pt idx="151">
                  <c:v>6.9</c:v>
                </c:pt>
                <c:pt idx="152">
                  <c:v>6.4</c:v>
                </c:pt>
                <c:pt idx="153">
                  <c:v>6.4</c:v>
                </c:pt>
                <c:pt idx="154">
                  <c:v>6.4</c:v>
                </c:pt>
                <c:pt idx="155">
                  <c:v>6.9</c:v>
                </c:pt>
                <c:pt idx="156">
                  <c:v>6.3</c:v>
                </c:pt>
                <c:pt idx="157">
                  <c:v>6.4</c:v>
                </c:pt>
                <c:pt idx="158">
                  <c:v>6</c:v>
                </c:pt>
                <c:pt idx="159">
                  <c:v>6.7</c:v>
                </c:pt>
                <c:pt idx="160">
                  <c:v>6.8</c:v>
                </c:pt>
                <c:pt idx="161">
                  <c:v>6.3</c:v>
                </c:pt>
                <c:pt idx="162">
                  <c:v>6.4</c:v>
                </c:pt>
                <c:pt idx="163">
                  <c:v>6.8</c:v>
                </c:pt>
                <c:pt idx="164">
                  <c:v>6.4</c:v>
                </c:pt>
                <c:pt idx="165">
                  <c:v>7.1</c:v>
                </c:pt>
                <c:pt idx="166">
                  <c:v>6.4</c:v>
                </c:pt>
                <c:pt idx="167">
                  <c:v>6.4</c:v>
                </c:pt>
                <c:pt idx="168">
                  <c:v>6</c:v>
                </c:pt>
                <c:pt idx="169">
                  <c:v>6.4</c:v>
                </c:pt>
                <c:pt idx="170">
                  <c:v>6.5</c:v>
                </c:pt>
                <c:pt idx="171">
                  <c:v>6.5</c:v>
                </c:pt>
                <c:pt idx="172">
                  <c:v>6.4</c:v>
                </c:pt>
                <c:pt idx="173">
                  <c:v>7.1</c:v>
                </c:pt>
                <c:pt idx="174">
                  <c:v>6.5</c:v>
                </c:pt>
                <c:pt idx="175">
                  <c:v>6.9</c:v>
                </c:pt>
                <c:pt idx="176">
                  <c:v>6.3</c:v>
                </c:pt>
                <c:pt idx="177">
                  <c:v>6.7</c:v>
                </c:pt>
                <c:pt idx="178">
                  <c:v>6.5</c:v>
                </c:pt>
                <c:pt idx="179">
                  <c:v>7.1</c:v>
                </c:pt>
                <c:pt idx="180">
                  <c:v>6.3</c:v>
                </c:pt>
                <c:pt idx="181">
                  <c:v>6.3</c:v>
                </c:pt>
                <c:pt idx="182">
                  <c:v>7</c:v>
                </c:pt>
                <c:pt idx="183">
                  <c:v>6.4</c:v>
                </c:pt>
                <c:pt idx="184">
                  <c:v>7.2</c:v>
                </c:pt>
                <c:pt idx="185">
                  <c:v>6.8</c:v>
                </c:pt>
                <c:pt idx="186">
                  <c:v>7.1</c:v>
                </c:pt>
                <c:pt idx="187">
                  <c:v>6.1</c:v>
                </c:pt>
                <c:pt idx="188">
                  <c:v>6.5</c:v>
                </c:pt>
                <c:pt idx="189">
                  <c:v>6.2</c:v>
                </c:pt>
                <c:pt idx="190">
                  <c:v>6.4</c:v>
                </c:pt>
                <c:pt idx="191">
                  <c:v>6.6</c:v>
                </c:pt>
                <c:pt idx="192">
                  <c:v>7</c:v>
                </c:pt>
                <c:pt idx="193">
                  <c:v>7.3</c:v>
                </c:pt>
                <c:pt idx="194">
                  <c:v>6.9</c:v>
                </c:pt>
                <c:pt idx="195">
                  <c:v>6.3</c:v>
                </c:pt>
                <c:pt idx="196">
                  <c:v>6.5</c:v>
                </c:pt>
                <c:pt idx="197">
                  <c:v>6.2</c:v>
                </c:pt>
                <c:pt idx="198">
                  <c:v>7</c:v>
                </c:pt>
                <c:pt idx="199">
                  <c:v>6.5</c:v>
                </c:pt>
                <c:pt idx="200">
                  <c:v>6.2</c:v>
                </c:pt>
                <c:pt idx="201">
                  <c:v>6.5</c:v>
                </c:pt>
                <c:pt idx="202">
                  <c:v>6.2</c:v>
                </c:pt>
                <c:pt idx="203">
                  <c:v>6.5</c:v>
                </c:pt>
                <c:pt idx="204">
                  <c:v>6.3</c:v>
                </c:pt>
                <c:pt idx="205">
                  <c:v>6.5</c:v>
                </c:pt>
                <c:pt idx="206">
                  <c:v>6.6</c:v>
                </c:pt>
                <c:pt idx="207">
                  <c:v>7.1</c:v>
                </c:pt>
                <c:pt idx="208">
                  <c:v>6.5</c:v>
                </c:pt>
                <c:pt idx="209">
                  <c:v>6.3</c:v>
                </c:pt>
                <c:pt idx="210">
                  <c:v>6.8</c:v>
                </c:pt>
                <c:pt idx="211">
                  <c:v>6.3</c:v>
                </c:pt>
                <c:pt idx="212">
                  <c:v>6.9</c:v>
                </c:pt>
                <c:pt idx="213">
                  <c:v>6.2</c:v>
                </c:pt>
                <c:pt idx="214">
                  <c:v>6.2</c:v>
                </c:pt>
                <c:pt idx="215">
                  <c:v>6.4</c:v>
                </c:pt>
                <c:pt idx="216">
                  <c:v>7.1</c:v>
                </c:pt>
                <c:pt idx="217">
                  <c:v>7.6</c:v>
                </c:pt>
                <c:pt idx="218">
                  <c:v>7.5</c:v>
                </c:pt>
              </c:numCache>
              <c:extLst xmlns:c16r2="http://schemas.microsoft.com/office/drawing/2015/06/chart"/>
            </c:numRef>
          </c:xVal>
          <c:yVal>
            <c:numRef>
              <c:f>(InstarStageClass!$I$24:$I$26,InstarStageClass!$I$28:$I$243)</c:f>
              <c:numCache>
                <c:formatCode>0.00</c:formatCode>
                <c:ptCount val="219"/>
                <c:pt idx="0">
                  <c:v>6.6</c:v>
                </c:pt>
                <c:pt idx="1">
                  <c:v>7.3</c:v>
                </c:pt>
                <c:pt idx="2">
                  <c:v>7.3</c:v>
                </c:pt>
                <c:pt idx="3">
                  <c:v>6.4</c:v>
                </c:pt>
                <c:pt idx="4">
                  <c:v>6.5</c:v>
                </c:pt>
                <c:pt idx="5">
                  <c:v>6.9</c:v>
                </c:pt>
                <c:pt idx="6">
                  <c:v>7.4</c:v>
                </c:pt>
                <c:pt idx="7">
                  <c:v>5.8</c:v>
                </c:pt>
                <c:pt idx="8">
                  <c:v>6.2</c:v>
                </c:pt>
                <c:pt idx="9">
                  <c:v>6.9</c:v>
                </c:pt>
                <c:pt idx="10">
                  <c:v>6.4</c:v>
                </c:pt>
                <c:pt idx="11">
                  <c:v>6.7</c:v>
                </c:pt>
                <c:pt idx="12">
                  <c:v>6.8</c:v>
                </c:pt>
                <c:pt idx="13">
                  <c:v>6.9</c:v>
                </c:pt>
                <c:pt idx="14">
                  <c:v>6.8</c:v>
                </c:pt>
                <c:pt idx="15">
                  <c:v>7</c:v>
                </c:pt>
                <c:pt idx="16">
                  <c:v>6.8</c:v>
                </c:pt>
                <c:pt idx="17">
                  <c:v>7.5</c:v>
                </c:pt>
                <c:pt idx="18">
                  <c:v>6.8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6.5</c:v>
                </c:pt>
                <c:pt idx="23">
                  <c:v>6.7</c:v>
                </c:pt>
                <c:pt idx="24">
                  <c:v>6.8</c:v>
                </c:pt>
                <c:pt idx="25">
                  <c:v>7</c:v>
                </c:pt>
                <c:pt idx="26">
                  <c:v>6.3</c:v>
                </c:pt>
                <c:pt idx="27">
                  <c:v>6.9</c:v>
                </c:pt>
                <c:pt idx="28">
                  <c:v>6.1</c:v>
                </c:pt>
                <c:pt idx="29">
                  <c:v>6.4</c:v>
                </c:pt>
                <c:pt idx="30">
                  <c:v>7.1</c:v>
                </c:pt>
                <c:pt idx="31">
                  <c:v>6.2</c:v>
                </c:pt>
                <c:pt idx="32">
                  <c:v>6</c:v>
                </c:pt>
                <c:pt idx="33">
                  <c:v>6.1</c:v>
                </c:pt>
                <c:pt idx="34">
                  <c:v>7</c:v>
                </c:pt>
                <c:pt idx="35">
                  <c:v>6.8</c:v>
                </c:pt>
                <c:pt idx="36">
                  <c:v>6.4</c:v>
                </c:pt>
                <c:pt idx="37">
                  <c:v>7</c:v>
                </c:pt>
                <c:pt idx="38">
                  <c:v>7.2</c:v>
                </c:pt>
                <c:pt idx="39">
                  <c:v>7.6</c:v>
                </c:pt>
                <c:pt idx="40">
                  <c:v>6.5</c:v>
                </c:pt>
                <c:pt idx="41">
                  <c:v>6.8</c:v>
                </c:pt>
                <c:pt idx="42">
                  <c:v>6.1</c:v>
                </c:pt>
                <c:pt idx="43">
                  <c:v>7.4</c:v>
                </c:pt>
                <c:pt idx="44">
                  <c:v>7.5</c:v>
                </c:pt>
                <c:pt idx="45">
                  <c:v>6.6</c:v>
                </c:pt>
                <c:pt idx="46">
                  <c:v>5.8</c:v>
                </c:pt>
                <c:pt idx="47">
                  <c:v>6.3</c:v>
                </c:pt>
                <c:pt idx="48">
                  <c:v>6.3</c:v>
                </c:pt>
                <c:pt idx="49">
                  <c:v>6.7</c:v>
                </c:pt>
                <c:pt idx="50">
                  <c:v>6.8</c:v>
                </c:pt>
                <c:pt idx="51">
                  <c:v>6.6</c:v>
                </c:pt>
                <c:pt idx="52">
                  <c:v>6.7</c:v>
                </c:pt>
                <c:pt idx="53">
                  <c:v>7</c:v>
                </c:pt>
                <c:pt idx="54">
                  <c:v>6.4</c:v>
                </c:pt>
                <c:pt idx="55">
                  <c:v>7.1</c:v>
                </c:pt>
                <c:pt idx="56">
                  <c:v>6.5</c:v>
                </c:pt>
                <c:pt idx="57">
                  <c:v>7.7</c:v>
                </c:pt>
                <c:pt idx="58">
                  <c:v>7.2</c:v>
                </c:pt>
                <c:pt idx="59">
                  <c:v>7</c:v>
                </c:pt>
                <c:pt idx="60">
                  <c:v>7.2</c:v>
                </c:pt>
                <c:pt idx="61">
                  <c:v>7.3</c:v>
                </c:pt>
                <c:pt idx="62">
                  <c:v>6.9</c:v>
                </c:pt>
                <c:pt idx="63">
                  <c:v>7.8</c:v>
                </c:pt>
                <c:pt idx="64">
                  <c:v>7.1</c:v>
                </c:pt>
                <c:pt idx="65">
                  <c:v>7</c:v>
                </c:pt>
                <c:pt idx="66">
                  <c:v>7.3</c:v>
                </c:pt>
                <c:pt idx="67">
                  <c:v>7.2</c:v>
                </c:pt>
                <c:pt idx="68">
                  <c:v>6.8</c:v>
                </c:pt>
                <c:pt idx="69">
                  <c:v>7.6</c:v>
                </c:pt>
                <c:pt idx="70">
                  <c:v>7.5</c:v>
                </c:pt>
                <c:pt idx="71">
                  <c:v>6.9</c:v>
                </c:pt>
                <c:pt idx="72">
                  <c:v>7.2</c:v>
                </c:pt>
                <c:pt idx="73">
                  <c:v>7.5</c:v>
                </c:pt>
                <c:pt idx="74">
                  <c:v>6.7</c:v>
                </c:pt>
                <c:pt idx="75">
                  <c:v>6.9</c:v>
                </c:pt>
                <c:pt idx="76">
                  <c:v>7.4</c:v>
                </c:pt>
                <c:pt idx="77">
                  <c:v>6.2</c:v>
                </c:pt>
                <c:pt idx="78">
                  <c:v>7.1</c:v>
                </c:pt>
                <c:pt idx="79">
                  <c:v>7</c:v>
                </c:pt>
                <c:pt idx="80">
                  <c:v>7</c:v>
                </c:pt>
                <c:pt idx="81">
                  <c:v>7.2</c:v>
                </c:pt>
                <c:pt idx="82">
                  <c:v>7.2</c:v>
                </c:pt>
                <c:pt idx="83">
                  <c:v>6.7</c:v>
                </c:pt>
                <c:pt idx="84">
                  <c:v>6.4</c:v>
                </c:pt>
                <c:pt idx="85">
                  <c:v>6.5</c:v>
                </c:pt>
                <c:pt idx="86">
                  <c:v>6.7</c:v>
                </c:pt>
                <c:pt idx="87">
                  <c:v>6</c:v>
                </c:pt>
                <c:pt idx="88">
                  <c:v>6.8</c:v>
                </c:pt>
                <c:pt idx="89">
                  <c:v>6.1</c:v>
                </c:pt>
                <c:pt idx="90">
                  <c:v>6.8</c:v>
                </c:pt>
                <c:pt idx="91">
                  <c:v>7.3</c:v>
                </c:pt>
                <c:pt idx="92">
                  <c:v>7.3</c:v>
                </c:pt>
                <c:pt idx="93">
                  <c:v>7.3</c:v>
                </c:pt>
                <c:pt idx="94">
                  <c:v>6.4</c:v>
                </c:pt>
                <c:pt idx="95">
                  <c:v>7.4</c:v>
                </c:pt>
                <c:pt idx="96">
                  <c:v>7.7</c:v>
                </c:pt>
                <c:pt idx="97">
                  <c:v>7.2</c:v>
                </c:pt>
                <c:pt idx="98">
                  <c:v>7.1</c:v>
                </c:pt>
                <c:pt idx="99">
                  <c:v>7.3</c:v>
                </c:pt>
                <c:pt idx="100">
                  <c:v>7.5</c:v>
                </c:pt>
                <c:pt idx="101">
                  <c:v>6.6</c:v>
                </c:pt>
                <c:pt idx="102">
                  <c:v>6.5</c:v>
                </c:pt>
                <c:pt idx="103">
                  <c:v>6.9</c:v>
                </c:pt>
                <c:pt idx="104">
                  <c:v>7</c:v>
                </c:pt>
                <c:pt idx="105">
                  <c:v>7.3</c:v>
                </c:pt>
                <c:pt idx="106">
                  <c:v>7.4</c:v>
                </c:pt>
                <c:pt idx="107">
                  <c:v>7.1</c:v>
                </c:pt>
                <c:pt idx="108">
                  <c:v>7</c:v>
                </c:pt>
                <c:pt idx="109">
                  <c:v>6.5</c:v>
                </c:pt>
                <c:pt idx="110">
                  <c:v>5.8</c:v>
                </c:pt>
                <c:pt idx="111">
                  <c:v>7.1</c:v>
                </c:pt>
                <c:pt idx="112">
                  <c:v>6.8</c:v>
                </c:pt>
                <c:pt idx="113">
                  <c:v>6.6</c:v>
                </c:pt>
                <c:pt idx="114">
                  <c:v>6.8</c:v>
                </c:pt>
                <c:pt idx="115">
                  <c:v>7.2</c:v>
                </c:pt>
                <c:pt idx="116">
                  <c:v>6.3</c:v>
                </c:pt>
                <c:pt idx="117">
                  <c:v>6.8</c:v>
                </c:pt>
                <c:pt idx="118">
                  <c:v>7.3</c:v>
                </c:pt>
                <c:pt idx="119">
                  <c:v>6.5</c:v>
                </c:pt>
                <c:pt idx="120">
                  <c:v>6.6</c:v>
                </c:pt>
                <c:pt idx="121">
                  <c:v>6.3</c:v>
                </c:pt>
                <c:pt idx="122">
                  <c:v>6.9</c:v>
                </c:pt>
                <c:pt idx="123">
                  <c:v>6.9</c:v>
                </c:pt>
                <c:pt idx="124">
                  <c:v>6.8</c:v>
                </c:pt>
                <c:pt idx="125">
                  <c:v>7.2</c:v>
                </c:pt>
                <c:pt idx="126">
                  <c:v>6</c:v>
                </c:pt>
                <c:pt idx="127">
                  <c:v>7.1</c:v>
                </c:pt>
                <c:pt idx="128">
                  <c:v>7.9</c:v>
                </c:pt>
                <c:pt idx="129">
                  <c:v>7.1</c:v>
                </c:pt>
                <c:pt idx="130">
                  <c:v>6.5</c:v>
                </c:pt>
                <c:pt idx="131">
                  <c:v>6.5</c:v>
                </c:pt>
                <c:pt idx="132">
                  <c:v>7.3</c:v>
                </c:pt>
                <c:pt idx="133">
                  <c:v>6.8</c:v>
                </c:pt>
                <c:pt idx="134">
                  <c:v>7.6</c:v>
                </c:pt>
                <c:pt idx="135">
                  <c:v>7.5</c:v>
                </c:pt>
                <c:pt idx="136">
                  <c:v>7.4</c:v>
                </c:pt>
                <c:pt idx="137">
                  <c:v>6</c:v>
                </c:pt>
                <c:pt idx="138">
                  <c:v>7</c:v>
                </c:pt>
                <c:pt idx="139">
                  <c:v>6.8</c:v>
                </c:pt>
                <c:pt idx="140">
                  <c:v>6.3</c:v>
                </c:pt>
                <c:pt idx="141">
                  <c:v>6.9</c:v>
                </c:pt>
                <c:pt idx="142">
                  <c:v>6.5</c:v>
                </c:pt>
                <c:pt idx="143">
                  <c:v>6.8</c:v>
                </c:pt>
                <c:pt idx="144">
                  <c:v>6.4</c:v>
                </c:pt>
                <c:pt idx="145">
                  <c:v>6.2</c:v>
                </c:pt>
                <c:pt idx="146">
                  <c:v>7.2</c:v>
                </c:pt>
                <c:pt idx="147">
                  <c:v>7.4</c:v>
                </c:pt>
                <c:pt idx="148">
                  <c:v>7.2</c:v>
                </c:pt>
                <c:pt idx="149">
                  <c:v>6.7</c:v>
                </c:pt>
                <c:pt idx="150">
                  <c:v>6.8</c:v>
                </c:pt>
                <c:pt idx="151">
                  <c:v>6.9</c:v>
                </c:pt>
                <c:pt idx="152">
                  <c:v>6.4</c:v>
                </c:pt>
                <c:pt idx="153">
                  <c:v>6.4</c:v>
                </c:pt>
                <c:pt idx="154">
                  <c:v>6.5</c:v>
                </c:pt>
                <c:pt idx="155">
                  <c:v>6.9</c:v>
                </c:pt>
                <c:pt idx="156">
                  <c:v>6.4</c:v>
                </c:pt>
                <c:pt idx="157">
                  <c:v>6.4</c:v>
                </c:pt>
                <c:pt idx="158">
                  <c:v>6.2</c:v>
                </c:pt>
                <c:pt idx="159">
                  <c:v>6.7</c:v>
                </c:pt>
                <c:pt idx="160">
                  <c:v>6.8</c:v>
                </c:pt>
                <c:pt idx="161">
                  <c:v>6.4</c:v>
                </c:pt>
                <c:pt idx="162">
                  <c:v>6.5</c:v>
                </c:pt>
                <c:pt idx="163">
                  <c:v>6.9</c:v>
                </c:pt>
                <c:pt idx="164">
                  <c:v>6.6</c:v>
                </c:pt>
                <c:pt idx="165">
                  <c:v>7</c:v>
                </c:pt>
                <c:pt idx="166">
                  <c:v>6.6</c:v>
                </c:pt>
                <c:pt idx="167">
                  <c:v>6.5</c:v>
                </c:pt>
                <c:pt idx="168">
                  <c:v>6.1</c:v>
                </c:pt>
                <c:pt idx="169">
                  <c:v>6.4</c:v>
                </c:pt>
                <c:pt idx="170">
                  <c:v>6.7</c:v>
                </c:pt>
                <c:pt idx="171">
                  <c:v>6.8</c:v>
                </c:pt>
                <c:pt idx="172">
                  <c:v>6.5</c:v>
                </c:pt>
                <c:pt idx="173">
                  <c:v>7.1</c:v>
                </c:pt>
                <c:pt idx="174">
                  <c:v>6.8</c:v>
                </c:pt>
                <c:pt idx="175">
                  <c:v>7</c:v>
                </c:pt>
                <c:pt idx="176">
                  <c:v>6.2</c:v>
                </c:pt>
                <c:pt idx="177">
                  <c:v>6.7</c:v>
                </c:pt>
                <c:pt idx="178">
                  <c:v>6.5</c:v>
                </c:pt>
                <c:pt idx="179">
                  <c:v>7.2</c:v>
                </c:pt>
                <c:pt idx="180">
                  <c:v>6.4</c:v>
                </c:pt>
                <c:pt idx="181">
                  <c:v>6.3</c:v>
                </c:pt>
                <c:pt idx="182">
                  <c:v>7.1</c:v>
                </c:pt>
                <c:pt idx="183">
                  <c:v>6.5</c:v>
                </c:pt>
                <c:pt idx="184">
                  <c:v>7.1</c:v>
                </c:pt>
                <c:pt idx="185">
                  <c:v>6.9</c:v>
                </c:pt>
                <c:pt idx="186">
                  <c:v>7.1</c:v>
                </c:pt>
                <c:pt idx="187">
                  <c:v>6.1</c:v>
                </c:pt>
                <c:pt idx="188">
                  <c:v>6.5</c:v>
                </c:pt>
                <c:pt idx="189">
                  <c:v>6.3</c:v>
                </c:pt>
                <c:pt idx="190">
                  <c:v>6.4</c:v>
                </c:pt>
                <c:pt idx="191">
                  <c:v>6.7</c:v>
                </c:pt>
                <c:pt idx="192">
                  <c:v>7.2</c:v>
                </c:pt>
                <c:pt idx="193">
                  <c:v>7.3</c:v>
                </c:pt>
                <c:pt idx="194">
                  <c:v>7</c:v>
                </c:pt>
                <c:pt idx="195">
                  <c:v>6.3</c:v>
                </c:pt>
                <c:pt idx="196">
                  <c:v>6.6</c:v>
                </c:pt>
                <c:pt idx="197">
                  <c:v>6.2</c:v>
                </c:pt>
                <c:pt idx="198">
                  <c:v>7</c:v>
                </c:pt>
                <c:pt idx="199">
                  <c:v>6.5</c:v>
                </c:pt>
                <c:pt idx="200">
                  <c:v>6.3</c:v>
                </c:pt>
                <c:pt idx="201">
                  <c:v>6.5</c:v>
                </c:pt>
                <c:pt idx="202">
                  <c:v>6.2</c:v>
                </c:pt>
                <c:pt idx="203">
                  <c:v>6.7</c:v>
                </c:pt>
                <c:pt idx="204">
                  <c:v>6.4</c:v>
                </c:pt>
                <c:pt idx="205">
                  <c:v>6.5</c:v>
                </c:pt>
                <c:pt idx="206">
                  <c:v>6.6</c:v>
                </c:pt>
                <c:pt idx="207">
                  <c:v>7.1</c:v>
                </c:pt>
                <c:pt idx="208">
                  <c:v>6.5</c:v>
                </c:pt>
                <c:pt idx="209">
                  <c:v>6.3</c:v>
                </c:pt>
                <c:pt idx="210">
                  <c:v>6.9</c:v>
                </c:pt>
                <c:pt idx="211">
                  <c:v>6.3</c:v>
                </c:pt>
                <c:pt idx="212">
                  <c:v>7</c:v>
                </c:pt>
                <c:pt idx="213">
                  <c:v>6.2</c:v>
                </c:pt>
                <c:pt idx="214">
                  <c:v>6.2</c:v>
                </c:pt>
                <c:pt idx="215">
                  <c:v>5.9</c:v>
                </c:pt>
                <c:pt idx="216">
                  <c:v>6.2</c:v>
                </c:pt>
                <c:pt idx="217">
                  <c:v>6.9</c:v>
                </c:pt>
                <c:pt idx="218">
                  <c:v>7.1</c:v>
                </c:pt>
              </c:numCache>
              <c:extLst xmlns:c16r2="http://schemas.microsoft.com/office/drawing/2015/06/chart"/>
            </c:numRef>
          </c:y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10-F10E-4492-B6DD-F96747C9DF1B}"/>
            </c:ext>
          </c:extLst>
        </c:ser>
        <c:ser>
          <c:idx val="15"/>
          <c:order val="15"/>
          <c:tx>
            <c:v>FIELD EC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(InstarStageClass!$H$244:$H$246,InstarStageClass!$H$248:$H$310)</c:f>
              <c:numCache>
                <c:formatCode>0.00</c:formatCode>
                <c:ptCount val="66"/>
                <c:pt idx="0">
                  <c:v>8.8000000000000007</c:v>
                </c:pt>
                <c:pt idx="1">
                  <c:v>9.6999999999999993</c:v>
                </c:pt>
                <c:pt idx="2">
                  <c:v>9.8000000000000007</c:v>
                </c:pt>
                <c:pt idx="3">
                  <c:v>10.7</c:v>
                </c:pt>
                <c:pt idx="4">
                  <c:v>10.8</c:v>
                </c:pt>
                <c:pt idx="5">
                  <c:v>11.1</c:v>
                </c:pt>
                <c:pt idx="6">
                  <c:v>11.3</c:v>
                </c:pt>
                <c:pt idx="7">
                  <c:v>8</c:v>
                </c:pt>
                <c:pt idx="8">
                  <c:v>8.1</c:v>
                </c:pt>
                <c:pt idx="9">
                  <c:v>10</c:v>
                </c:pt>
                <c:pt idx="10">
                  <c:v>8.1</c:v>
                </c:pt>
                <c:pt idx="11">
                  <c:v>9.5</c:v>
                </c:pt>
                <c:pt idx="12">
                  <c:v>10.4</c:v>
                </c:pt>
                <c:pt idx="13">
                  <c:v>10.9</c:v>
                </c:pt>
                <c:pt idx="14">
                  <c:v>10.1</c:v>
                </c:pt>
                <c:pt idx="15">
                  <c:v>8.6</c:v>
                </c:pt>
                <c:pt idx="16">
                  <c:v>10.5</c:v>
                </c:pt>
                <c:pt idx="17">
                  <c:v>8.6999999999999993</c:v>
                </c:pt>
                <c:pt idx="18">
                  <c:v>8.8000000000000007</c:v>
                </c:pt>
                <c:pt idx="19">
                  <c:v>9.3000000000000007</c:v>
                </c:pt>
                <c:pt idx="20">
                  <c:v>9.8000000000000007</c:v>
                </c:pt>
                <c:pt idx="21">
                  <c:v>9.3000000000000007</c:v>
                </c:pt>
                <c:pt idx="22">
                  <c:v>10.7</c:v>
                </c:pt>
                <c:pt idx="23">
                  <c:v>11.3</c:v>
                </c:pt>
                <c:pt idx="24">
                  <c:v>11</c:v>
                </c:pt>
                <c:pt idx="25">
                  <c:v>10</c:v>
                </c:pt>
                <c:pt idx="26">
                  <c:v>8.6999999999999993</c:v>
                </c:pt>
                <c:pt idx="27">
                  <c:v>9.8000000000000007</c:v>
                </c:pt>
                <c:pt idx="28">
                  <c:v>11</c:v>
                </c:pt>
                <c:pt idx="29">
                  <c:v>10.4</c:v>
                </c:pt>
                <c:pt idx="30">
                  <c:v>10.8</c:v>
                </c:pt>
                <c:pt idx="31">
                  <c:v>10.1</c:v>
                </c:pt>
                <c:pt idx="32">
                  <c:v>11.1</c:v>
                </c:pt>
                <c:pt idx="33">
                  <c:v>11.2</c:v>
                </c:pt>
                <c:pt idx="34">
                  <c:v>9.6999999999999993</c:v>
                </c:pt>
                <c:pt idx="35">
                  <c:v>9.1</c:v>
                </c:pt>
                <c:pt idx="36">
                  <c:v>11.3</c:v>
                </c:pt>
                <c:pt idx="37">
                  <c:v>8.8000000000000007</c:v>
                </c:pt>
                <c:pt idx="38">
                  <c:v>10.199999999999999</c:v>
                </c:pt>
                <c:pt idx="39">
                  <c:v>10.5</c:v>
                </c:pt>
                <c:pt idx="40">
                  <c:v>9.3000000000000007</c:v>
                </c:pt>
                <c:pt idx="41">
                  <c:v>10.199999999999999</c:v>
                </c:pt>
                <c:pt idx="42">
                  <c:v>9.9</c:v>
                </c:pt>
                <c:pt idx="43">
                  <c:v>8.9</c:v>
                </c:pt>
                <c:pt idx="44">
                  <c:v>10.3</c:v>
                </c:pt>
                <c:pt idx="45">
                  <c:v>9.8000000000000007</c:v>
                </c:pt>
                <c:pt idx="46">
                  <c:v>10.3</c:v>
                </c:pt>
                <c:pt idx="47">
                  <c:v>9.1</c:v>
                </c:pt>
                <c:pt idx="48">
                  <c:v>9.1999999999999993</c:v>
                </c:pt>
                <c:pt idx="49">
                  <c:v>9.1</c:v>
                </c:pt>
                <c:pt idx="50">
                  <c:v>8.1999999999999993</c:v>
                </c:pt>
                <c:pt idx="51">
                  <c:v>9.8000000000000007</c:v>
                </c:pt>
                <c:pt idx="52">
                  <c:v>9.3000000000000007</c:v>
                </c:pt>
                <c:pt idx="53">
                  <c:v>9.6</c:v>
                </c:pt>
                <c:pt idx="54">
                  <c:v>9.1</c:v>
                </c:pt>
                <c:pt idx="55">
                  <c:v>8.9</c:v>
                </c:pt>
                <c:pt idx="56">
                  <c:v>8.9</c:v>
                </c:pt>
                <c:pt idx="57">
                  <c:v>8.6999999999999993</c:v>
                </c:pt>
                <c:pt idx="58">
                  <c:v>9.8000000000000007</c:v>
                </c:pt>
                <c:pt idx="59">
                  <c:v>9.4</c:v>
                </c:pt>
                <c:pt idx="60">
                  <c:v>11.1</c:v>
                </c:pt>
                <c:pt idx="61">
                  <c:v>9</c:v>
                </c:pt>
                <c:pt idx="62">
                  <c:v>10.3</c:v>
                </c:pt>
                <c:pt idx="63">
                  <c:v>11.1</c:v>
                </c:pt>
                <c:pt idx="64">
                  <c:v>10.6</c:v>
                </c:pt>
                <c:pt idx="65">
                  <c:v>11.5</c:v>
                </c:pt>
              </c:numCache>
              <c:extLst xmlns:c16r2="http://schemas.microsoft.com/office/drawing/2015/06/chart"/>
            </c:numRef>
          </c:xVal>
          <c:yVal>
            <c:numRef>
              <c:f>(InstarStageClass!$I$244:$I$246,InstarStageClass!$I$248:$I$310)</c:f>
              <c:numCache>
                <c:formatCode>0.00</c:formatCode>
                <c:ptCount val="66"/>
                <c:pt idx="0">
                  <c:v>8</c:v>
                </c:pt>
                <c:pt idx="1">
                  <c:v>8.6</c:v>
                </c:pt>
                <c:pt idx="2">
                  <c:v>8.5</c:v>
                </c:pt>
                <c:pt idx="3">
                  <c:v>8.5</c:v>
                </c:pt>
                <c:pt idx="4">
                  <c:v>9.6999999999999993</c:v>
                </c:pt>
                <c:pt idx="5">
                  <c:v>9.8000000000000007</c:v>
                </c:pt>
                <c:pt idx="6">
                  <c:v>9.9</c:v>
                </c:pt>
                <c:pt idx="7">
                  <c:v>7.4</c:v>
                </c:pt>
                <c:pt idx="8">
                  <c:v>6.9</c:v>
                </c:pt>
                <c:pt idx="9">
                  <c:v>8.6</c:v>
                </c:pt>
                <c:pt idx="10">
                  <c:v>6.5</c:v>
                </c:pt>
                <c:pt idx="11">
                  <c:v>8.3000000000000007</c:v>
                </c:pt>
                <c:pt idx="12">
                  <c:v>9.1</c:v>
                </c:pt>
                <c:pt idx="13">
                  <c:v>9.1999999999999993</c:v>
                </c:pt>
                <c:pt idx="14">
                  <c:v>8.5</c:v>
                </c:pt>
                <c:pt idx="15">
                  <c:v>7.8</c:v>
                </c:pt>
                <c:pt idx="16">
                  <c:v>9.1999999999999993</c:v>
                </c:pt>
                <c:pt idx="17">
                  <c:v>7.6</c:v>
                </c:pt>
                <c:pt idx="18">
                  <c:v>7.3</c:v>
                </c:pt>
                <c:pt idx="19">
                  <c:v>8.1999999999999993</c:v>
                </c:pt>
                <c:pt idx="20">
                  <c:v>8.8000000000000007</c:v>
                </c:pt>
                <c:pt idx="21">
                  <c:v>8</c:v>
                </c:pt>
                <c:pt idx="22">
                  <c:v>9.4</c:v>
                </c:pt>
                <c:pt idx="23">
                  <c:v>9.8000000000000007</c:v>
                </c:pt>
                <c:pt idx="24">
                  <c:v>9.5</c:v>
                </c:pt>
                <c:pt idx="25">
                  <c:v>8.9</c:v>
                </c:pt>
                <c:pt idx="26">
                  <c:v>7.7</c:v>
                </c:pt>
                <c:pt idx="27">
                  <c:v>8.6999999999999993</c:v>
                </c:pt>
                <c:pt idx="28">
                  <c:v>9.6</c:v>
                </c:pt>
                <c:pt idx="29">
                  <c:v>9</c:v>
                </c:pt>
                <c:pt idx="30">
                  <c:v>9.5</c:v>
                </c:pt>
                <c:pt idx="31">
                  <c:v>8.8000000000000007</c:v>
                </c:pt>
                <c:pt idx="32">
                  <c:v>9.4</c:v>
                </c:pt>
                <c:pt idx="33">
                  <c:v>10.199999999999999</c:v>
                </c:pt>
                <c:pt idx="34">
                  <c:v>8.5</c:v>
                </c:pt>
                <c:pt idx="35">
                  <c:v>7.9</c:v>
                </c:pt>
                <c:pt idx="36">
                  <c:v>9.9</c:v>
                </c:pt>
                <c:pt idx="37">
                  <c:v>7.9</c:v>
                </c:pt>
                <c:pt idx="38">
                  <c:v>9.1</c:v>
                </c:pt>
                <c:pt idx="39">
                  <c:v>9</c:v>
                </c:pt>
                <c:pt idx="40">
                  <c:v>8.3000000000000007</c:v>
                </c:pt>
                <c:pt idx="41">
                  <c:v>8.8000000000000007</c:v>
                </c:pt>
                <c:pt idx="42">
                  <c:v>8.6</c:v>
                </c:pt>
                <c:pt idx="43">
                  <c:v>7.8</c:v>
                </c:pt>
                <c:pt idx="44">
                  <c:v>8.9</c:v>
                </c:pt>
                <c:pt idx="45">
                  <c:v>8.5</c:v>
                </c:pt>
                <c:pt idx="46">
                  <c:v>9.1999999999999993</c:v>
                </c:pt>
                <c:pt idx="47">
                  <c:v>7.9</c:v>
                </c:pt>
                <c:pt idx="48">
                  <c:v>8.1999999999999993</c:v>
                </c:pt>
                <c:pt idx="49">
                  <c:v>7.9</c:v>
                </c:pt>
                <c:pt idx="50">
                  <c:v>7.4</c:v>
                </c:pt>
                <c:pt idx="51">
                  <c:v>8.5</c:v>
                </c:pt>
                <c:pt idx="52">
                  <c:v>8.5</c:v>
                </c:pt>
                <c:pt idx="53">
                  <c:v>8.6</c:v>
                </c:pt>
                <c:pt idx="54">
                  <c:v>7.9</c:v>
                </c:pt>
                <c:pt idx="55">
                  <c:v>7.9</c:v>
                </c:pt>
                <c:pt idx="56">
                  <c:v>7.9</c:v>
                </c:pt>
                <c:pt idx="57">
                  <c:v>7.6</c:v>
                </c:pt>
                <c:pt idx="58">
                  <c:v>8.8000000000000007</c:v>
                </c:pt>
                <c:pt idx="59">
                  <c:v>8.3000000000000007</c:v>
                </c:pt>
                <c:pt idx="60">
                  <c:v>9.1999999999999993</c:v>
                </c:pt>
                <c:pt idx="61">
                  <c:v>7.4</c:v>
                </c:pt>
                <c:pt idx="62">
                  <c:v>8.9</c:v>
                </c:pt>
                <c:pt idx="63">
                  <c:v>9.1</c:v>
                </c:pt>
                <c:pt idx="64">
                  <c:v>9.5</c:v>
                </c:pt>
                <c:pt idx="65">
                  <c:v>9.4</c:v>
                </c:pt>
              </c:numCache>
              <c:extLst xmlns:c16r2="http://schemas.microsoft.com/office/drawing/2015/06/chart"/>
            </c:numRef>
          </c:y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11-F10E-4492-B6DD-F96747C9DF1B}"/>
            </c:ext>
          </c:extLst>
        </c:ser>
        <c:ser>
          <c:idx val="16"/>
          <c:order val="16"/>
          <c:tx>
            <c:v>FIELD EC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(InstarStageClass!$H$311:$H$313,InstarStageClass!$H$315:$H$334)</c:f>
              <c:numCache>
                <c:formatCode>0.00</c:formatCode>
                <c:ptCount val="23"/>
                <c:pt idx="0">
                  <c:v>12.3</c:v>
                </c:pt>
                <c:pt idx="1">
                  <c:v>12.4</c:v>
                </c:pt>
                <c:pt idx="2">
                  <c:v>14.6</c:v>
                </c:pt>
                <c:pt idx="3">
                  <c:v>13.3</c:v>
                </c:pt>
                <c:pt idx="4">
                  <c:v>15.5</c:v>
                </c:pt>
                <c:pt idx="5">
                  <c:v>12.8</c:v>
                </c:pt>
                <c:pt idx="6">
                  <c:v>12.7</c:v>
                </c:pt>
                <c:pt idx="7">
                  <c:v>12</c:v>
                </c:pt>
                <c:pt idx="8">
                  <c:v>12.9</c:v>
                </c:pt>
                <c:pt idx="9">
                  <c:v>14.6</c:v>
                </c:pt>
                <c:pt idx="10">
                  <c:v>13.9</c:v>
                </c:pt>
                <c:pt idx="11">
                  <c:v>12.7</c:v>
                </c:pt>
                <c:pt idx="12">
                  <c:v>12.3</c:v>
                </c:pt>
                <c:pt idx="13">
                  <c:v>12.5</c:v>
                </c:pt>
                <c:pt idx="14">
                  <c:v>12</c:v>
                </c:pt>
                <c:pt idx="15">
                  <c:v>14.3</c:v>
                </c:pt>
                <c:pt idx="16">
                  <c:v>12.5</c:v>
                </c:pt>
                <c:pt idx="17">
                  <c:v>12.3</c:v>
                </c:pt>
                <c:pt idx="18">
                  <c:v>12.3</c:v>
                </c:pt>
                <c:pt idx="19">
                  <c:v>15.3</c:v>
                </c:pt>
                <c:pt idx="20">
                  <c:v>12.3</c:v>
                </c:pt>
                <c:pt idx="21">
                  <c:v>12.3</c:v>
                </c:pt>
                <c:pt idx="22">
                  <c:v>15.4</c:v>
                </c:pt>
              </c:numCache>
              <c:extLst xmlns:c16r2="http://schemas.microsoft.com/office/drawing/2015/06/chart"/>
            </c:numRef>
          </c:xVal>
          <c:yVal>
            <c:numRef>
              <c:f>(InstarStageClass!$I$311:$I$313,InstarStageClass!$I$315:$I$334)</c:f>
              <c:numCache>
                <c:formatCode>0.00</c:formatCode>
                <c:ptCount val="23"/>
                <c:pt idx="0">
                  <c:v>10</c:v>
                </c:pt>
                <c:pt idx="1">
                  <c:v>10.3</c:v>
                </c:pt>
                <c:pt idx="2">
                  <c:v>11.7</c:v>
                </c:pt>
                <c:pt idx="3">
                  <c:v>10.7</c:v>
                </c:pt>
                <c:pt idx="4">
                  <c:v>12.8</c:v>
                </c:pt>
                <c:pt idx="5">
                  <c:v>11.6</c:v>
                </c:pt>
                <c:pt idx="6">
                  <c:v>10.1</c:v>
                </c:pt>
                <c:pt idx="7">
                  <c:v>9.6999999999999993</c:v>
                </c:pt>
                <c:pt idx="8">
                  <c:v>10.6</c:v>
                </c:pt>
                <c:pt idx="9">
                  <c:v>11.7</c:v>
                </c:pt>
                <c:pt idx="10">
                  <c:v>10.5</c:v>
                </c:pt>
                <c:pt idx="11">
                  <c:v>9.3000000000000007</c:v>
                </c:pt>
                <c:pt idx="12">
                  <c:v>10</c:v>
                </c:pt>
                <c:pt idx="13">
                  <c:v>10.4</c:v>
                </c:pt>
                <c:pt idx="14">
                  <c:v>10</c:v>
                </c:pt>
                <c:pt idx="15">
                  <c:v>12</c:v>
                </c:pt>
                <c:pt idx="16">
                  <c:v>10.8</c:v>
                </c:pt>
                <c:pt idx="17">
                  <c:v>10.7</c:v>
                </c:pt>
                <c:pt idx="18">
                  <c:v>10.199999999999999</c:v>
                </c:pt>
                <c:pt idx="19">
                  <c:v>12.2</c:v>
                </c:pt>
                <c:pt idx="20">
                  <c:v>10.1</c:v>
                </c:pt>
                <c:pt idx="21">
                  <c:v>10.199999999999999</c:v>
                </c:pt>
                <c:pt idx="22">
                  <c:v>12.7</c:v>
                </c:pt>
              </c:numCache>
              <c:extLst xmlns:c16r2="http://schemas.microsoft.com/office/drawing/2015/06/chart"/>
            </c:numRef>
          </c:y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12-F10E-4492-B6DD-F96747C9DF1B}"/>
            </c:ext>
          </c:extLst>
        </c:ser>
        <c:ser>
          <c:idx val="21"/>
          <c:order val="21"/>
          <c:tx>
            <c:v>FIELD LC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(InstarStageClass!$H$404:$H$406,InstarStageClass!$H$408:$H$664)</c:f>
              <c:numCache>
                <c:formatCode>0.00</c:formatCode>
                <c:ptCount val="260"/>
                <c:pt idx="0">
                  <c:v>2.5</c:v>
                </c:pt>
                <c:pt idx="1">
                  <c:v>2.1</c:v>
                </c:pt>
                <c:pt idx="2">
                  <c:v>2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6</c:v>
                </c:pt>
                <c:pt idx="6">
                  <c:v>5.8</c:v>
                </c:pt>
                <c:pt idx="7">
                  <c:v>5.8</c:v>
                </c:pt>
                <c:pt idx="8">
                  <c:v>5.9</c:v>
                </c:pt>
                <c:pt idx="9">
                  <c:v>5.9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5.6</c:v>
                </c:pt>
                <c:pt idx="14">
                  <c:v>5.9</c:v>
                </c:pt>
                <c:pt idx="15">
                  <c:v>6.1</c:v>
                </c:pt>
                <c:pt idx="16">
                  <c:v>5.9</c:v>
                </c:pt>
                <c:pt idx="17">
                  <c:v>5</c:v>
                </c:pt>
                <c:pt idx="18">
                  <c:v>5.0999999999999996</c:v>
                </c:pt>
                <c:pt idx="19">
                  <c:v>5</c:v>
                </c:pt>
                <c:pt idx="20">
                  <c:v>5.7</c:v>
                </c:pt>
                <c:pt idx="21">
                  <c:v>5.7</c:v>
                </c:pt>
                <c:pt idx="22">
                  <c:v>5.7</c:v>
                </c:pt>
                <c:pt idx="23">
                  <c:v>5.8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5.0999999999999996</c:v>
                </c:pt>
                <c:pt idx="28">
                  <c:v>5.0999999999999996</c:v>
                </c:pt>
                <c:pt idx="29">
                  <c:v>5.3</c:v>
                </c:pt>
                <c:pt idx="30">
                  <c:v>5.3</c:v>
                </c:pt>
                <c:pt idx="31">
                  <c:v>5.4</c:v>
                </c:pt>
                <c:pt idx="32">
                  <c:v>5.5</c:v>
                </c:pt>
                <c:pt idx="33">
                  <c:v>5.6</c:v>
                </c:pt>
                <c:pt idx="34">
                  <c:v>5.6</c:v>
                </c:pt>
                <c:pt idx="35">
                  <c:v>4.7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5.7</c:v>
                </c:pt>
                <c:pt idx="40">
                  <c:v>6</c:v>
                </c:pt>
                <c:pt idx="41">
                  <c:v>4.9000000000000004</c:v>
                </c:pt>
                <c:pt idx="42">
                  <c:v>4.9000000000000004</c:v>
                </c:pt>
                <c:pt idx="43">
                  <c:v>5.0999999999999996</c:v>
                </c:pt>
                <c:pt idx="44">
                  <c:v>5.2</c:v>
                </c:pt>
                <c:pt idx="45">
                  <c:v>5.3</c:v>
                </c:pt>
                <c:pt idx="46">
                  <c:v>5.5</c:v>
                </c:pt>
                <c:pt idx="47">
                  <c:v>5.6</c:v>
                </c:pt>
                <c:pt idx="48">
                  <c:v>5.6</c:v>
                </c:pt>
                <c:pt idx="49">
                  <c:v>5.6</c:v>
                </c:pt>
                <c:pt idx="50">
                  <c:v>5.7</c:v>
                </c:pt>
                <c:pt idx="51">
                  <c:v>5.7</c:v>
                </c:pt>
                <c:pt idx="52">
                  <c:v>5.8</c:v>
                </c:pt>
                <c:pt idx="53">
                  <c:v>5.8</c:v>
                </c:pt>
                <c:pt idx="54">
                  <c:v>5.9</c:v>
                </c:pt>
                <c:pt idx="55">
                  <c:v>6</c:v>
                </c:pt>
                <c:pt idx="56">
                  <c:v>5.6</c:v>
                </c:pt>
                <c:pt idx="57">
                  <c:v>5.3</c:v>
                </c:pt>
                <c:pt idx="58">
                  <c:v>5.5</c:v>
                </c:pt>
                <c:pt idx="59">
                  <c:v>5.6</c:v>
                </c:pt>
                <c:pt idx="60">
                  <c:v>5.7</c:v>
                </c:pt>
                <c:pt idx="61">
                  <c:v>4.8</c:v>
                </c:pt>
                <c:pt idx="62">
                  <c:v>4.8</c:v>
                </c:pt>
                <c:pt idx="63">
                  <c:v>5</c:v>
                </c:pt>
                <c:pt idx="64">
                  <c:v>5.0999999999999996</c:v>
                </c:pt>
                <c:pt idx="65">
                  <c:v>5.0999999999999996</c:v>
                </c:pt>
                <c:pt idx="66">
                  <c:v>5.0999999999999996</c:v>
                </c:pt>
                <c:pt idx="67">
                  <c:v>5.0999999999999996</c:v>
                </c:pt>
                <c:pt idx="68">
                  <c:v>5.2</c:v>
                </c:pt>
                <c:pt idx="69">
                  <c:v>5.3</c:v>
                </c:pt>
                <c:pt idx="70">
                  <c:v>5.3</c:v>
                </c:pt>
                <c:pt idx="71">
                  <c:v>5.3</c:v>
                </c:pt>
                <c:pt idx="72">
                  <c:v>5.3</c:v>
                </c:pt>
                <c:pt idx="73">
                  <c:v>5.4</c:v>
                </c:pt>
                <c:pt idx="74">
                  <c:v>5.4</c:v>
                </c:pt>
                <c:pt idx="75">
                  <c:v>5.4</c:v>
                </c:pt>
                <c:pt idx="76">
                  <c:v>5.4</c:v>
                </c:pt>
                <c:pt idx="77">
                  <c:v>5.4</c:v>
                </c:pt>
                <c:pt idx="78">
                  <c:v>5.5</c:v>
                </c:pt>
                <c:pt idx="79">
                  <c:v>5.5</c:v>
                </c:pt>
                <c:pt idx="80">
                  <c:v>5.5</c:v>
                </c:pt>
                <c:pt idx="81">
                  <c:v>5.5</c:v>
                </c:pt>
                <c:pt idx="82">
                  <c:v>5.5</c:v>
                </c:pt>
                <c:pt idx="83">
                  <c:v>5.5</c:v>
                </c:pt>
                <c:pt idx="84">
                  <c:v>5.5</c:v>
                </c:pt>
                <c:pt idx="85">
                  <c:v>5.5</c:v>
                </c:pt>
                <c:pt idx="86">
                  <c:v>5.5</c:v>
                </c:pt>
                <c:pt idx="87">
                  <c:v>5.5</c:v>
                </c:pt>
                <c:pt idx="88">
                  <c:v>5.5</c:v>
                </c:pt>
                <c:pt idx="89">
                  <c:v>5.6</c:v>
                </c:pt>
                <c:pt idx="90">
                  <c:v>5.6</c:v>
                </c:pt>
                <c:pt idx="91">
                  <c:v>5.6</c:v>
                </c:pt>
                <c:pt idx="92">
                  <c:v>5.6</c:v>
                </c:pt>
                <c:pt idx="93">
                  <c:v>5.6</c:v>
                </c:pt>
                <c:pt idx="94">
                  <c:v>5.6</c:v>
                </c:pt>
                <c:pt idx="95">
                  <c:v>5.7</c:v>
                </c:pt>
                <c:pt idx="96">
                  <c:v>5.7</c:v>
                </c:pt>
                <c:pt idx="97">
                  <c:v>5.7</c:v>
                </c:pt>
                <c:pt idx="98">
                  <c:v>5.7</c:v>
                </c:pt>
                <c:pt idx="99">
                  <c:v>5.7</c:v>
                </c:pt>
                <c:pt idx="100">
                  <c:v>5.7</c:v>
                </c:pt>
                <c:pt idx="101">
                  <c:v>5.7</c:v>
                </c:pt>
                <c:pt idx="102">
                  <c:v>5.8</c:v>
                </c:pt>
                <c:pt idx="103">
                  <c:v>5.8</c:v>
                </c:pt>
                <c:pt idx="104">
                  <c:v>5.8</c:v>
                </c:pt>
                <c:pt idx="105">
                  <c:v>5.8</c:v>
                </c:pt>
                <c:pt idx="106">
                  <c:v>5.8</c:v>
                </c:pt>
                <c:pt idx="107">
                  <c:v>5</c:v>
                </c:pt>
                <c:pt idx="108">
                  <c:v>5.0999999999999996</c:v>
                </c:pt>
                <c:pt idx="109">
                  <c:v>5.0999999999999996</c:v>
                </c:pt>
                <c:pt idx="110">
                  <c:v>5.2</c:v>
                </c:pt>
                <c:pt idx="111">
                  <c:v>5.2</c:v>
                </c:pt>
                <c:pt idx="112">
                  <c:v>5.3</c:v>
                </c:pt>
                <c:pt idx="113">
                  <c:v>5.3</c:v>
                </c:pt>
                <c:pt idx="114">
                  <c:v>5.4</c:v>
                </c:pt>
                <c:pt idx="115">
                  <c:v>5.4</c:v>
                </c:pt>
                <c:pt idx="116">
                  <c:v>5.4</c:v>
                </c:pt>
                <c:pt idx="117">
                  <c:v>5.4</c:v>
                </c:pt>
                <c:pt idx="118">
                  <c:v>5.4</c:v>
                </c:pt>
                <c:pt idx="119">
                  <c:v>5.4</c:v>
                </c:pt>
                <c:pt idx="120">
                  <c:v>5.4</c:v>
                </c:pt>
                <c:pt idx="121">
                  <c:v>5.5</c:v>
                </c:pt>
                <c:pt idx="122">
                  <c:v>5.5</c:v>
                </c:pt>
                <c:pt idx="123">
                  <c:v>5.5</c:v>
                </c:pt>
                <c:pt idx="124">
                  <c:v>5.5</c:v>
                </c:pt>
                <c:pt idx="125">
                  <c:v>5.5</c:v>
                </c:pt>
                <c:pt idx="126">
                  <c:v>5.5</c:v>
                </c:pt>
                <c:pt idx="127">
                  <c:v>5.5</c:v>
                </c:pt>
                <c:pt idx="128">
                  <c:v>5.5</c:v>
                </c:pt>
                <c:pt idx="129">
                  <c:v>5.5</c:v>
                </c:pt>
                <c:pt idx="130">
                  <c:v>5.5</c:v>
                </c:pt>
                <c:pt idx="131">
                  <c:v>5.6</c:v>
                </c:pt>
                <c:pt idx="132">
                  <c:v>5.7</c:v>
                </c:pt>
                <c:pt idx="133">
                  <c:v>5.7</c:v>
                </c:pt>
                <c:pt idx="134">
                  <c:v>5.8</c:v>
                </c:pt>
                <c:pt idx="135">
                  <c:v>5.8</c:v>
                </c:pt>
                <c:pt idx="136">
                  <c:v>5.9</c:v>
                </c:pt>
                <c:pt idx="137">
                  <c:v>5.9</c:v>
                </c:pt>
                <c:pt idx="138">
                  <c:v>6</c:v>
                </c:pt>
                <c:pt idx="139">
                  <c:v>5</c:v>
                </c:pt>
                <c:pt idx="140">
                  <c:v>5.8</c:v>
                </c:pt>
                <c:pt idx="141">
                  <c:v>4.7</c:v>
                </c:pt>
                <c:pt idx="142">
                  <c:v>4.8</c:v>
                </c:pt>
                <c:pt idx="143">
                  <c:v>4.9000000000000004</c:v>
                </c:pt>
                <c:pt idx="144">
                  <c:v>5.2</c:v>
                </c:pt>
                <c:pt idx="145">
                  <c:v>5.3</c:v>
                </c:pt>
                <c:pt idx="146">
                  <c:v>5.3</c:v>
                </c:pt>
                <c:pt idx="147">
                  <c:v>5.4</c:v>
                </c:pt>
                <c:pt idx="148">
                  <c:v>5.8</c:v>
                </c:pt>
                <c:pt idx="149">
                  <c:v>4.7</c:v>
                </c:pt>
                <c:pt idx="150">
                  <c:v>4.9000000000000004</c:v>
                </c:pt>
                <c:pt idx="151">
                  <c:v>5.0999999999999996</c:v>
                </c:pt>
                <c:pt idx="152">
                  <c:v>5.0999999999999996</c:v>
                </c:pt>
                <c:pt idx="153">
                  <c:v>5.2</c:v>
                </c:pt>
                <c:pt idx="154">
                  <c:v>5.2</c:v>
                </c:pt>
                <c:pt idx="155">
                  <c:v>5.2</c:v>
                </c:pt>
                <c:pt idx="156">
                  <c:v>5.2</c:v>
                </c:pt>
                <c:pt idx="157">
                  <c:v>5.3</c:v>
                </c:pt>
                <c:pt idx="158">
                  <c:v>5.3</c:v>
                </c:pt>
                <c:pt idx="159">
                  <c:v>5.4</c:v>
                </c:pt>
                <c:pt idx="160">
                  <c:v>5.4</c:v>
                </c:pt>
                <c:pt idx="161">
                  <c:v>5.4</c:v>
                </c:pt>
                <c:pt idx="162">
                  <c:v>5.4</c:v>
                </c:pt>
                <c:pt idx="163">
                  <c:v>5.4</c:v>
                </c:pt>
                <c:pt idx="164">
                  <c:v>5.4</c:v>
                </c:pt>
                <c:pt idx="165">
                  <c:v>5.5</c:v>
                </c:pt>
                <c:pt idx="166">
                  <c:v>5.5</c:v>
                </c:pt>
                <c:pt idx="167">
                  <c:v>5.7</c:v>
                </c:pt>
                <c:pt idx="168">
                  <c:v>5.8</c:v>
                </c:pt>
                <c:pt idx="169">
                  <c:v>6</c:v>
                </c:pt>
                <c:pt idx="170">
                  <c:v>6.2</c:v>
                </c:pt>
                <c:pt idx="171">
                  <c:v>4.7</c:v>
                </c:pt>
                <c:pt idx="172">
                  <c:v>4.9000000000000004</c:v>
                </c:pt>
                <c:pt idx="173">
                  <c:v>5</c:v>
                </c:pt>
                <c:pt idx="174">
                  <c:v>5.2</c:v>
                </c:pt>
                <c:pt idx="175">
                  <c:v>5.2</c:v>
                </c:pt>
                <c:pt idx="176">
                  <c:v>5.2</c:v>
                </c:pt>
                <c:pt idx="177">
                  <c:v>5.3</c:v>
                </c:pt>
                <c:pt idx="178">
                  <c:v>5.4</c:v>
                </c:pt>
                <c:pt idx="179">
                  <c:v>5.4</c:v>
                </c:pt>
                <c:pt idx="180">
                  <c:v>5.5</c:v>
                </c:pt>
                <c:pt idx="181">
                  <c:v>5.5</c:v>
                </c:pt>
                <c:pt idx="182">
                  <c:v>5.6</c:v>
                </c:pt>
                <c:pt idx="183">
                  <c:v>5.6</c:v>
                </c:pt>
                <c:pt idx="184">
                  <c:v>5.6</c:v>
                </c:pt>
                <c:pt idx="185">
                  <c:v>5.6</c:v>
                </c:pt>
                <c:pt idx="186">
                  <c:v>5.8</c:v>
                </c:pt>
                <c:pt idx="187">
                  <c:v>5.9</c:v>
                </c:pt>
                <c:pt idx="188">
                  <c:v>6</c:v>
                </c:pt>
                <c:pt idx="189">
                  <c:v>5.0999999999999996</c:v>
                </c:pt>
                <c:pt idx="190">
                  <c:v>5.8</c:v>
                </c:pt>
                <c:pt idx="191">
                  <c:v>5.2</c:v>
                </c:pt>
                <c:pt idx="192">
                  <c:v>5.3</c:v>
                </c:pt>
                <c:pt idx="193">
                  <c:v>5.5</c:v>
                </c:pt>
                <c:pt idx="194">
                  <c:v>5.5</c:v>
                </c:pt>
                <c:pt idx="195">
                  <c:v>5.5</c:v>
                </c:pt>
                <c:pt idx="196">
                  <c:v>5.5</c:v>
                </c:pt>
                <c:pt idx="197">
                  <c:v>5.6</c:v>
                </c:pt>
                <c:pt idx="198">
                  <c:v>5.7</c:v>
                </c:pt>
                <c:pt idx="199">
                  <c:v>6.1</c:v>
                </c:pt>
                <c:pt idx="200">
                  <c:v>5.2</c:v>
                </c:pt>
                <c:pt idx="201">
                  <c:v>5.4</c:v>
                </c:pt>
                <c:pt idx="202">
                  <c:v>5.4</c:v>
                </c:pt>
                <c:pt idx="203">
                  <c:v>5.6</c:v>
                </c:pt>
                <c:pt idx="204">
                  <c:v>5.7</c:v>
                </c:pt>
                <c:pt idx="205">
                  <c:v>5.8</c:v>
                </c:pt>
                <c:pt idx="206">
                  <c:v>5.7</c:v>
                </c:pt>
                <c:pt idx="207">
                  <c:v>5.2</c:v>
                </c:pt>
                <c:pt idx="208">
                  <c:v>5.4</c:v>
                </c:pt>
                <c:pt idx="209">
                  <c:v>5</c:v>
                </c:pt>
                <c:pt idx="210">
                  <c:v>5.2</c:v>
                </c:pt>
                <c:pt idx="211">
                  <c:v>5.2</c:v>
                </c:pt>
                <c:pt idx="212">
                  <c:v>5.2</c:v>
                </c:pt>
                <c:pt idx="213">
                  <c:v>5.3</c:v>
                </c:pt>
                <c:pt idx="214">
                  <c:v>5.4</c:v>
                </c:pt>
                <c:pt idx="215">
                  <c:v>5.5</c:v>
                </c:pt>
                <c:pt idx="216">
                  <c:v>5.5</c:v>
                </c:pt>
                <c:pt idx="217">
                  <c:v>5.5</c:v>
                </c:pt>
                <c:pt idx="218">
                  <c:v>5.4</c:v>
                </c:pt>
                <c:pt idx="219">
                  <c:v>5.5</c:v>
                </c:pt>
                <c:pt idx="220">
                  <c:v>4.5999999999999996</c:v>
                </c:pt>
                <c:pt idx="221">
                  <c:v>4.5999999999999996</c:v>
                </c:pt>
                <c:pt idx="222">
                  <c:v>5</c:v>
                </c:pt>
                <c:pt idx="223">
                  <c:v>5.0999999999999996</c:v>
                </c:pt>
                <c:pt idx="224">
                  <c:v>5.3</c:v>
                </c:pt>
                <c:pt idx="225">
                  <c:v>5.5</c:v>
                </c:pt>
                <c:pt idx="226">
                  <c:v>5.2</c:v>
                </c:pt>
                <c:pt idx="227">
                  <c:v>5</c:v>
                </c:pt>
                <c:pt idx="228">
                  <c:v>5.9</c:v>
                </c:pt>
                <c:pt idx="229">
                  <c:v>5.8</c:v>
                </c:pt>
                <c:pt idx="230">
                  <c:v>5.9</c:v>
                </c:pt>
                <c:pt idx="231">
                  <c:v>5.2</c:v>
                </c:pt>
                <c:pt idx="232">
                  <c:v>5.7</c:v>
                </c:pt>
                <c:pt idx="233">
                  <c:v>5.0999999999999996</c:v>
                </c:pt>
                <c:pt idx="234">
                  <c:v>5.2</c:v>
                </c:pt>
                <c:pt idx="235">
                  <c:v>5.2</c:v>
                </c:pt>
                <c:pt idx="236">
                  <c:v>5.9</c:v>
                </c:pt>
                <c:pt idx="237">
                  <c:v>5.5</c:v>
                </c:pt>
                <c:pt idx="238">
                  <c:v>5.0999999999999996</c:v>
                </c:pt>
                <c:pt idx="239">
                  <c:v>5.3</c:v>
                </c:pt>
                <c:pt idx="240">
                  <c:v>5.3</c:v>
                </c:pt>
                <c:pt idx="241">
                  <c:v>5.2</c:v>
                </c:pt>
                <c:pt idx="242">
                  <c:v>4.9000000000000004</c:v>
                </c:pt>
                <c:pt idx="243">
                  <c:v>5.3</c:v>
                </c:pt>
                <c:pt idx="244">
                  <c:v>4.9000000000000004</c:v>
                </c:pt>
                <c:pt idx="245">
                  <c:v>4.8</c:v>
                </c:pt>
                <c:pt idx="246">
                  <c:v>5.5</c:v>
                </c:pt>
                <c:pt idx="247">
                  <c:v>5</c:v>
                </c:pt>
                <c:pt idx="248">
                  <c:v>5.3</c:v>
                </c:pt>
                <c:pt idx="249">
                  <c:v>5.0999999999999996</c:v>
                </c:pt>
                <c:pt idx="250">
                  <c:v>6.1</c:v>
                </c:pt>
                <c:pt idx="251">
                  <c:v>5.5</c:v>
                </c:pt>
                <c:pt idx="252">
                  <c:v>5.2</c:v>
                </c:pt>
                <c:pt idx="253">
                  <c:v>5.7</c:v>
                </c:pt>
                <c:pt idx="254">
                  <c:v>5.6</c:v>
                </c:pt>
                <c:pt idx="255">
                  <c:v>5.3</c:v>
                </c:pt>
                <c:pt idx="256">
                  <c:v>5.4</c:v>
                </c:pt>
                <c:pt idx="257">
                  <c:v>5.2</c:v>
                </c:pt>
                <c:pt idx="258">
                  <c:v>5.4</c:v>
                </c:pt>
                <c:pt idx="259">
                  <c:v>5.2</c:v>
                </c:pt>
              </c:numCache>
              <c:extLst xmlns:c16r2="http://schemas.microsoft.com/office/drawing/2015/06/chart"/>
            </c:numRef>
          </c:xVal>
          <c:yVal>
            <c:numRef>
              <c:f>(InstarStageClass!$I$404:$I$406,InstarStageClass!$I$408:$I$664)</c:f>
              <c:numCache>
                <c:formatCode>0.00</c:formatCode>
                <c:ptCount val="260"/>
                <c:pt idx="0">
                  <c:v>5.8</c:v>
                </c:pt>
                <c:pt idx="1">
                  <c:v>5.4</c:v>
                </c:pt>
                <c:pt idx="2">
                  <c:v>5</c:v>
                </c:pt>
                <c:pt idx="3">
                  <c:v>5.7</c:v>
                </c:pt>
                <c:pt idx="4">
                  <c:v>5.7</c:v>
                </c:pt>
                <c:pt idx="5">
                  <c:v>5.7</c:v>
                </c:pt>
                <c:pt idx="6">
                  <c:v>6</c:v>
                </c:pt>
                <c:pt idx="7">
                  <c:v>6.3</c:v>
                </c:pt>
                <c:pt idx="8">
                  <c:v>6</c:v>
                </c:pt>
                <c:pt idx="9">
                  <c:v>6.4</c:v>
                </c:pt>
                <c:pt idx="10">
                  <c:v>5.8</c:v>
                </c:pt>
                <c:pt idx="11">
                  <c:v>5.8</c:v>
                </c:pt>
                <c:pt idx="12">
                  <c:v>6.1</c:v>
                </c:pt>
                <c:pt idx="13">
                  <c:v>5.6</c:v>
                </c:pt>
                <c:pt idx="14">
                  <c:v>5.8</c:v>
                </c:pt>
                <c:pt idx="15">
                  <c:v>6.2</c:v>
                </c:pt>
                <c:pt idx="16">
                  <c:v>6</c:v>
                </c:pt>
                <c:pt idx="17">
                  <c:v>5.2</c:v>
                </c:pt>
                <c:pt idx="18">
                  <c:v>5.0999999999999996</c:v>
                </c:pt>
                <c:pt idx="19">
                  <c:v>5.2</c:v>
                </c:pt>
                <c:pt idx="20">
                  <c:v>5.5</c:v>
                </c:pt>
                <c:pt idx="21">
                  <c:v>5.7</c:v>
                </c:pt>
                <c:pt idx="22">
                  <c:v>5.7</c:v>
                </c:pt>
                <c:pt idx="23">
                  <c:v>5.6</c:v>
                </c:pt>
                <c:pt idx="24">
                  <c:v>5.3</c:v>
                </c:pt>
                <c:pt idx="25">
                  <c:v>5.3</c:v>
                </c:pt>
                <c:pt idx="26">
                  <c:v>5.5</c:v>
                </c:pt>
                <c:pt idx="27">
                  <c:v>5.0999999999999996</c:v>
                </c:pt>
                <c:pt idx="28">
                  <c:v>5.3</c:v>
                </c:pt>
                <c:pt idx="29">
                  <c:v>5.3</c:v>
                </c:pt>
                <c:pt idx="30">
                  <c:v>5.6</c:v>
                </c:pt>
                <c:pt idx="31">
                  <c:v>5.9</c:v>
                </c:pt>
                <c:pt idx="32">
                  <c:v>5.8</c:v>
                </c:pt>
                <c:pt idx="33">
                  <c:v>5.4</c:v>
                </c:pt>
                <c:pt idx="34">
                  <c:v>5.9</c:v>
                </c:pt>
                <c:pt idx="35">
                  <c:v>5.3</c:v>
                </c:pt>
                <c:pt idx="36">
                  <c:v>5.5</c:v>
                </c:pt>
                <c:pt idx="37">
                  <c:v>5.6</c:v>
                </c:pt>
                <c:pt idx="38">
                  <c:v>5.8</c:v>
                </c:pt>
                <c:pt idx="39">
                  <c:v>5.8</c:v>
                </c:pt>
                <c:pt idx="40">
                  <c:v>6</c:v>
                </c:pt>
                <c:pt idx="41">
                  <c:v>4.9000000000000004</c:v>
                </c:pt>
                <c:pt idx="42">
                  <c:v>5.2</c:v>
                </c:pt>
                <c:pt idx="43">
                  <c:v>5.2</c:v>
                </c:pt>
                <c:pt idx="44">
                  <c:v>5.3</c:v>
                </c:pt>
                <c:pt idx="45">
                  <c:v>5.5</c:v>
                </c:pt>
                <c:pt idx="46">
                  <c:v>5.9</c:v>
                </c:pt>
                <c:pt idx="47">
                  <c:v>5.7</c:v>
                </c:pt>
                <c:pt idx="48">
                  <c:v>5.9</c:v>
                </c:pt>
                <c:pt idx="49">
                  <c:v>6</c:v>
                </c:pt>
                <c:pt idx="50">
                  <c:v>5.8</c:v>
                </c:pt>
                <c:pt idx="51">
                  <c:v>6</c:v>
                </c:pt>
                <c:pt idx="52">
                  <c:v>6</c:v>
                </c:pt>
                <c:pt idx="53">
                  <c:v>6.2</c:v>
                </c:pt>
                <c:pt idx="54">
                  <c:v>5.9</c:v>
                </c:pt>
                <c:pt idx="55">
                  <c:v>6.2</c:v>
                </c:pt>
                <c:pt idx="56">
                  <c:v>5.8</c:v>
                </c:pt>
                <c:pt idx="57">
                  <c:v>5.7</c:v>
                </c:pt>
                <c:pt idx="58">
                  <c:v>5.9</c:v>
                </c:pt>
                <c:pt idx="59">
                  <c:v>5.9</c:v>
                </c:pt>
                <c:pt idx="60">
                  <c:v>5.7</c:v>
                </c:pt>
                <c:pt idx="61">
                  <c:v>5.3</c:v>
                </c:pt>
                <c:pt idx="62">
                  <c:v>5.4</c:v>
                </c:pt>
                <c:pt idx="63">
                  <c:v>5</c:v>
                </c:pt>
                <c:pt idx="64">
                  <c:v>4.8</c:v>
                </c:pt>
                <c:pt idx="65">
                  <c:v>5.0999999999999996</c:v>
                </c:pt>
                <c:pt idx="66">
                  <c:v>5.6</c:v>
                </c:pt>
                <c:pt idx="67">
                  <c:v>5.7</c:v>
                </c:pt>
                <c:pt idx="68">
                  <c:v>6</c:v>
                </c:pt>
                <c:pt idx="69">
                  <c:v>5.5</c:v>
                </c:pt>
                <c:pt idx="70">
                  <c:v>5.5</c:v>
                </c:pt>
                <c:pt idx="71">
                  <c:v>5.6</c:v>
                </c:pt>
                <c:pt idx="72">
                  <c:v>5.7</c:v>
                </c:pt>
                <c:pt idx="73">
                  <c:v>5.4</c:v>
                </c:pt>
                <c:pt idx="74">
                  <c:v>5.6</c:v>
                </c:pt>
                <c:pt idx="75">
                  <c:v>5.8</c:v>
                </c:pt>
                <c:pt idx="76">
                  <c:v>5.8</c:v>
                </c:pt>
                <c:pt idx="77">
                  <c:v>6.1</c:v>
                </c:pt>
                <c:pt idx="78">
                  <c:v>5.3</c:v>
                </c:pt>
                <c:pt idx="79">
                  <c:v>5.5</c:v>
                </c:pt>
                <c:pt idx="80">
                  <c:v>5.5</c:v>
                </c:pt>
                <c:pt idx="81">
                  <c:v>5.5</c:v>
                </c:pt>
                <c:pt idx="82">
                  <c:v>5.7</c:v>
                </c:pt>
                <c:pt idx="83">
                  <c:v>5.7</c:v>
                </c:pt>
                <c:pt idx="84">
                  <c:v>5.8</c:v>
                </c:pt>
                <c:pt idx="85">
                  <c:v>5.8</c:v>
                </c:pt>
                <c:pt idx="86">
                  <c:v>5.8</c:v>
                </c:pt>
                <c:pt idx="87">
                  <c:v>6</c:v>
                </c:pt>
                <c:pt idx="88">
                  <c:v>6</c:v>
                </c:pt>
                <c:pt idx="89">
                  <c:v>5.5</c:v>
                </c:pt>
                <c:pt idx="90">
                  <c:v>5.5</c:v>
                </c:pt>
                <c:pt idx="91">
                  <c:v>5.7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5.5</c:v>
                </c:pt>
                <c:pt idx="96">
                  <c:v>5.6</c:v>
                </c:pt>
                <c:pt idx="97">
                  <c:v>5.7</c:v>
                </c:pt>
                <c:pt idx="98">
                  <c:v>5.8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5.7</c:v>
                </c:pt>
                <c:pt idx="103">
                  <c:v>5.8</c:v>
                </c:pt>
                <c:pt idx="104">
                  <c:v>5.8</c:v>
                </c:pt>
                <c:pt idx="105">
                  <c:v>5.8</c:v>
                </c:pt>
                <c:pt idx="106">
                  <c:v>5.9</c:v>
                </c:pt>
                <c:pt idx="107">
                  <c:v>5.0999999999999996</c:v>
                </c:pt>
                <c:pt idx="108">
                  <c:v>5.2</c:v>
                </c:pt>
                <c:pt idx="109">
                  <c:v>5.3</c:v>
                </c:pt>
                <c:pt idx="110">
                  <c:v>5.2</c:v>
                </c:pt>
                <c:pt idx="111">
                  <c:v>5.4</c:v>
                </c:pt>
                <c:pt idx="112">
                  <c:v>5.4</c:v>
                </c:pt>
                <c:pt idx="113">
                  <c:v>5.4</c:v>
                </c:pt>
                <c:pt idx="114">
                  <c:v>5.2</c:v>
                </c:pt>
                <c:pt idx="115">
                  <c:v>5.3</c:v>
                </c:pt>
                <c:pt idx="116">
                  <c:v>5.4</c:v>
                </c:pt>
                <c:pt idx="117">
                  <c:v>5.4</c:v>
                </c:pt>
                <c:pt idx="118">
                  <c:v>5.4</c:v>
                </c:pt>
                <c:pt idx="119">
                  <c:v>5.5</c:v>
                </c:pt>
                <c:pt idx="120">
                  <c:v>5.5</c:v>
                </c:pt>
                <c:pt idx="121">
                  <c:v>5.5</c:v>
                </c:pt>
                <c:pt idx="122">
                  <c:v>5.5</c:v>
                </c:pt>
                <c:pt idx="123">
                  <c:v>5.5</c:v>
                </c:pt>
                <c:pt idx="124">
                  <c:v>5.5</c:v>
                </c:pt>
                <c:pt idx="125">
                  <c:v>5.5</c:v>
                </c:pt>
                <c:pt idx="126">
                  <c:v>5.5</c:v>
                </c:pt>
                <c:pt idx="127">
                  <c:v>5.5</c:v>
                </c:pt>
                <c:pt idx="128">
                  <c:v>5.5</c:v>
                </c:pt>
                <c:pt idx="129">
                  <c:v>5.7</c:v>
                </c:pt>
                <c:pt idx="130">
                  <c:v>5.8</c:v>
                </c:pt>
                <c:pt idx="131">
                  <c:v>5.6</c:v>
                </c:pt>
                <c:pt idx="132">
                  <c:v>5.5</c:v>
                </c:pt>
                <c:pt idx="133">
                  <c:v>5.7</c:v>
                </c:pt>
                <c:pt idx="134">
                  <c:v>5.8</c:v>
                </c:pt>
                <c:pt idx="135">
                  <c:v>5.8</c:v>
                </c:pt>
                <c:pt idx="136">
                  <c:v>5.8</c:v>
                </c:pt>
                <c:pt idx="137">
                  <c:v>6.1</c:v>
                </c:pt>
                <c:pt idx="138">
                  <c:v>5.9</c:v>
                </c:pt>
                <c:pt idx="139">
                  <c:v>5</c:v>
                </c:pt>
                <c:pt idx="140">
                  <c:v>5.9</c:v>
                </c:pt>
                <c:pt idx="141">
                  <c:v>4.7</c:v>
                </c:pt>
                <c:pt idx="142">
                  <c:v>5</c:v>
                </c:pt>
                <c:pt idx="143">
                  <c:v>4.9000000000000004</c:v>
                </c:pt>
                <c:pt idx="144">
                  <c:v>5.2</c:v>
                </c:pt>
                <c:pt idx="145">
                  <c:v>5.3</c:v>
                </c:pt>
                <c:pt idx="146">
                  <c:v>5.7</c:v>
                </c:pt>
                <c:pt idx="147">
                  <c:v>5.4</c:v>
                </c:pt>
                <c:pt idx="148">
                  <c:v>5.8</c:v>
                </c:pt>
                <c:pt idx="149">
                  <c:v>4.9000000000000004</c:v>
                </c:pt>
                <c:pt idx="150">
                  <c:v>5</c:v>
                </c:pt>
                <c:pt idx="151">
                  <c:v>5.0999999999999996</c:v>
                </c:pt>
                <c:pt idx="152">
                  <c:v>5.3</c:v>
                </c:pt>
                <c:pt idx="153">
                  <c:v>5.0999999999999996</c:v>
                </c:pt>
                <c:pt idx="154">
                  <c:v>5.2</c:v>
                </c:pt>
                <c:pt idx="155">
                  <c:v>5.2</c:v>
                </c:pt>
                <c:pt idx="156">
                  <c:v>5.3</c:v>
                </c:pt>
                <c:pt idx="157">
                  <c:v>5.2</c:v>
                </c:pt>
                <c:pt idx="158">
                  <c:v>5.3</c:v>
                </c:pt>
                <c:pt idx="159">
                  <c:v>5.2</c:v>
                </c:pt>
                <c:pt idx="160">
                  <c:v>5.4</c:v>
                </c:pt>
                <c:pt idx="161">
                  <c:v>5.4</c:v>
                </c:pt>
                <c:pt idx="162">
                  <c:v>5.4</c:v>
                </c:pt>
                <c:pt idx="163">
                  <c:v>5.6</c:v>
                </c:pt>
                <c:pt idx="164">
                  <c:v>5.9</c:v>
                </c:pt>
                <c:pt idx="165">
                  <c:v>5.8</c:v>
                </c:pt>
                <c:pt idx="166">
                  <c:v>5.8</c:v>
                </c:pt>
                <c:pt idx="167">
                  <c:v>5.7</c:v>
                </c:pt>
                <c:pt idx="168">
                  <c:v>5.7</c:v>
                </c:pt>
                <c:pt idx="169">
                  <c:v>6.1</c:v>
                </c:pt>
                <c:pt idx="170">
                  <c:v>6.2</c:v>
                </c:pt>
                <c:pt idx="171">
                  <c:v>4.8</c:v>
                </c:pt>
                <c:pt idx="172">
                  <c:v>5</c:v>
                </c:pt>
                <c:pt idx="173">
                  <c:v>5.2</c:v>
                </c:pt>
                <c:pt idx="174">
                  <c:v>5.2</c:v>
                </c:pt>
                <c:pt idx="175">
                  <c:v>5.2</c:v>
                </c:pt>
                <c:pt idx="176">
                  <c:v>5.4</c:v>
                </c:pt>
                <c:pt idx="177">
                  <c:v>5.2</c:v>
                </c:pt>
                <c:pt idx="178">
                  <c:v>5.4</c:v>
                </c:pt>
                <c:pt idx="179">
                  <c:v>5.6</c:v>
                </c:pt>
                <c:pt idx="180">
                  <c:v>5.5</c:v>
                </c:pt>
                <c:pt idx="181">
                  <c:v>5.7</c:v>
                </c:pt>
                <c:pt idx="182">
                  <c:v>5.6</c:v>
                </c:pt>
                <c:pt idx="183">
                  <c:v>5.6</c:v>
                </c:pt>
                <c:pt idx="184">
                  <c:v>5.7</c:v>
                </c:pt>
                <c:pt idx="185">
                  <c:v>5.8</c:v>
                </c:pt>
                <c:pt idx="186">
                  <c:v>5.9</c:v>
                </c:pt>
                <c:pt idx="187">
                  <c:v>5.9</c:v>
                </c:pt>
                <c:pt idx="188">
                  <c:v>5.9</c:v>
                </c:pt>
                <c:pt idx="189">
                  <c:v>4.9000000000000004</c:v>
                </c:pt>
                <c:pt idx="190">
                  <c:v>6.1</c:v>
                </c:pt>
                <c:pt idx="191">
                  <c:v>5.3</c:v>
                </c:pt>
                <c:pt idx="192">
                  <c:v>5.0999999999999996</c:v>
                </c:pt>
                <c:pt idx="193">
                  <c:v>5.4</c:v>
                </c:pt>
                <c:pt idx="194">
                  <c:v>5.5</c:v>
                </c:pt>
                <c:pt idx="195">
                  <c:v>5.7</c:v>
                </c:pt>
                <c:pt idx="196">
                  <c:v>5.9</c:v>
                </c:pt>
                <c:pt idx="197">
                  <c:v>5.6</c:v>
                </c:pt>
                <c:pt idx="198">
                  <c:v>6.1</c:v>
                </c:pt>
                <c:pt idx="199">
                  <c:v>6.2</c:v>
                </c:pt>
                <c:pt idx="200">
                  <c:v>5.2</c:v>
                </c:pt>
                <c:pt idx="201">
                  <c:v>5.4</c:v>
                </c:pt>
                <c:pt idx="202">
                  <c:v>5.6</c:v>
                </c:pt>
                <c:pt idx="203">
                  <c:v>5.7</c:v>
                </c:pt>
                <c:pt idx="204">
                  <c:v>5.9</c:v>
                </c:pt>
                <c:pt idx="205">
                  <c:v>6.1</c:v>
                </c:pt>
                <c:pt idx="206">
                  <c:v>5.8</c:v>
                </c:pt>
                <c:pt idx="207">
                  <c:v>5.3</c:v>
                </c:pt>
                <c:pt idx="208">
                  <c:v>5.5</c:v>
                </c:pt>
                <c:pt idx="209">
                  <c:v>5.2</c:v>
                </c:pt>
                <c:pt idx="210">
                  <c:v>5.2</c:v>
                </c:pt>
                <c:pt idx="211">
                  <c:v>5.2</c:v>
                </c:pt>
                <c:pt idx="212">
                  <c:v>5.2</c:v>
                </c:pt>
                <c:pt idx="213">
                  <c:v>5.2</c:v>
                </c:pt>
                <c:pt idx="214">
                  <c:v>5.6</c:v>
                </c:pt>
                <c:pt idx="215">
                  <c:v>5.5</c:v>
                </c:pt>
                <c:pt idx="216">
                  <c:v>5.6</c:v>
                </c:pt>
                <c:pt idx="217">
                  <c:v>5.6</c:v>
                </c:pt>
                <c:pt idx="218">
                  <c:v>5.4</c:v>
                </c:pt>
                <c:pt idx="219">
                  <c:v>5.8</c:v>
                </c:pt>
                <c:pt idx="220">
                  <c:v>4.5999999999999996</c:v>
                </c:pt>
                <c:pt idx="221">
                  <c:v>4.5999999999999996</c:v>
                </c:pt>
                <c:pt idx="222">
                  <c:v>5.0999999999999996</c:v>
                </c:pt>
                <c:pt idx="223">
                  <c:v>5.3</c:v>
                </c:pt>
                <c:pt idx="224">
                  <c:v>5.4</c:v>
                </c:pt>
                <c:pt idx="225">
                  <c:v>5.7</c:v>
                </c:pt>
                <c:pt idx="226">
                  <c:v>5.5</c:v>
                </c:pt>
                <c:pt idx="227">
                  <c:v>5.2</c:v>
                </c:pt>
                <c:pt idx="228">
                  <c:v>5.9</c:v>
                </c:pt>
                <c:pt idx="229">
                  <c:v>5.8</c:v>
                </c:pt>
                <c:pt idx="230">
                  <c:v>6.1</c:v>
                </c:pt>
                <c:pt idx="231">
                  <c:v>5.4</c:v>
                </c:pt>
                <c:pt idx="232">
                  <c:v>5.9</c:v>
                </c:pt>
                <c:pt idx="233">
                  <c:v>5.3</c:v>
                </c:pt>
                <c:pt idx="234">
                  <c:v>5.3</c:v>
                </c:pt>
                <c:pt idx="235">
                  <c:v>5.3</c:v>
                </c:pt>
                <c:pt idx="236">
                  <c:v>6</c:v>
                </c:pt>
                <c:pt idx="237">
                  <c:v>5.5</c:v>
                </c:pt>
                <c:pt idx="238">
                  <c:v>5.0999999999999996</c:v>
                </c:pt>
                <c:pt idx="239">
                  <c:v>5.4</c:v>
                </c:pt>
                <c:pt idx="240">
                  <c:v>5.3</c:v>
                </c:pt>
                <c:pt idx="241">
                  <c:v>5.3</c:v>
                </c:pt>
                <c:pt idx="242">
                  <c:v>5.0999999999999996</c:v>
                </c:pt>
                <c:pt idx="243">
                  <c:v>5.5</c:v>
                </c:pt>
                <c:pt idx="244">
                  <c:v>5.2</c:v>
                </c:pt>
                <c:pt idx="245">
                  <c:v>5</c:v>
                </c:pt>
                <c:pt idx="246">
                  <c:v>5.6</c:v>
                </c:pt>
                <c:pt idx="247">
                  <c:v>4.9000000000000004</c:v>
                </c:pt>
                <c:pt idx="248">
                  <c:v>5.3</c:v>
                </c:pt>
                <c:pt idx="249">
                  <c:v>5.3</c:v>
                </c:pt>
                <c:pt idx="250">
                  <c:v>6.1</c:v>
                </c:pt>
                <c:pt idx="251">
                  <c:v>5.7</c:v>
                </c:pt>
                <c:pt idx="252">
                  <c:v>5.0999999999999996</c:v>
                </c:pt>
                <c:pt idx="253">
                  <c:v>5.8</c:v>
                </c:pt>
                <c:pt idx="254">
                  <c:v>5.8</c:v>
                </c:pt>
                <c:pt idx="255">
                  <c:v>5.4</c:v>
                </c:pt>
                <c:pt idx="256">
                  <c:v>5.5</c:v>
                </c:pt>
                <c:pt idx="257">
                  <c:v>5.4</c:v>
                </c:pt>
                <c:pt idx="258">
                  <c:v>5.4</c:v>
                </c:pt>
                <c:pt idx="259">
                  <c:v>5.2</c:v>
                </c:pt>
              </c:numCache>
              <c:extLst xmlns:c16r2="http://schemas.microsoft.com/office/drawing/2015/06/chart"/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7609-4E25-82F8-40FAAE678A75}"/>
            </c:ext>
          </c:extLst>
        </c:ser>
        <c:ser>
          <c:idx val="22"/>
          <c:order val="22"/>
          <c:tx>
            <c:v>FIELD LC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(InstarStageClass!$H$665:$H$667,InstarStageClass!$H$669:$H$750)</c:f>
              <c:numCache>
                <c:formatCode>0.00</c:formatCode>
                <c:ptCount val="85"/>
                <c:pt idx="0">
                  <c:v>5.0999999999999996</c:v>
                </c:pt>
                <c:pt idx="1">
                  <c:v>4.9000000000000004</c:v>
                </c:pt>
                <c:pt idx="2">
                  <c:v>5</c:v>
                </c:pt>
                <c:pt idx="3">
                  <c:v>5.8</c:v>
                </c:pt>
                <c:pt idx="4">
                  <c:v>5.3</c:v>
                </c:pt>
                <c:pt idx="5">
                  <c:v>5.3</c:v>
                </c:pt>
                <c:pt idx="6">
                  <c:v>4.9000000000000004</c:v>
                </c:pt>
                <c:pt idx="7">
                  <c:v>5</c:v>
                </c:pt>
                <c:pt idx="8">
                  <c:v>5</c:v>
                </c:pt>
                <c:pt idx="9">
                  <c:v>5.8</c:v>
                </c:pt>
                <c:pt idx="10">
                  <c:v>6.6</c:v>
                </c:pt>
                <c:pt idx="11">
                  <c:v>6.5</c:v>
                </c:pt>
                <c:pt idx="12">
                  <c:v>7.2</c:v>
                </c:pt>
                <c:pt idx="13">
                  <c:v>7.4</c:v>
                </c:pt>
                <c:pt idx="14">
                  <c:v>6.7</c:v>
                </c:pt>
                <c:pt idx="15">
                  <c:v>7</c:v>
                </c:pt>
                <c:pt idx="16">
                  <c:v>7.4</c:v>
                </c:pt>
                <c:pt idx="17">
                  <c:v>7.2</c:v>
                </c:pt>
                <c:pt idx="18">
                  <c:v>7.3</c:v>
                </c:pt>
                <c:pt idx="19">
                  <c:v>7.5</c:v>
                </c:pt>
                <c:pt idx="20">
                  <c:v>7.9</c:v>
                </c:pt>
                <c:pt idx="21">
                  <c:v>8.1</c:v>
                </c:pt>
                <c:pt idx="22">
                  <c:v>6.1</c:v>
                </c:pt>
                <c:pt idx="23">
                  <c:v>6.2</c:v>
                </c:pt>
                <c:pt idx="24">
                  <c:v>6.5</c:v>
                </c:pt>
                <c:pt idx="25">
                  <c:v>6.9</c:v>
                </c:pt>
                <c:pt idx="26">
                  <c:v>7</c:v>
                </c:pt>
                <c:pt idx="27">
                  <c:v>7.2</c:v>
                </c:pt>
                <c:pt idx="28">
                  <c:v>7.2</c:v>
                </c:pt>
                <c:pt idx="29">
                  <c:v>7.2</c:v>
                </c:pt>
                <c:pt idx="30">
                  <c:v>7.2</c:v>
                </c:pt>
                <c:pt idx="31">
                  <c:v>7.3</c:v>
                </c:pt>
                <c:pt idx="32">
                  <c:v>7.5</c:v>
                </c:pt>
                <c:pt idx="33">
                  <c:v>7.5</c:v>
                </c:pt>
                <c:pt idx="34">
                  <c:v>7.5</c:v>
                </c:pt>
                <c:pt idx="35">
                  <c:v>7.6</c:v>
                </c:pt>
                <c:pt idx="36">
                  <c:v>7.7</c:v>
                </c:pt>
                <c:pt idx="37">
                  <c:v>7.8</c:v>
                </c:pt>
                <c:pt idx="38">
                  <c:v>8.4</c:v>
                </c:pt>
                <c:pt idx="39">
                  <c:v>8.5</c:v>
                </c:pt>
                <c:pt idx="40">
                  <c:v>7.7</c:v>
                </c:pt>
                <c:pt idx="41">
                  <c:v>8</c:v>
                </c:pt>
                <c:pt idx="42">
                  <c:v>8.1999999999999993</c:v>
                </c:pt>
                <c:pt idx="43">
                  <c:v>8.5</c:v>
                </c:pt>
                <c:pt idx="44">
                  <c:v>7.8</c:v>
                </c:pt>
                <c:pt idx="45">
                  <c:v>7.9</c:v>
                </c:pt>
                <c:pt idx="46">
                  <c:v>7.1</c:v>
                </c:pt>
                <c:pt idx="47">
                  <c:v>7.3</c:v>
                </c:pt>
                <c:pt idx="48">
                  <c:v>7.9</c:v>
                </c:pt>
                <c:pt idx="49">
                  <c:v>8.3000000000000007</c:v>
                </c:pt>
                <c:pt idx="50">
                  <c:v>6.5</c:v>
                </c:pt>
                <c:pt idx="51">
                  <c:v>6.8</c:v>
                </c:pt>
                <c:pt idx="52">
                  <c:v>7.2</c:v>
                </c:pt>
                <c:pt idx="53">
                  <c:v>7.3</c:v>
                </c:pt>
                <c:pt idx="54">
                  <c:v>7.7</c:v>
                </c:pt>
                <c:pt idx="55">
                  <c:v>7</c:v>
                </c:pt>
                <c:pt idx="56">
                  <c:v>7.4</c:v>
                </c:pt>
                <c:pt idx="57">
                  <c:v>7.4</c:v>
                </c:pt>
                <c:pt idx="58">
                  <c:v>7.8</c:v>
                </c:pt>
                <c:pt idx="59">
                  <c:v>7.2</c:v>
                </c:pt>
                <c:pt idx="60">
                  <c:v>7.5</c:v>
                </c:pt>
                <c:pt idx="61">
                  <c:v>7.5</c:v>
                </c:pt>
                <c:pt idx="62">
                  <c:v>7.7</c:v>
                </c:pt>
                <c:pt idx="63">
                  <c:v>7.8</c:v>
                </c:pt>
                <c:pt idx="64">
                  <c:v>7.8</c:v>
                </c:pt>
                <c:pt idx="65">
                  <c:v>8.6999999999999993</c:v>
                </c:pt>
                <c:pt idx="66">
                  <c:v>7.1</c:v>
                </c:pt>
                <c:pt idx="67">
                  <c:v>7.6</c:v>
                </c:pt>
                <c:pt idx="68">
                  <c:v>8.1999999999999993</c:v>
                </c:pt>
                <c:pt idx="69">
                  <c:v>8.5</c:v>
                </c:pt>
                <c:pt idx="70">
                  <c:v>7.1</c:v>
                </c:pt>
                <c:pt idx="71">
                  <c:v>7.9</c:v>
                </c:pt>
                <c:pt idx="72">
                  <c:v>7.3</c:v>
                </c:pt>
                <c:pt idx="73">
                  <c:v>7</c:v>
                </c:pt>
                <c:pt idx="74">
                  <c:v>7.5</c:v>
                </c:pt>
                <c:pt idx="75">
                  <c:v>7.3</c:v>
                </c:pt>
                <c:pt idx="76">
                  <c:v>7.4</c:v>
                </c:pt>
                <c:pt idx="77">
                  <c:v>8</c:v>
                </c:pt>
                <c:pt idx="78">
                  <c:v>7.5</c:v>
                </c:pt>
                <c:pt idx="79">
                  <c:v>7.8</c:v>
                </c:pt>
                <c:pt idx="80">
                  <c:v>7.2</c:v>
                </c:pt>
                <c:pt idx="81">
                  <c:v>6.9</c:v>
                </c:pt>
                <c:pt idx="82">
                  <c:v>7.2</c:v>
                </c:pt>
                <c:pt idx="83">
                  <c:v>7.3</c:v>
                </c:pt>
                <c:pt idx="84">
                  <c:v>6.9</c:v>
                </c:pt>
              </c:numCache>
              <c:extLst xmlns:c16r2="http://schemas.microsoft.com/office/drawing/2015/06/chart"/>
            </c:numRef>
          </c:xVal>
          <c:yVal>
            <c:numRef>
              <c:f>(InstarStageClass!$I$665:$I$667,InstarStageClass!$I$669:$I$750)</c:f>
              <c:numCache>
                <c:formatCode>0.00</c:formatCode>
                <c:ptCount val="85"/>
                <c:pt idx="0">
                  <c:v>5.3</c:v>
                </c:pt>
                <c:pt idx="1">
                  <c:v>5</c:v>
                </c:pt>
                <c:pt idx="2">
                  <c:v>5</c:v>
                </c:pt>
                <c:pt idx="3">
                  <c:v>5.9</c:v>
                </c:pt>
                <c:pt idx="4">
                  <c:v>5.2</c:v>
                </c:pt>
                <c:pt idx="5">
                  <c:v>5.2</c:v>
                </c:pt>
                <c:pt idx="6">
                  <c:v>5</c:v>
                </c:pt>
                <c:pt idx="7">
                  <c:v>5</c:v>
                </c:pt>
                <c:pt idx="8">
                  <c:v>4.9000000000000004</c:v>
                </c:pt>
                <c:pt idx="9">
                  <c:v>5.9</c:v>
                </c:pt>
                <c:pt idx="10">
                  <c:v>6.9</c:v>
                </c:pt>
                <c:pt idx="11">
                  <c:v>6.3</c:v>
                </c:pt>
                <c:pt idx="12">
                  <c:v>7.5</c:v>
                </c:pt>
                <c:pt idx="13">
                  <c:v>7.8</c:v>
                </c:pt>
                <c:pt idx="14">
                  <c:v>6.1</c:v>
                </c:pt>
                <c:pt idx="15">
                  <c:v>6.5</c:v>
                </c:pt>
                <c:pt idx="16">
                  <c:v>6.3</c:v>
                </c:pt>
                <c:pt idx="17">
                  <c:v>6.4</c:v>
                </c:pt>
                <c:pt idx="18">
                  <c:v>6.1</c:v>
                </c:pt>
                <c:pt idx="19">
                  <c:v>6.6</c:v>
                </c:pt>
                <c:pt idx="20">
                  <c:v>6.8</c:v>
                </c:pt>
                <c:pt idx="21">
                  <c:v>7</c:v>
                </c:pt>
                <c:pt idx="22">
                  <c:v>5.7</c:v>
                </c:pt>
                <c:pt idx="23">
                  <c:v>5.5</c:v>
                </c:pt>
                <c:pt idx="24">
                  <c:v>5.6</c:v>
                </c:pt>
                <c:pt idx="25">
                  <c:v>6.2</c:v>
                </c:pt>
                <c:pt idx="26">
                  <c:v>6.5</c:v>
                </c:pt>
                <c:pt idx="27">
                  <c:v>7</c:v>
                </c:pt>
                <c:pt idx="28">
                  <c:v>7</c:v>
                </c:pt>
                <c:pt idx="29">
                  <c:v>6.5</c:v>
                </c:pt>
                <c:pt idx="30">
                  <c:v>6.6</c:v>
                </c:pt>
                <c:pt idx="31">
                  <c:v>6.8</c:v>
                </c:pt>
                <c:pt idx="32">
                  <c:v>6.6</c:v>
                </c:pt>
                <c:pt idx="33">
                  <c:v>6.7</c:v>
                </c:pt>
                <c:pt idx="34">
                  <c:v>6.9</c:v>
                </c:pt>
                <c:pt idx="35">
                  <c:v>6.9</c:v>
                </c:pt>
                <c:pt idx="36">
                  <c:v>7</c:v>
                </c:pt>
                <c:pt idx="37">
                  <c:v>7.4</c:v>
                </c:pt>
                <c:pt idx="38">
                  <c:v>7.3</c:v>
                </c:pt>
                <c:pt idx="39">
                  <c:v>7.4</c:v>
                </c:pt>
                <c:pt idx="40">
                  <c:v>6.8</c:v>
                </c:pt>
                <c:pt idx="41">
                  <c:v>7</c:v>
                </c:pt>
                <c:pt idx="42">
                  <c:v>7.5</c:v>
                </c:pt>
                <c:pt idx="43">
                  <c:v>7.5</c:v>
                </c:pt>
                <c:pt idx="44">
                  <c:v>7.2</c:v>
                </c:pt>
                <c:pt idx="45">
                  <c:v>6.9</c:v>
                </c:pt>
                <c:pt idx="46">
                  <c:v>6.4</c:v>
                </c:pt>
                <c:pt idx="47">
                  <c:v>6.5</c:v>
                </c:pt>
                <c:pt idx="48">
                  <c:v>6.9</c:v>
                </c:pt>
                <c:pt idx="49">
                  <c:v>7.2</c:v>
                </c:pt>
                <c:pt idx="50">
                  <c:v>5.6</c:v>
                </c:pt>
                <c:pt idx="51">
                  <c:v>5.7</c:v>
                </c:pt>
                <c:pt idx="52">
                  <c:v>6.1</c:v>
                </c:pt>
                <c:pt idx="53">
                  <c:v>6.2</c:v>
                </c:pt>
                <c:pt idx="54">
                  <c:v>6.7</c:v>
                </c:pt>
                <c:pt idx="55">
                  <c:v>6.4</c:v>
                </c:pt>
                <c:pt idx="56">
                  <c:v>6.7</c:v>
                </c:pt>
                <c:pt idx="57">
                  <c:v>7</c:v>
                </c:pt>
                <c:pt idx="58">
                  <c:v>7.4</c:v>
                </c:pt>
                <c:pt idx="59">
                  <c:v>7</c:v>
                </c:pt>
                <c:pt idx="60">
                  <c:v>6.8</c:v>
                </c:pt>
                <c:pt idx="61">
                  <c:v>7</c:v>
                </c:pt>
                <c:pt idx="62">
                  <c:v>6.8</c:v>
                </c:pt>
                <c:pt idx="63">
                  <c:v>6.9</c:v>
                </c:pt>
                <c:pt idx="64">
                  <c:v>7.2</c:v>
                </c:pt>
                <c:pt idx="65">
                  <c:v>8.1</c:v>
                </c:pt>
                <c:pt idx="66">
                  <c:v>6.9</c:v>
                </c:pt>
                <c:pt idx="67">
                  <c:v>7</c:v>
                </c:pt>
                <c:pt idx="68">
                  <c:v>7</c:v>
                </c:pt>
                <c:pt idx="69">
                  <c:v>7.8</c:v>
                </c:pt>
                <c:pt idx="70">
                  <c:v>6.2</c:v>
                </c:pt>
                <c:pt idx="71">
                  <c:v>7.3</c:v>
                </c:pt>
                <c:pt idx="72">
                  <c:v>6.4</c:v>
                </c:pt>
                <c:pt idx="73">
                  <c:v>6.1</c:v>
                </c:pt>
                <c:pt idx="74">
                  <c:v>6.5</c:v>
                </c:pt>
                <c:pt idx="75">
                  <c:v>6.8</c:v>
                </c:pt>
                <c:pt idx="76">
                  <c:v>6.8</c:v>
                </c:pt>
                <c:pt idx="77">
                  <c:v>7</c:v>
                </c:pt>
                <c:pt idx="78">
                  <c:v>6.8</c:v>
                </c:pt>
                <c:pt idx="79">
                  <c:v>6.6</c:v>
                </c:pt>
                <c:pt idx="80">
                  <c:v>6.5</c:v>
                </c:pt>
                <c:pt idx="81">
                  <c:v>6.4</c:v>
                </c:pt>
                <c:pt idx="82">
                  <c:v>6.3</c:v>
                </c:pt>
                <c:pt idx="83">
                  <c:v>6.6</c:v>
                </c:pt>
                <c:pt idx="84">
                  <c:v>6.2</c:v>
                </c:pt>
              </c:numCache>
              <c:extLst xmlns:c16r2="http://schemas.microsoft.com/office/drawing/2015/06/chart"/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7609-4E25-82F8-40FAAE678A75}"/>
            </c:ext>
          </c:extLst>
        </c:ser>
        <c:ser>
          <c:idx val="23"/>
          <c:order val="23"/>
          <c:tx>
            <c:v>FIELD LC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(InstarStageClass!$H$751:$H$753,InstarStageClass!$H$755:$H$796)</c:f>
              <c:numCache>
                <c:formatCode>0.00</c:formatCode>
                <c:ptCount val="45"/>
                <c:pt idx="0">
                  <c:v>7</c:v>
                </c:pt>
                <c:pt idx="1">
                  <c:v>7.3</c:v>
                </c:pt>
                <c:pt idx="2">
                  <c:v>7.3</c:v>
                </c:pt>
                <c:pt idx="3">
                  <c:v>7.3</c:v>
                </c:pt>
                <c:pt idx="4">
                  <c:v>8.5</c:v>
                </c:pt>
                <c:pt idx="5">
                  <c:v>8.5</c:v>
                </c:pt>
                <c:pt idx="6">
                  <c:v>8.6</c:v>
                </c:pt>
                <c:pt idx="7">
                  <c:v>8.4</c:v>
                </c:pt>
                <c:pt idx="8">
                  <c:v>8.5</c:v>
                </c:pt>
                <c:pt idx="9">
                  <c:v>8.3000000000000007</c:v>
                </c:pt>
                <c:pt idx="10">
                  <c:v>7.3</c:v>
                </c:pt>
                <c:pt idx="11">
                  <c:v>6.8</c:v>
                </c:pt>
                <c:pt idx="12">
                  <c:v>9.1</c:v>
                </c:pt>
                <c:pt idx="13">
                  <c:v>10.9</c:v>
                </c:pt>
                <c:pt idx="14">
                  <c:v>9</c:v>
                </c:pt>
                <c:pt idx="15">
                  <c:v>9.5</c:v>
                </c:pt>
                <c:pt idx="16">
                  <c:v>9.5</c:v>
                </c:pt>
                <c:pt idx="17">
                  <c:v>9.6</c:v>
                </c:pt>
                <c:pt idx="18">
                  <c:v>9.6999999999999993</c:v>
                </c:pt>
                <c:pt idx="19">
                  <c:v>9.8000000000000007</c:v>
                </c:pt>
                <c:pt idx="20">
                  <c:v>9.8000000000000007</c:v>
                </c:pt>
                <c:pt idx="21">
                  <c:v>10</c:v>
                </c:pt>
                <c:pt idx="22">
                  <c:v>10.1</c:v>
                </c:pt>
                <c:pt idx="23">
                  <c:v>10.199999999999999</c:v>
                </c:pt>
                <c:pt idx="24">
                  <c:v>10.4</c:v>
                </c:pt>
                <c:pt idx="25">
                  <c:v>10.5</c:v>
                </c:pt>
                <c:pt idx="26">
                  <c:v>10.5</c:v>
                </c:pt>
                <c:pt idx="27">
                  <c:v>10.5</c:v>
                </c:pt>
                <c:pt idx="28">
                  <c:v>10.5</c:v>
                </c:pt>
                <c:pt idx="29">
                  <c:v>10.7</c:v>
                </c:pt>
                <c:pt idx="30">
                  <c:v>10.8</c:v>
                </c:pt>
                <c:pt idx="31">
                  <c:v>11</c:v>
                </c:pt>
                <c:pt idx="32">
                  <c:v>9.6999999999999993</c:v>
                </c:pt>
                <c:pt idx="33">
                  <c:v>9.3000000000000007</c:v>
                </c:pt>
                <c:pt idx="34">
                  <c:v>9.5</c:v>
                </c:pt>
                <c:pt idx="35">
                  <c:v>9.6</c:v>
                </c:pt>
                <c:pt idx="36">
                  <c:v>11.1</c:v>
                </c:pt>
                <c:pt idx="37">
                  <c:v>11.3</c:v>
                </c:pt>
                <c:pt idx="38">
                  <c:v>9.6999999999999993</c:v>
                </c:pt>
                <c:pt idx="39">
                  <c:v>10</c:v>
                </c:pt>
                <c:pt idx="40">
                  <c:v>10.5</c:v>
                </c:pt>
                <c:pt idx="41">
                  <c:v>10.6</c:v>
                </c:pt>
                <c:pt idx="42">
                  <c:v>9</c:v>
                </c:pt>
                <c:pt idx="43">
                  <c:v>9.3000000000000007</c:v>
                </c:pt>
                <c:pt idx="44">
                  <c:v>9.8000000000000007</c:v>
                </c:pt>
              </c:numCache>
              <c:extLst xmlns:c16r2="http://schemas.microsoft.com/office/drawing/2015/06/chart"/>
            </c:numRef>
          </c:xVal>
          <c:yVal>
            <c:numRef>
              <c:f>(InstarStageClass!$I$751:$I$753,InstarStageClass!$I$755:$I$796)</c:f>
              <c:numCache>
                <c:formatCode>0.00</c:formatCode>
                <c:ptCount val="45"/>
                <c:pt idx="0">
                  <c:v>6.3</c:v>
                </c:pt>
                <c:pt idx="1">
                  <c:v>6.4</c:v>
                </c:pt>
                <c:pt idx="2">
                  <c:v>6.5</c:v>
                </c:pt>
                <c:pt idx="3">
                  <c:v>6.7</c:v>
                </c:pt>
                <c:pt idx="4">
                  <c:v>7.5</c:v>
                </c:pt>
                <c:pt idx="5">
                  <c:v>7.6</c:v>
                </c:pt>
                <c:pt idx="6">
                  <c:v>8</c:v>
                </c:pt>
                <c:pt idx="7">
                  <c:v>7.2</c:v>
                </c:pt>
                <c:pt idx="8">
                  <c:v>7.1</c:v>
                </c:pt>
                <c:pt idx="9">
                  <c:v>6.9</c:v>
                </c:pt>
                <c:pt idx="10">
                  <c:v>6.7</c:v>
                </c:pt>
                <c:pt idx="11">
                  <c:v>6.3</c:v>
                </c:pt>
                <c:pt idx="12">
                  <c:v>8</c:v>
                </c:pt>
                <c:pt idx="13">
                  <c:v>8.9</c:v>
                </c:pt>
                <c:pt idx="14">
                  <c:v>7.5</c:v>
                </c:pt>
                <c:pt idx="15">
                  <c:v>8.4</c:v>
                </c:pt>
                <c:pt idx="16">
                  <c:v>8.3000000000000007</c:v>
                </c:pt>
                <c:pt idx="17">
                  <c:v>8.1999999999999993</c:v>
                </c:pt>
                <c:pt idx="18">
                  <c:v>8.4</c:v>
                </c:pt>
                <c:pt idx="19">
                  <c:v>8.1999999999999993</c:v>
                </c:pt>
                <c:pt idx="20">
                  <c:v>8.5</c:v>
                </c:pt>
                <c:pt idx="21">
                  <c:v>8.6</c:v>
                </c:pt>
                <c:pt idx="22">
                  <c:v>8.5</c:v>
                </c:pt>
                <c:pt idx="23">
                  <c:v>9.6999999999999993</c:v>
                </c:pt>
                <c:pt idx="24">
                  <c:v>8.4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8.6999999999999993</c:v>
                </c:pt>
                <c:pt idx="30">
                  <c:v>9</c:v>
                </c:pt>
                <c:pt idx="31">
                  <c:v>9.8000000000000007</c:v>
                </c:pt>
                <c:pt idx="32">
                  <c:v>8.6999999999999993</c:v>
                </c:pt>
                <c:pt idx="33">
                  <c:v>8.1999999999999993</c:v>
                </c:pt>
                <c:pt idx="34">
                  <c:v>8</c:v>
                </c:pt>
                <c:pt idx="35">
                  <c:v>8.3000000000000007</c:v>
                </c:pt>
                <c:pt idx="36">
                  <c:v>9.4</c:v>
                </c:pt>
                <c:pt idx="37">
                  <c:v>9.6</c:v>
                </c:pt>
                <c:pt idx="38">
                  <c:v>7.9</c:v>
                </c:pt>
                <c:pt idx="39">
                  <c:v>8.1</c:v>
                </c:pt>
                <c:pt idx="40">
                  <c:v>9</c:v>
                </c:pt>
                <c:pt idx="41">
                  <c:v>8.5</c:v>
                </c:pt>
                <c:pt idx="42">
                  <c:v>7.5</c:v>
                </c:pt>
                <c:pt idx="43">
                  <c:v>7.8</c:v>
                </c:pt>
                <c:pt idx="44">
                  <c:v>8.1</c:v>
                </c:pt>
              </c:numCache>
              <c:extLst xmlns:c16r2="http://schemas.microsoft.com/office/drawing/2015/06/chart"/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7609-4E25-82F8-40FAAE678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268880"/>
        <c:axId val="240033312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5"/>
                <c:order val="0"/>
                <c:tx>
                  <c:v>LAB EC 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0066"/>
                    </a:solidFill>
                    <a:ln w="9525">
                      <a:solidFill>
                        <a:srgbClr val="000066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(Lab_GrowthRates!$F$2:$F$4,Lab_GrowthRates!$F$6:$F$57)</c15:sqref>
                        </c15:formulaRef>
                      </c:ext>
                    </c:extLst>
                    <c:numCache>
                      <c:formatCode>0.0</c:formatCode>
                      <c:ptCount val="55"/>
                      <c:pt idx="0">
                        <c:v>2.7</c:v>
                      </c:pt>
                      <c:pt idx="1">
                        <c:v>2.8</c:v>
                      </c:pt>
                      <c:pt idx="2">
                        <c:v>2.7</c:v>
                      </c:pt>
                      <c:pt idx="3">
                        <c:v>2.8</c:v>
                      </c:pt>
                      <c:pt idx="4">
                        <c:v>3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3.1</c:v>
                      </c:pt>
                      <c:pt idx="11">
                        <c:v>3.1</c:v>
                      </c:pt>
                      <c:pt idx="12">
                        <c:v>3.1</c:v>
                      </c:pt>
                      <c:pt idx="13">
                        <c:v>3.1</c:v>
                      </c:pt>
                      <c:pt idx="14">
                        <c:v>3.2</c:v>
                      </c:pt>
                      <c:pt idx="15">
                        <c:v>3.2</c:v>
                      </c:pt>
                      <c:pt idx="16">
                        <c:v>3.2</c:v>
                      </c:pt>
                      <c:pt idx="17">
                        <c:v>3.2</c:v>
                      </c:pt>
                      <c:pt idx="18">
                        <c:v>3.2</c:v>
                      </c:pt>
                      <c:pt idx="19">
                        <c:v>3.2</c:v>
                      </c:pt>
                      <c:pt idx="20">
                        <c:v>3.3</c:v>
                      </c:pt>
                      <c:pt idx="21">
                        <c:v>3.3</c:v>
                      </c:pt>
                      <c:pt idx="22">
                        <c:v>3.3</c:v>
                      </c:pt>
                      <c:pt idx="23">
                        <c:v>3.3</c:v>
                      </c:pt>
                      <c:pt idx="24">
                        <c:v>3.3</c:v>
                      </c:pt>
                      <c:pt idx="25">
                        <c:v>3.3</c:v>
                      </c:pt>
                      <c:pt idx="26">
                        <c:v>3.3</c:v>
                      </c:pt>
                      <c:pt idx="27">
                        <c:v>3.4</c:v>
                      </c:pt>
                      <c:pt idx="28">
                        <c:v>3.3</c:v>
                      </c:pt>
                      <c:pt idx="29">
                        <c:v>3.4</c:v>
                      </c:pt>
                      <c:pt idx="30">
                        <c:v>3.4</c:v>
                      </c:pt>
                      <c:pt idx="31">
                        <c:v>3.4</c:v>
                      </c:pt>
                      <c:pt idx="32">
                        <c:v>3.4</c:v>
                      </c:pt>
                      <c:pt idx="33">
                        <c:v>3.4</c:v>
                      </c:pt>
                      <c:pt idx="34">
                        <c:v>3.4</c:v>
                      </c:pt>
                      <c:pt idx="35">
                        <c:v>3.4</c:v>
                      </c:pt>
                      <c:pt idx="36">
                        <c:v>3.5</c:v>
                      </c:pt>
                      <c:pt idx="37">
                        <c:v>3.4</c:v>
                      </c:pt>
                      <c:pt idx="38">
                        <c:v>3.5</c:v>
                      </c:pt>
                      <c:pt idx="39">
                        <c:v>3.4</c:v>
                      </c:pt>
                      <c:pt idx="40">
                        <c:v>3.6</c:v>
                      </c:pt>
                      <c:pt idx="41">
                        <c:v>3.5</c:v>
                      </c:pt>
                      <c:pt idx="42">
                        <c:v>3.6</c:v>
                      </c:pt>
                      <c:pt idx="43">
                        <c:v>3.5</c:v>
                      </c:pt>
                      <c:pt idx="44">
                        <c:v>3.6</c:v>
                      </c:pt>
                      <c:pt idx="45">
                        <c:v>3.5</c:v>
                      </c:pt>
                      <c:pt idx="46">
                        <c:v>3.7</c:v>
                      </c:pt>
                      <c:pt idx="47">
                        <c:v>3.6</c:v>
                      </c:pt>
                      <c:pt idx="48">
                        <c:v>3.7</c:v>
                      </c:pt>
                      <c:pt idx="49">
                        <c:v>3.6</c:v>
                      </c:pt>
                      <c:pt idx="50">
                        <c:v>3.8</c:v>
                      </c:pt>
                      <c:pt idx="51">
                        <c:v>3.6</c:v>
                      </c:pt>
                      <c:pt idx="52">
                        <c:v>3.7</c:v>
                      </c:pt>
                      <c:pt idx="53">
                        <c:v>3.8</c:v>
                      </c:pt>
                      <c:pt idx="54">
                        <c:v>2.9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(Lab_GrowthRates!$G$2:$G$4,Lab_GrowthRates!$G$6:$G$57)</c15:sqref>
                        </c15:formulaRef>
                      </c:ext>
                    </c:extLst>
                    <c:numCache>
                      <c:formatCode>0.0</c:formatCode>
                      <c:ptCount val="55"/>
                      <c:pt idx="0">
                        <c:v>6.5</c:v>
                      </c:pt>
                      <c:pt idx="1">
                        <c:v>6.5</c:v>
                      </c:pt>
                      <c:pt idx="2">
                        <c:v>6.5</c:v>
                      </c:pt>
                      <c:pt idx="3">
                        <c:v>6.5</c:v>
                      </c:pt>
                      <c:pt idx="4">
                        <c:v>6.7</c:v>
                      </c:pt>
                      <c:pt idx="5">
                        <c:v>6.2</c:v>
                      </c:pt>
                      <c:pt idx="6">
                        <c:v>6.8</c:v>
                      </c:pt>
                      <c:pt idx="7">
                        <c:v>7</c:v>
                      </c:pt>
                      <c:pt idx="8">
                        <c:v>7.5</c:v>
                      </c:pt>
                      <c:pt idx="9">
                        <c:v>7.5</c:v>
                      </c:pt>
                      <c:pt idx="10">
                        <c:v>6.3</c:v>
                      </c:pt>
                      <c:pt idx="11">
                        <c:v>6.3</c:v>
                      </c:pt>
                      <c:pt idx="12">
                        <c:v>6.4</c:v>
                      </c:pt>
                      <c:pt idx="13">
                        <c:v>6.5</c:v>
                      </c:pt>
                      <c:pt idx="14">
                        <c:v>6.2</c:v>
                      </c:pt>
                      <c:pt idx="15">
                        <c:v>6.5</c:v>
                      </c:pt>
                      <c:pt idx="16">
                        <c:v>6.4</c:v>
                      </c:pt>
                      <c:pt idx="17">
                        <c:v>6.5</c:v>
                      </c:pt>
                      <c:pt idx="18">
                        <c:v>7.4</c:v>
                      </c:pt>
                      <c:pt idx="19">
                        <c:v>6.9</c:v>
                      </c:pt>
                      <c:pt idx="20">
                        <c:v>6.2</c:v>
                      </c:pt>
                      <c:pt idx="21">
                        <c:v>6.5</c:v>
                      </c:pt>
                      <c:pt idx="22">
                        <c:v>6.8</c:v>
                      </c:pt>
                      <c:pt idx="23">
                        <c:v>6.6</c:v>
                      </c:pt>
                      <c:pt idx="24">
                        <c:v>6.8</c:v>
                      </c:pt>
                      <c:pt idx="25">
                        <c:v>7.4</c:v>
                      </c:pt>
                      <c:pt idx="26">
                        <c:v>6.9</c:v>
                      </c:pt>
                      <c:pt idx="27">
                        <c:v>6.6</c:v>
                      </c:pt>
                      <c:pt idx="28">
                        <c:v>7.7</c:v>
                      </c:pt>
                      <c:pt idx="29">
                        <c:v>6.9</c:v>
                      </c:pt>
                      <c:pt idx="30">
                        <c:v>6.4</c:v>
                      </c:pt>
                      <c:pt idx="31">
                        <c:v>7</c:v>
                      </c:pt>
                      <c:pt idx="32">
                        <c:v>6.5</c:v>
                      </c:pt>
                      <c:pt idx="33">
                        <c:v>7</c:v>
                      </c:pt>
                      <c:pt idx="34">
                        <c:v>6.6</c:v>
                      </c:pt>
                      <c:pt idx="35">
                        <c:v>7</c:v>
                      </c:pt>
                      <c:pt idx="36">
                        <c:v>6.6</c:v>
                      </c:pt>
                      <c:pt idx="37">
                        <c:v>7</c:v>
                      </c:pt>
                      <c:pt idx="38">
                        <c:v>7</c:v>
                      </c:pt>
                      <c:pt idx="39">
                        <c:v>7.6</c:v>
                      </c:pt>
                      <c:pt idx="40">
                        <c:v>6.4</c:v>
                      </c:pt>
                      <c:pt idx="41">
                        <c:v>6.7</c:v>
                      </c:pt>
                      <c:pt idx="42">
                        <c:v>7</c:v>
                      </c:pt>
                      <c:pt idx="43">
                        <c:v>6.8</c:v>
                      </c:pt>
                      <c:pt idx="44">
                        <c:v>7.4</c:v>
                      </c:pt>
                      <c:pt idx="45">
                        <c:v>7.2</c:v>
                      </c:pt>
                      <c:pt idx="46">
                        <c:v>6.9</c:v>
                      </c:pt>
                      <c:pt idx="47">
                        <c:v>7.2</c:v>
                      </c:pt>
                      <c:pt idx="48">
                        <c:v>6.9</c:v>
                      </c:pt>
                      <c:pt idx="49">
                        <c:v>7.5</c:v>
                      </c:pt>
                      <c:pt idx="50">
                        <c:v>7.2</c:v>
                      </c:pt>
                      <c:pt idx="51">
                        <c:v>7.5</c:v>
                      </c:pt>
                      <c:pt idx="52">
                        <c:v>7.1</c:v>
                      </c:pt>
                      <c:pt idx="53">
                        <c:v>6.8</c:v>
                      </c:pt>
                      <c:pt idx="54">
                        <c:v>7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E748-4A2A-A29E-FF08770CE261}"/>
                  </c:ext>
                </c:extLst>
              </c15:ser>
            </c15:filteredScatterSeries>
            <c15:filteredScatterSeries>
              <c15:ser>
                <c:idx val="0"/>
                <c:order val="1"/>
                <c:tx>
                  <c:v>LAB EC J1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8080"/>
                    </a:solidFill>
                    <a:ln w="9525">
                      <a:solidFill>
                        <a:srgbClr val="008080"/>
                      </a:solidFill>
                    </a:ln>
                    <a:effectLst/>
                  </c:spPr>
                </c:marker>
                <c:dPt>
                  <c:idx val="26"/>
                  <c:marker>
                    <c:symbol val="circle"/>
                    <c:size val="5"/>
                    <c:spPr>
                      <a:solidFill>
                        <a:schemeClr val="accent2"/>
                      </a:solidFill>
                      <a:ln w="9525">
                        <a:solidFill>
                          <a:schemeClr val="accent2"/>
                        </a:solidFill>
                      </a:ln>
                      <a:effectLst/>
                    </c:spPr>
                  </c:marker>
                  <c:bubble3D val="0"/>
                  <c:extLst xmlns:c16r2="http://schemas.microsoft.com/office/drawing/2015/06/chart" xmlns:c15="http://schemas.microsoft.com/office/drawing/2012/chart">
                    <c:ext xmlns:c16="http://schemas.microsoft.com/office/drawing/2014/chart" uri="{C3380CC4-5D6E-409C-BE32-E72D297353CC}">
                      <c16:uniqueId val="{00000001-E748-4A2A-A29E-FF08770CE261}"/>
                    </c:ext>
                  </c:extLst>
                </c:dPt>
                <c:dPt>
                  <c:idx val="47"/>
                  <c:marker>
                    <c:symbol val="circle"/>
                    <c:size val="5"/>
                    <c:spPr>
                      <a:solidFill>
                        <a:srgbClr val="008080"/>
                      </a:solidFill>
                      <a:ln w="9525">
                        <a:solidFill>
                          <a:srgbClr val="008080"/>
                        </a:solidFill>
                      </a:ln>
                      <a:effectLst/>
                    </c:spPr>
                  </c:marker>
                  <c:bubble3D val="0"/>
                  <c:extLst xmlns:c16r2="http://schemas.microsoft.com/office/drawing/2015/06/chart" xmlns:c15="http://schemas.microsoft.com/office/drawing/2012/chart">
                    <c:ext xmlns:c16="http://schemas.microsoft.com/office/drawing/2014/chart" uri="{C3380CC4-5D6E-409C-BE32-E72D297353CC}">
                      <c16:uniqueId val="{00000002-E748-4A2A-A29E-FF08770CE261}"/>
                    </c:ext>
                  </c:extLst>
                </c:dPt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(Lab_GrowthRates!$F$58:$F$60,Lab_GrowthRates!$F$62:$F$122)</c15:sqref>
                        </c15:formulaRef>
                      </c:ext>
                    </c:extLst>
                    <c:numCache>
                      <c:formatCode>0.0</c:formatCode>
                      <c:ptCount val="64"/>
                      <c:pt idx="0">
                        <c:v>7.3</c:v>
                      </c:pt>
                      <c:pt idx="1">
                        <c:v>7.1</c:v>
                      </c:pt>
                      <c:pt idx="2">
                        <c:v>7.1</c:v>
                      </c:pt>
                      <c:pt idx="3">
                        <c:v>7.4</c:v>
                      </c:pt>
                      <c:pt idx="4">
                        <c:v>6.6</c:v>
                      </c:pt>
                      <c:pt idx="5">
                        <c:v>6.5</c:v>
                      </c:pt>
                      <c:pt idx="6">
                        <c:v>5.8</c:v>
                      </c:pt>
                      <c:pt idx="7">
                        <c:v>6.7</c:v>
                      </c:pt>
                      <c:pt idx="8">
                        <c:v>7</c:v>
                      </c:pt>
                      <c:pt idx="9">
                        <c:v>6.6</c:v>
                      </c:pt>
                      <c:pt idx="10">
                        <c:v>7</c:v>
                      </c:pt>
                      <c:pt idx="11">
                        <c:v>6.7</c:v>
                      </c:pt>
                      <c:pt idx="12">
                        <c:v>6.8</c:v>
                      </c:pt>
                      <c:pt idx="13">
                        <c:v>6.5</c:v>
                      </c:pt>
                      <c:pt idx="14">
                        <c:v>6.5</c:v>
                      </c:pt>
                      <c:pt idx="15">
                        <c:v>6.3</c:v>
                      </c:pt>
                      <c:pt idx="16">
                        <c:v>7.7</c:v>
                      </c:pt>
                      <c:pt idx="17">
                        <c:v>6.3</c:v>
                      </c:pt>
                      <c:pt idx="18">
                        <c:v>7.5</c:v>
                      </c:pt>
                      <c:pt idx="19">
                        <c:v>6.3</c:v>
                      </c:pt>
                      <c:pt idx="20">
                        <c:v>7.1</c:v>
                      </c:pt>
                      <c:pt idx="21">
                        <c:v>7.5</c:v>
                      </c:pt>
                      <c:pt idx="22">
                        <c:v>7.6</c:v>
                      </c:pt>
                      <c:pt idx="23">
                        <c:v>6.9</c:v>
                      </c:pt>
                      <c:pt idx="24">
                        <c:v>6.7</c:v>
                      </c:pt>
                      <c:pt idx="25">
                        <c:v>6.5</c:v>
                      </c:pt>
                      <c:pt idx="26">
                        <c:v>6</c:v>
                      </c:pt>
                      <c:pt idx="27">
                        <c:v>6.7</c:v>
                      </c:pt>
                      <c:pt idx="28">
                        <c:v>7.1</c:v>
                      </c:pt>
                      <c:pt idx="29">
                        <c:v>7.3</c:v>
                      </c:pt>
                      <c:pt idx="30">
                        <c:v>7.3</c:v>
                      </c:pt>
                      <c:pt idx="31">
                        <c:v>7.1</c:v>
                      </c:pt>
                      <c:pt idx="32">
                        <c:v>6.8</c:v>
                      </c:pt>
                      <c:pt idx="33">
                        <c:v>7.4</c:v>
                      </c:pt>
                      <c:pt idx="34">
                        <c:v>7.2</c:v>
                      </c:pt>
                      <c:pt idx="35">
                        <c:v>7.3</c:v>
                      </c:pt>
                      <c:pt idx="36">
                        <c:v>6.9</c:v>
                      </c:pt>
                      <c:pt idx="37">
                        <c:v>7.5</c:v>
                      </c:pt>
                      <c:pt idx="38">
                        <c:v>6.5</c:v>
                      </c:pt>
                      <c:pt idx="39">
                        <c:v>6.5</c:v>
                      </c:pt>
                      <c:pt idx="40">
                        <c:v>6.6</c:v>
                      </c:pt>
                      <c:pt idx="41">
                        <c:v>6.3</c:v>
                      </c:pt>
                      <c:pt idx="42">
                        <c:v>7.5</c:v>
                      </c:pt>
                      <c:pt idx="43">
                        <c:v>7.1</c:v>
                      </c:pt>
                      <c:pt idx="44">
                        <c:v>6.8</c:v>
                      </c:pt>
                      <c:pt idx="45">
                        <c:v>7.4</c:v>
                      </c:pt>
                      <c:pt idx="46">
                        <c:v>6.7</c:v>
                      </c:pt>
                      <c:pt idx="47">
                        <c:v>7.2</c:v>
                      </c:pt>
                      <c:pt idx="48">
                        <c:v>6.8</c:v>
                      </c:pt>
                      <c:pt idx="49">
                        <c:v>7.3</c:v>
                      </c:pt>
                      <c:pt idx="50">
                        <c:v>7.1</c:v>
                      </c:pt>
                      <c:pt idx="51">
                        <c:v>6.9</c:v>
                      </c:pt>
                      <c:pt idx="52">
                        <c:v>7.3</c:v>
                      </c:pt>
                      <c:pt idx="53">
                        <c:v>6.9</c:v>
                      </c:pt>
                      <c:pt idx="54">
                        <c:v>6.5</c:v>
                      </c:pt>
                      <c:pt idx="55">
                        <c:v>7.2</c:v>
                      </c:pt>
                      <c:pt idx="56">
                        <c:v>6.9</c:v>
                      </c:pt>
                      <c:pt idx="57">
                        <c:v>6.8</c:v>
                      </c:pt>
                      <c:pt idx="58">
                        <c:v>6.8</c:v>
                      </c:pt>
                      <c:pt idx="59">
                        <c:v>6.4</c:v>
                      </c:pt>
                      <c:pt idx="60">
                        <c:v>6.5</c:v>
                      </c:pt>
                      <c:pt idx="61">
                        <c:v>7.4</c:v>
                      </c:pt>
                      <c:pt idx="62">
                        <c:v>7</c:v>
                      </c:pt>
                      <c:pt idx="63">
                        <c:v>5.9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(Lab_GrowthRates!$G$58:$G$60,Lab_GrowthRates!$G$62:$G$122)</c15:sqref>
                        </c15:formulaRef>
                      </c:ext>
                    </c:extLst>
                    <c:numCache>
                      <c:formatCode>0.0</c:formatCode>
                      <c:ptCount val="64"/>
                      <c:pt idx="0">
                        <c:v>7.3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7.6</c:v>
                      </c:pt>
                      <c:pt idx="4">
                        <c:v>6.8</c:v>
                      </c:pt>
                      <c:pt idx="5">
                        <c:v>6.5</c:v>
                      </c:pt>
                      <c:pt idx="6">
                        <c:v>5.8</c:v>
                      </c:pt>
                      <c:pt idx="7">
                        <c:v>6.7</c:v>
                      </c:pt>
                      <c:pt idx="8">
                        <c:v>7</c:v>
                      </c:pt>
                      <c:pt idx="9">
                        <c:v>6.5</c:v>
                      </c:pt>
                      <c:pt idx="10">
                        <c:v>7</c:v>
                      </c:pt>
                      <c:pt idx="11">
                        <c:v>6.7</c:v>
                      </c:pt>
                      <c:pt idx="12">
                        <c:v>7.1</c:v>
                      </c:pt>
                      <c:pt idx="13">
                        <c:v>6.6</c:v>
                      </c:pt>
                      <c:pt idx="14">
                        <c:v>6.5</c:v>
                      </c:pt>
                      <c:pt idx="15">
                        <c:v>6.4</c:v>
                      </c:pt>
                      <c:pt idx="16">
                        <c:v>7.7</c:v>
                      </c:pt>
                      <c:pt idx="17">
                        <c:v>6.3</c:v>
                      </c:pt>
                      <c:pt idx="18">
                        <c:v>7.5</c:v>
                      </c:pt>
                      <c:pt idx="19">
                        <c:v>6.4</c:v>
                      </c:pt>
                      <c:pt idx="20">
                        <c:v>7.1</c:v>
                      </c:pt>
                      <c:pt idx="21">
                        <c:v>7.5</c:v>
                      </c:pt>
                      <c:pt idx="22">
                        <c:v>7.6</c:v>
                      </c:pt>
                      <c:pt idx="23">
                        <c:v>6.8</c:v>
                      </c:pt>
                      <c:pt idx="24">
                        <c:v>6.8</c:v>
                      </c:pt>
                      <c:pt idx="25">
                        <c:v>6.5</c:v>
                      </c:pt>
                      <c:pt idx="26">
                        <c:v>5.9</c:v>
                      </c:pt>
                      <c:pt idx="27">
                        <c:v>6.6</c:v>
                      </c:pt>
                      <c:pt idx="28">
                        <c:v>7</c:v>
                      </c:pt>
                      <c:pt idx="29">
                        <c:v>7.4</c:v>
                      </c:pt>
                      <c:pt idx="30">
                        <c:v>7.4</c:v>
                      </c:pt>
                      <c:pt idx="31">
                        <c:v>7.1</c:v>
                      </c:pt>
                      <c:pt idx="32">
                        <c:v>6.9</c:v>
                      </c:pt>
                      <c:pt idx="33">
                        <c:v>7.4</c:v>
                      </c:pt>
                      <c:pt idx="34">
                        <c:v>7.1</c:v>
                      </c:pt>
                      <c:pt idx="35">
                        <c:v>7.4</c:v>
                      </c:pt>
                      <c:pt idx="36">
                        <c:v>6.8</c:v>
                      </c:pt>
                      <c:pt idx="37">
                        <c:v>7.6</c:v>
                      </c:pt>
                      <c:pt idx="38">
                        <c:v>6.6</c:v>
                      </c:pt>
                      <c:pt idx="39">
                        <c:v>6.5</c:v>
                      </c:pt>
                      <c:pt idx="40">
                        <c:v>6.6</c:v>
                      </c:pt>
                      <c:pt idx="41">
                        <c:v>6.4</c:v>
                      </c:pt>
                      <c:pt idx="42">
                        <c:v>7.5</c:v>
                      </c:pt>
                      <c:pt idx="43">
                        <c:v>7.1</c:v>
                      </c:pt>
                      <c:pt idx="44">
                        <c:v>6.9</c:v>
                      </c:pt>
                      <c:pt idx="45">
                        <c:v>7.3</c:v>
                      </c:pt>
                      <c:pt idx="46">
                        <c:v>6.7</c:v>
                      </c:pt>
                      <c:pt idx="47">
                        <c:v>7.3</c:v>
                      </c:pt>
                      <c:pt idx="48">
                        <c:v>6.8</c:v>
                      </c:pt>
                      <c:pt idx="49">
                        <c:v>7.4</c:v>
                      </c:pt>
                      <c:pt idx="50">
                        <c:v>7.1</c:v>
                      </c:pt>
                      <c:pt idx="51">
                        <c:v>6.9</c:v>
                      </c:pt>
                      <c:pt idx="52">
                        <c:v>7.3</c:v>
                      </c:pt>
                      <c:pt idx="53">
                        <c:v>6.9</c:v>
                      </c:pt>
                      <c:pt idx="54">
                        <c:v>6.6</c:v>
                      </c:pt>
                      <c:pt idx="55">
                        <c:v>7.2</c:v>
                      </c:pt>
                      <c:pt idx="56">
                        <c:v>6.8</c:v>
                      </c:pt>
                      <c:pt idx="57">
                        <c:v>6.8</c:v>
                      </c:pt>
                      <c:pt idx="58">
                        <c:v>6.9</c:v>
                      </c:pt>
                      <c:pt idx="59">
                        <c:v>6.3</c:v>
                      </c:pt>
                      <c:pt idx="60">
                        <c:v>6.5</c:v>
                      </c:pt>
                      <c:pt idx="61">
                        <c:v>7.4</c:v>
                      </c:pt>
                      <c:pt idx="62">
                        <c:v>7.1</c:v>
                      </c:pt>
                      <c:pt idx="63">
                        <c:v>6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E748-4A2A-A29E-FF08770CE26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LAB EC J2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F0"/>
                    </a:solidFill>
                    <a:ln w="9525">
                      <a:solidFill>
                        <a:srgbClr val="00B0F0"/>
                      </a:solidFill>
                    </a:ln>
                    <a:effectLst/>
                  </c:spPr>
                </c:marker>
                <c:dPt>
                  <c:idx val="22"/>
                  <c:marker>
                    <c:symbol val="circle"/>
                    <c:size val="5"/>
                    <c:spPr>
                      <a:solidFill>
                        <a:srgbClr val="00B0F0"/>
                      </a:solidFill>
                      <a:ln w="9525">
                        <a:solidFill>
                          <a:srgbClr val="00B0F0"/>
                        </a:solidFill>
                      </a:ln>
                      <a:effectLst/>
                    </c:spPr>
                  </c:marker>
                  <c:bubble3D val="0"/>
                  <c:extLst xmlns:c16r2="http://schemas.microsoft.com/office/drawing/2015/06/chart" xmlns:c15="http://schemas.microsoft.com/office/drawing/2012/chart">
                    <c:ext xmlns:c16="http://schemas.microsoft.com/office/drawing/2014/chart" uri="{C3380CC4-5D6E-409C-BE32-E72D297353CC}">
                      <c16:uniqueId val="{00000004-E748-4A2A-A29E-FF08770CE261}"/>
                    </c:ext>
                  </c:extLst>
                </c:dPt>
                <c:dPt>
                  <c:idx val="26"/>
                  <c:marker>
                    <c:symbol val="circle"/>
                    <c:size val="5"/>
                    <c:spPr>
                      <a:solidFill>
                        <a:srgbClr val="00B0F0"/>
                      </a:solidFill>
                      <a:ln w="9525">
                        <a:solidFill>
                          <a:srgbClr val="00B0F0"/>
                        </a:solidFill>
                      </a:ln>
                      <a:effectLst/>
                    </c:spPr>
                  </c:marker>
                  <c:bubble3D val="0"/>
                  <c:extLst xmlns:c16r2="http://schemas.microsoft.com/office/drawing/2015/06/chart" xmlns:c15="http://schemas.microsoft.com/office/drawing/2012/chart">
                    <c:ext xmlns:c16="http://schemas.microsoft.com/office/drawing/2014/chart" uri="{C3380CC4-5D6E-409C-BE32-E72D297353CC}">
                      <c16:uniqueId val="{00000005-E748-4A2A-A29E-FF08770CE261}"/>
                    </c:ext>
                  </c:extLst>
                </c:dPt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(Lab_GrowthRates!$F$123:$F$125,Lab_GrowthRates!$F$127:$F$154)</c15:sqref>
                        </c15:formulaRef>
                      </c:ext>
                    </c:extLst>
                    <c:numCache>
                      <c:formatCode>0.0</c:formatCode>
                      <c:ptCount val="31"/>
                      <c:pt idx="0">
                        <c:v>9.8000000000000007</c:v>
                      </c:pt>
                      <c:pt idx="1">
                        <c:v>9.4</c:v>
                      </c:pt>
                      <c:pt idx="2">
                        <c:v>9</c:v>
                      </c:pt>
                      <c:pt idx="3">
                        <c:v>9.1999999999999993</c:v>
                      </c:pt>
                      <c:pt idx="4">
                        <c:v>8.4</c:v>
                      </c:pt>
                      <c:pt idx="5">
                        <c:v>9.4</c:v>
                      </c:pt>
                      <c:pt idx="6">
                        <c:v>8.3000000000000007</c:v>
                      </c:pt>
                      <c:pt idx="7">
                        <c:v>9</c:v>
                      </c:pt>
                      <c:pt idx="8">
                        <c:v>8.1999999999999993</c:v>
                      </c:pt>
                      <c:pt idx="9">
                        <c:v>9.5</c:v>
                      </c:pt>
                      <c:pt idx="10">
                        <c:v>9.8000000000000007</c:v>
                      </c:pt>
                      <c:pt idx="11">
                        <c:v>9.8000000000000007</c:v>
                      </c:pt>
                      <c:pt idx="12">
                        <c:v>7.7</c:v>
                      </c:pt>
                      <c:pt idx="13">
                        <c:v>9.3000000000000007</c:v>
                      </c:pt>
                      <c:pt idx="14">
                        <c:v>8.3000000000000007</c:v>
                      </c:pt>
                      <c:pt idx="15">
                        <c:v>8.3000000000000007</c:v>
                      </c:pt>
                      <c:pt idx="16">
                        <c:v>8.3000000000000007</c:v>
                      </c:pt>
                      <c:pt idx="17">
                        <c:v>10</c:v>
                      </c:pt>
                      <c:pt idx="18">
                        <c:v>9.1999999999999993</c:v>
                      </c:pt>
                      <c:pt idx="19">
                        <c:v>9.4</c:v>
                      </c:pt>
                      <c:pt idx="20">
                        <c:v>10</c:v>
                      </c:pt>
                      <c:pt idx="21">
                        <c:v>8.1999999999999993</c:v>
                      </c:pt>
                      <c:pt idx="22">
                        <c:v>9.4</c:v>
                      </c:pt>
                      <c:pt idx="23">
                        <c:v>9.4</c:v>
                      </c:pt>
                      <c:pt idx="24">
                        <c:v>9</c:v>
                      </c:pt>
                      <c:pt idx="25">
                        <c:v>8.5</c:v>
                      </c:pt>
                      <c:pt idx="26">
                        <c:v>8.3000000000000007</c:v>
                      </c:pt>
                      <c:pt idx="27">
                        <c:v>8.5</c:v>
                      </c:pt>
                      <c:pt idx="28">
                        <c:v>9.5</c:v>
                      </c:pt>
                      <c:pt idx="29">
                        <c:v>9.5</c:v>
                      </c:pt>
                      <c:pt idx="30">
                        <c:v>7.5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(Lab_GrowthRates!$G$123:$G$125,Lab_GrowthRates!$G$127:$G$154)</c15:sqref>
                        </c15:formulaRef>
                      </c:ext>
                    </c:extLst>
                    <c:numCache>
                      <c:formatCode>0.0</c:formatCode>
                      <c:ptCount val="31"/>
                      <c:pt idx="0">
                        <c:v>8.5</c:v>
                      </c:pt>
                      <c:pt idx="1">
                        <c:v>8</c:v>
                      </c:pt>
                      <c:pt idx="2">
                        <c:v>7.9</c:v>
                      </c:pt>
                      <c:pt idx="3">
                        <c:v>8.1</c:v>
                      </c:pt>
                      <c:pt idx="4">
                        <c:v>7.9</c:v>
                      </c:pt>
                      <c:pt idx="5">
                        <c:v>8.3000000000000007</c:v>
                      </c:pt>
                      <c:pt idx="6">
                        <c:v>7.3</c:v>
                      </c:pt>
                      <c:pt idx="7">
                        <c:v>7.9</c:v>
                      </c:pt>
                      <c:pt idx="8">
                        <c:v>7.4</c:v>
                      </c:pt>
                      <c:pt idx="9">
                        <c:v>8.5</c:v>
                      </c:pt>
                      <c:pt idx="10">
                        <c:v>8.4</c:v>
                      </c:pt>
                      <c:pt idx="11">
                        <c:v>8.6999999999999993</c:v>
                      </c:pt>
                      <c:pt idx="12">
                        <c:v>7</c:v>
                      </c:pt>
                      <c:pt idx="13">
                        <c:v>8.1999999999999993</c:v>
                      </c:pt>
                      <c:pt idx="14">
                        <c:v>7.4</c:v>
                      </c:pt>
                      <c:pt idx="15">
                        <c:v>7.3</c:v>
                      </c:pt>
                      <c:pt idx="16">
                        <c:v>7.6</c:v>
                      </c:pt>
                      <c:pt idx="17">
                        <c:v>8.6999999999999993</c:v>
                      </c:pt>
                      <c:pt idx="18">
                        <c:v>8.3000000000000007</c:v>
                      </c:pt>
                      <c:pt idx="19">
                        <c:v>8.3000000000000007</c:v>
                      </c:pt>
                      <c:pt idx="20">
                        <c:v>8.5</c:v>
                      </c:pt>
                      <c:pt idx="21">
                        <c:v>7.4</c:v>
                      </c:pt>
                      <c:pt idx="22">
                        <c:v>8.5</c:v>
                      </c:pt>
                      <c:pt idx="23">
                        <c:v>8.6999999999999993</c:v>
                      </c:pt>
                      <c:pt idx="24">
                        <c:v>7.9</c:v>
                      </c:pt>
                      <c:pt idx="25">
                        <c:v>7.7</c:v>
                      </c:pt>
                      <c:pt idx="26">
                        <c:v>7.7</c:v>
                      </c:pt>
                      <c:pt idx="27">
                        <c:v>7.7</c:v>
                      </c:pt>
                      <c:pt idx="28">
                        <c:v>8.6</c:v>
                      </c:pt>
                      <c:pt idx="29">
                        <c:v>8.4</c:v>
                      </c:pt>
                      <c:pt idx="30">
                        <c:v>6.8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6-E748-4A2A-A29E-FF08770CE261}"/>
                  </c:ext>
                </c:extLst>
              </c15:ser>
            </c15:filteredScatterSeries>
            <c15:filteredScatterSeries>
              <c15:ser>
                <c:idx val="4"/>
                <c:order val="3"/>
                <c:tx>
                  <c:v>LAB EC J3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Pt>
                  <c:idx val="2"/>
                  <c:marker>
                    <c:symbol val="circle"/>
                    <c:size val="5"/>
                    <c:spPr>
                      <a:solidFill>
                        <a:schemeClr val="accent5"/>
                      </a:solidFill>
                      <a:ln w="9525">
                        <a:solidFill>
                          <a:schemeClr val="accent5"/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6r2="http://schemas.microsoft.com/office/drawing/2015/06/chart" xmlns:c15="http://schemas.microsoft.com/office/drawing/2012/chart">
                    <c:ext xmlns:c16="http://schemas.microsoft.com/office/drawing/2014/chart" uri="{C3380CC4-5D6E-409C-BE32-E72D297353CC}">
                      <c16:uniqueId val="{00000008-E748-4A2A-A29E-FF08770CE261}"/>
                    </c:ext>
                  </c:extLst>
                </c:dPt>
                <c:dPt>
                  <c:idx val="8"/>
                  <c:marker>
                    <c:symbol val="circle"/>
                    <c:size val="5"/>
                    <c:spPr>
                      <a:solidFill>
                        <a:schemeClr val="accent5"/>
                      </a:solidFill>
                      <a:ln w="9525">
                        <a:solidFill>
                          <a:schemeClr val="accent5"/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6r2="http://schemas.microsoft.com/office/drawing/2015/06/chart" xmlns:c15="http://schemas.microsoft.com/office/drawing/2012/chart">
                    <c:ext xmlns:c16="http://schemas.microsoft.com/office/drawing/2014/chart" uri="{C3380CC4-5D6E-409C-BE32-E72D297353CC}">
                      <c16:uniqueId val="{0000000A-E748-4A2A-A29E-FF08770CE261}"/>
                    </c:ext>
                  </c:extLst>
                </c:dPt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(Lab_GrowthRates!$F$155:$F$157,Lab_GrowthRates!$F$159:$F$184)</c15:sqref>
                        </c15:formulaRef>
                      </c:ext>
                    </c:extLst>
                    <c:numCache>
                      <c:formatCode>0.0</c:formatCode>
                      <c:ptCount val="29"/>
                      <c:pt idx="0">
                        <c:v>11.5</c:v>
                      </c:pt>
                      <c:pt idx="1">
                        <c:v>13.2</c:v>
                      </c:pt>
                      <c:pt idx="2" formatCode="General">
                        <c:v>12.3</c:v>
                      </c:pt>
                      <c:pt idx="3">
                        <c:v>10.6</c:v>
                      </c:pt>
                      <c:pt idx="4">
                        <c:v>11.6</c:v>
                      </c:pt>
                      <c:pt idx="5">
                        <c:v>10.3</c:v>
                      </c:pt>
                      <c:pt idx="6">
                        <c:v>11.1</c:v>
                      </c:pt>
                      <c:pt idx="7">
                        <c:v>10.199999999999999</c:v>
                      </c:pt>
                      <c:pt idx="8" formatCode="General">
                        <c:v>11.5</c:v>
                      </c:pt>
                      <c:pt idx="9" formatCode="General">
                        <c:v>12.2</c:v>
                      </c:pt>
                      <c:pt idx="10">
                        <c:v>9.6999999999999993</c:v>
                      </c:pt>
                      <c:pt idx="11" formatCode="General">
                        <c:v>11.1</c:v>
                      </c:pt>
                      <c:pt idx="12">
                        <c:v>10.3</c:v>
                      </c:pt>
                      <c:pt idx="13">
                        <c:v>10.8</c:v>
                      </c:pt>
                      <c:pt idx="14">
                        <c:v>13.2</c:v>
                      </c:pt>
                      <c:pt idx="15">
                        <c:v>11.4</c:v>
                      </c:pt>
                      <c:pt idx="16">
                        <c:v>11</c:v>
                      </c:pt>
                      <c:pt idx="17">
                        <c:v>12.6</c:v>
                      </c:pt>
                      <c:pt idx="18">
                        <c:v>10.1</c:v>
                      </c:pt>
                      <c:pt idx="19" formatCode="General">
                        <c:v>9.5</c:v>
                      </c:pt>
                      <c:pt idx="20">
                        <c:v>12.2</c:v>
                      </c:pt>
                      <c:pt idx="21">
                        <c:v>12.2</c:v>
                      </c:pt>
                      <c:pt idx="22">
                        <c:v>10.3</c:v>
                      </c:pt>
                      <c:pt idx="23">
                        <c:v>10.7</c:v>
                      </c:pt>
                      <c:pt idx="24">
                        <c:v>11.9</c:v>
                      </c:pt>
                      <c:pt idx="25">
                        <c:v>11.8</c:v>
                      </c:pt>
                      <c:pt idx="26">
                        <c:v>9.4</c:v>
                      </c:pt>
                      <c:pt idx="27">
                        <c:v>12</c:v>
                      </c:pt>
                      <c:pt idx="28" formatCode="General">
                        <c:v>10.8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(Lab_GrowthRates!$G$155:$G$157,Lab_GrowthRates!$G$159:$G$184)</c15:sqref>
                        </c15:formulaRef>
                      </c:ext>
                    </c:extLst>
                    <c:numCache>
                      <c:formatCode>0.0</c:formatCode>
                      <c:ptCount val="29"/>
                      <c:pt idx="0">
                        <c:v>9.6999999999999993</c:v>
                      </c:pt>
                      <c:pt idx="1">
                        <c:v>11.2</c:v>
                      </c:pt>
                      <c:pt idx="2">
                        <c:v>10.3</c:v>
                      </c:pt>
                      <c:pt idx="3">
                        <c:v>9</c:v>
                      </c:pt>
                      <c:pt idx="4">
                        <c:v>9.8000000000000007</c:v>
                      </c:pt>
                      <c:pt idx="5">
                        <c:v>8.6999999999999993</c:v>
                      </c:pt>
                      <c:pt idx="6">
                        <c:v>9.1999999999999993</c:v>
                      </c:pt>
                      <c:pt idx="7">
                        <c:v>8.6</c:v>
                      </c:pt>
                      <c:pt idx="8">
                        <c:v>9.6</c:v>
                      </c:pt>
                      <c:pt idx="9">
                        <c:v>9.9</c:v>
                      </c:pt>
                      <c:pt idx="10">
                        <c:v>8.1999999999999993</c:v>
                      </c:pt>
                      <c:pt idx="11">
                        <c:v>9.4</c:v>
                      </c:pt>
                      <c:pt idx="12">
                        <c:v>8.6</c:v>
                      </c:pt>
                      <c:pt idx="13">
                        <c:v>9.1999999999999993</c:v>
                      </c:pt>
                      <c:pt idx="14">
                        <c:v>10.7</c:v>
                      </c:pt>
                      <c:pt idx="15">
                        <c:v>9.4</c:v>
                      </c:pt>
                      <c:pt idx="16">
                        <c:v>9.3000000000000007</c:v>
                      </c:pt>
                      <c:pt idx="17">
                        <c:v>10.5</c:v>
                      </c:pt>
                      <c:pt idx="18">
                        <c:v>8.5</c:v>
                      </c:pt>
                      <c:pt idx="19">
                        <c:v>8.1999999999999993</c:v>
                      </c:pt>
                      <c:pt idx="20">
                        <c:v>10</c:v>
                      </c:pt>
                      <c:pt idx="21">
                        <c:v>10.1</c:v>
                      </c:pt>
                      <c:pt idx="22">
                        <c:v>8.8000000000000007</c:v>
                      </c:pt>
                      <c:pt idx="23">
                        <c:v>9.1</c:v>
                      </c:pt>
                      <c:pt idx="24">
                        <c:v>10</c:v>
                      </c:pt>
                      <c:pt idx="25">
                        <c:v>9.8000000000000007</c:v>
                      </c:pt>
                      <c:pt idx="26">
                        <c:v>7.9</c:v>
                      </c:pt>
                      <c:pt idx="27">
                        <c:v>10.199999999999999</c:v>
                      </c:pt>
                      <c:pt idx="28">
                        <c:v>9.3000000000000007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B-E748-4A2A-A29E-FF08770CE261}"/>
                  </c:ext>
                </c:extLst>
              </c15:ser>
            </c15:filteredScatterSeries>
            <c15:filteredScatterSeries>
              <c15:ser>
                <c:idx val="7"/>
                <c:order val="4"/>
                <c:tx>
                  <c:v>LAB EC J4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CC99"/>
                    </a:solidFill>
                    <a:ln w="9525">
                      <a:solidFill>
                        <a:srgbClr val="00CC99"/>
                      </a:solidFill>
                    </a:ln>
                    <a:effectLst/>
                  </c:spPr>
                </c:marker>
                <c:dPt>
                  <c:idx val="1"/>
                  <c:marker>
                    <c:symbol val="circle"/>
                    <c:size val="5"/>
                    <c:spPr>
                      <a:solidFill>
                        <a:srgbClr val="00CC99"/>
                      </a:solidFill>
                      <a:ln w="9525">
                        <a:solidFill>
                          <a:srgbClr val="00CC99"/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6r2="http://schemas.microsoft.com/office/drawing/2015/06/chart" xmlns:c15="http://schemas.microsoft.com/office/drawing/2012/chart">
                    <c:ext xmlns:c16="http://schemas.microsoft.com/office/drawing/2014/chart" uri="{C3380CC4-5D6E-409C-BE32-E72D297353CC}">
                      <c16:uniqueId val="{0000000D-E748-4A2A-A29E-FF08770CE261}"/>
                    </c:ext>
                  </c:extLst>
                </c:dPt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(Lab_GrowthRates!$F$185:$F$187,Lab_GrowthRates!$F$189:$F$227)</c15:sqref>
                        </c15:formulaRef>
                      </c:ext>
                    </c:extLst>
                    <c:numCache>
                      <c:formatCode>0.0</c:formatCode>
                      <c:ptCount val="42"/>
                      <c:pt idx="0">
                        <c:v>14.1</c:v>
                      </c:pt>
                      <c:pt idx="1">
                        <c:v>15.9</c:v>
                      </c:pt>
                      <c:pt idx="2">
                        <c:v>13.9</c:v>
                      </c:pt>
                      <c:pt idx="3" formatCode="General">
                        <c:v>15</c:v>
                      </c:pt>
                      <c:pt idx="4" formatCode="General">
                        <c:v>11.7</c:v>
                      </c:pt>
                      <c:pt idx="5" formatCode="General">
                        <c:v>13</c:v>
                      </c:pt>
                      <c:pt idx="6" formatCode="General">
                        <c:v>14</c:v>
                      </c:pt>
                      <c:pt idx="7" formatCode="General">
                        <c:v>16.3</c:v>
                      </c:pt>
                      <c:pt idx="8">
                        <c:v>13.8</c:v>
                      </c:pt>
                      <c:pt idx="9" formatCode="General">
                        <c:v>13.1</c:v>
                      </c:pt>
                      <c:pt idx="10" formatCode="General">
                        <c:v>15.1</c:v>
                      </c:pt>
                      <c:pt idx="11" formatCode="General">
                        <c:v>12.4</c:v>
                      </c:pt>
                      <c:pt idx="12" formatCode="General">
                        <c:v>12.2</c:v>
                      </c:pt>
                      <c:pt idx="13" formatCode="General">
                        <c:v>14.5</c:v>
                      </c:pt>
                      <c:pt idx="14" formatCode="General">
                        <c:v>14.9</c:v>
                      </c:pt>
                      <c:pt idx="15" formatCode="General">
                        <c:v>15.3</c:v>
                      </c:pt>
                      <c:pt idx="16" formatCode="General">
                        <c:v>15.5</c:v>
                      </c:pt>
                      <c:pt idx="17" formatCode="General">
                        <c:v>12.7</c:v>
                      </c:pt>
                      <c:pt idx="18" formatCode="General">
                        <c:v>13.3</c:v>
                      </c:pt>
                      <c:pt idx="19" formatCode="General">
                        <c:v>13.8</c:v>
                      </c:pt>
                      <c:pt idx="20" formatCode="General">
                        <c:v>14.8</c:v>
                      </c:pt>
                      <c:pt idx="21" formatCode="General">
                        <c:v>11.4</c:v>
                      </c:pt>
                      <c:pt idx="22" formatCode="General">
                        <c:v>12.8</c:v>
                      </c:pt>
                      <c:pt idx="23" formatCode="General">
                        <c:v>12.2</c:v>
                      </c:pt>
                      <c:pt idx="24" formatCode="General">
                        <c:v>14.9</c:v>
                      </c:pt>
                      <c:pt idx="25" formatCode="General">
                        <c:v>16.600000000000001</c:v>
                      </c:pt>
                      <c:pt idx="26" formatCode="General">
                        <c:v>14.3</c:v>
                      </c:pt>
                      <c:pt idx="27" formatCode="General">
                        <c:v>14.9</c:v>
                      </c:pt>
                      <c:pt idx="28" formatCode="General">
                        <c:v>16.399999999999999</c:v>
                      </c:pt>
                      <c:pt idx="29">
                        <c:v>14.7</c:v>
                      </c:pt>
                      <c:pt idx="30">
                        <c:v>15.6</c:v>
                      </c:pt>
                      <c:pt idx="31">
                        <c:v>15.2</c:v>
                      </c:pt>
                      <c:pt idx="32">
                        <c:v>16.2</c:v>
                      </c:pt>
                      <c:pt idx="33" formatCode="General">
                        <c:v>15.9</c:v>
                      </c:pt>
                      <c:pt idx="34" formatCode="General">
                        <c:v>13.8</c:v>
                      </c:pt>
                      <c:pt idx="35">
                        <c:v>13.7</c:v>
                      </c:pt>
                      <c:pt idx="36">
                        <c:v>15.2</c:v>
                      </c:pt>
                      <c:pt idx="37">
                        <c:v>14.2</c:v>
                      </c:pt>
                      <c:pt idx="38">
                        <c:v>15</c:v>
                      </c:pt>
                      <c:pt idx="39">
                        <c:v>14.6</c:v>
                      </c:pt>
                      <c:pt idx="40" formatCode="General">
                        <c:v>14.3</c:v>
                      </c:pt>
                      <c:pt idx="41" formatCode="General">
                        <c:v>15.4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(Lab_GrowthRates!$G$185:$G$187,Lab_GrowthRates!$G$189:$G$227)</c15:sqref>
                        </c15:formulaRef>
                      </c:ext>
                    </c:extLst>
                    <c:numCache>
                      <c:formatCode>0.0</c:formatCode>
                      <c:ptCount val="42"/>
                      <c:pt idx="0">
                        <c:v>11.5</c:v>
                      </c:pt>
                      <c:pt idx="1">
                        <c:v>12.8</c:v>
                      </c:pt>
                      <c:pt idx="2">
                        <c:v>10.8</c:v>
                      </c:pt>
                      <c:pt idx="3">
                        <c:v>11.9</c:v>
                      </c:pt>
                      <c:pt idx="4">
                        <c:v>9.5</c:v>
                      </c:pt>
                      <c:pt idx="5">
                        <c:v>10.7</c:v>
                      </c:pt>
                      <c:pt idx="6">
                        <c:v>11.2</c:v>
                      </c:pt>
                      <c:pt idx="7">
                        <c:v>13</c:v>
                      </c:pt>
                      <c:pt idx="8">
                        <c:v>11.1</c:v>
                      </c:pt>
                      <c:pt idx="9">
                        <c:v>10.9</c:v>
                      </c:pt>
                      <c:pt idx="10">
                        <c:v>12.2</c:v>
                      </c:pt>
                      <c:pt idx="11">
                        <c:v>10.1</c:v>
                      </c:pt>
                      <c:pt idx="12">
                        <c:v>9.8000000000000007</c:v>
                      </c:pt>
                      <c:pt idx="13">
                        <c:v>11.6</c:v>
                      </c:pt>
                      <c:pt idx="14">
                        <c:v>11.9</c:v>
                      </c:pt>
                      <c:pt idx="15">
                        <c:v>12.3</c:v>
                      </c:pt>
                      <c:pt idx="16">
                        <c:v>12.6</c:v>
                      </c:pt>
                      <c:pt idx="17">
                        <c:v>10.5</c:v>
                      </c:pt>
                      <c:pt idx="18">
                        <c:v>10.9</c:v>
                      </c:pt>
                      <c:pt idx="19">
                        <c:v>11.5</c:v>
                      </c:pt>
                      <c:pt idx="20">
                        <c:v>11.9</c:v>
                      </c:pt>
                      <c:pt idx="21">
                        <c:v>9.1999999999999993</c:v>
                      </c:pt>
                      <c:pt idx="22">
                        <c:v>10.199999999999999</c:v>
                      </c:pt>
                      <c:pt idx="23">
                        <c:v>9.9</c:v>
                      </c:pt>
                      <c:pt idx="24">
                        <c:v>12.3</c:v>
                      </c:pt>
                      <c:pt idx="25">
                        <c:v>13.3</c:v>
                      </c:pt>
                      <c:pt idx="26">
                        <c:v>11.6</c:v>
                      </c:pt>
                      <c:pt idx="27">
                        <c:v>12.3</c:v>
                      </c:pt>
                      <c:pt idx="28">
                        <c:v>13.2</c:v>
                      </c:pt>
                      <c:pt idx="29">
                        <c:v>11.9</c:v>
                      </c:pt>
                      <c:pt idx="30">
                        <c:v>12.6</c:v>
                      </c:pt>
                      <c:pt idx="31">
                        <c:v>12.3</c:v>
                      </c:pt>
                      <c:pt idx="32">
                        <c:v>13</c:v>
                      </c:pt>
                      <c:pt idx="33" formatCode="General">
                        <c:v>12.7</c:v>
                      </c:pt>
                      <c:pt idx="34" formatCode="General">
                        <c:v>11.2</c:v>
                      </c:pt>
                      <c:pt idx="35">
                        <c:v>11.2</c:v>
                      </c:pt>
                      <c:pt idx="36">
                        <c:v>12.6</c:v>
                      </c:pt>
                      <c:pt idx="37">
                        <c:v>12</c:v>
                      </c:pt>
                      <c:pt idx="38">
                        <c:v>12.1</c:v>
                      </c:pt>
                      <c:pt idx="39">
                        <c:v>11.6</c:v>
                      </c:pt>
                      <c:pt idx="40" formatCode="General">
                        <c:v>11.4</c:v>
                      </c:pt>
                      <c:pt idx="41" formatCode="General">
                        <c:v>12.4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E-E748-4A2A-A29E-FF08770CE261}"/>
                  </c:ext>
                </c:extLst>
              </c15:ser>
            </c15:filteredScatterSeries>
            <c15:filteredScatterSeries>
              <c15:ser>
                <c:idx val="10"/>
                <c:order val="5"/>
                <c:tx>
                  <c:v>LAB EC J5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66FF"/>
                    </a:solidFill>
                    <a:ln w="9525">
                      <a:solidFill>
                        <a:srgbClr val="0066FF"/>
                      </a:solidFill>
                    </a:ln>
                    <a:effectLst/>
                  </c:spPr>
                </c:marker>
                <c:dPt>
                  <c:idx val="21"/>
                  <c:marker>
                    <c:symbol val="circle"/>
                    <c:size val="5"/>
                    <c:spPr>
                      <a:solidFill>
                        <a:srgbClr val="990000"/>
                      </a:solidFill>
                      <a:ln w="9525">
                        <a:solidFill>
                          <a:srgbClr val="990000"/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6r2="http://schemas.microsoft.com/office/drawing/2015/06/chart" xmlns:c15="http://schemas.microsoft.com/office/drawing/2012/chart">
                    <c:ext xmlns:c16="http://schemas.microsoft.com/office/drawing/2014/chart" uri="{C3380CC4-5D6E-409C-BE32-E72D297353CC}">
                      <c16:uniqueId val="{00000010-E748-4A2A-A29E-FF08770CE261}"/>
                    </c:ext>
                  </c:extLst>
                </c:dPt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(Lab_GrowthRates!$F$228:$F$230,Lab_GrowthRates!$F$232:$F$260)</c15:sqref>
                        </c15:formulaRef>
                      </c:ext>
                    </c:extLst>
                    <c:numCache>
                      <c:formatCode>0.0</c:formatCode>
                      <c:ptCount val="32"/>
                      <c:pt idx="0" formatCode="General">
                        <c:v>17.600000000000001</c:v>
                      </c:pt>
                      <c:pt idx="1">
                        <c:v>18.600000000000001</c:v>
                      </c:pt>
                      <c:pt idx="2" formatCode="General">
                        <c:v>17.5</c:v>
                      </c:pt>
                      <c:pt idx="3">
                        <c:v>16.5</c:v>
                      </c:pt>
                      <c:pt idx="4">
                        <c:v>15.2</c:v>
                      </c:pt>
                      <c:pt idx="5" formatCode="General">
                        <c:v>15.9</c:v>
                      </c:pt>
                      <c:pt idx="6" formatCode="General">
                        <c:v>15.7</c:v>
                      </c:pt>
                      <c:pt idx="7">
                        <c:v>17.5</c:v>
                      </c:pt>
                      <c:pt idx="8">
                        <c:v>17.2</c:v>
                      </c:pt>
                      <c:pt idx="9">
                        <c:v>14.6</c:v>
                      </c:pt>
                      <c:pt idx="10">
                        <c:v>18.100000000000001</c:v>
                      </c:pt>
                      <c:pt idx="11">
                        <c:v>15.2</c:v>
                      </c:pt>
                      <c:pt idx="12">
                        <c:v>18.600000000000001</c:v>
                      </c:pt>
                      <c:pt idx="13" formatCode="General">
                        <c:v>15.8</c:v>
                      </c:pt>
                      <c:pt idx="14" formatCode="General">
                        <c:v>18.100000000000001</c:v>
                      </c:pt>
                      <c:pt idx="15" formatCode="General">
                        <c:v>14.9</c:v>
                      </c:pt>
                      <c:pt idx="16" formatCode="General">
                        <c:v>17.3</c:v>
                      </c:pt>
                      <c:pt idx="17">
                        <c:v>18.8</c:v>
                      </c:pt>
                      <c:pt idx="18">
                        <c:v>17.899999999999999</c:v>
                      </c:pt>
                      <c:pt idx="19">
                        <c:v>17</c:v>
                      </c:pt>
                      <c:pt idx="20">
                        <c:v>17.3</c:v>
                      </c:pt>
                      <c:pt idx="21" formatCode="General">
                        <c:v>16.2</c:v>
                      </c:pt>
                      <c:pt idx="22" formatCode="General">
                        <c:v>17.600000000000001</c:v>
                      </c:pt>
                      <c:pt idx="23">
                        <c:v>19</c:v>
                      </c:pt>
                      <c:pt idx="24">
                        <c:v>17.100000000000001</c:v>
                      </c:pt>
                      <c:pt idx="25">
                        <c:v>20.3</c:v>
                      </c:pt>
                      <c:pt idx="26" formatCode="General">
                        <c:v>19.7</c:v>
                      </c:pt>
                      <c:pt idx="27" formatCode="General">
                        <c:v>18.899999999999999</c:v>
                      </c:pt>
                      <c:pt idx="28">
                        <c:v>18.3</c:v>
                      </c:pt>
                      <c:pt idx="29" formatCode="General">
                        <c:v>17.7</c:v>
                      </c:pt>
                      <c:pt idx="30">
                        <c:v>16.8</c:v>
                      </c:pt>
                      <c:pt idx="31" formatCode="General">
                        <c:v>17.3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(Lab_GrowthRates!$G$228:$G$230,Lab_GrowthRates!$G$232:$G$260)</c15:sqref>
                        </c15:formulaRef>
                      </c:ext>
                    </c:extLst>
                    <c:numCache>
                      <c:formatCode>0.0</c:formatCode>
                      <c:ptCount val="32"/>
                      <c:pt idx="0">
                        <c:v>14.2</c:v>
                      </c:pt>
                      <c:pt idx="1">
                        <c:v>15</c:v>
                      </c:pt>
                      <c:pt idx="2" formatCode="General">
                        <c:v>13.8</c:v>
                      </c:pt>
                      <c:pt idx="3">
                        <c:v>13.1</c:v>
                      </c:pt>
                      <c:pt idx="4">
                        <c:v>12.2</c:v>
                      </c:pt>
                      <c:pt idx="5">
                        <c:v>12.8</c:v>
                      </c:pt>
                      <c:pt idx="6" formatCode="General">
                        <c:v>12.7</c:v>
                      </c:pt>
                      <c:pt idx="7">
                        <c:v>13.7</c:v>
                      </c:pt>
                      <c:pt idx="8">
                        <c:v>13.8</c:v>
                      </c:pt>
                      <c:pt idx="9">
                        <c:v>11.6</c:v>
                      </c:pt>
                      <c:pt idx="10">
                        <c:v>14.3</c:v>
                      </c:pt>
                      <c:pt idx="11">
                        <c:v>12.6</c:v>
                      </c:pt>
                      <c:pt idx="12">
                        <c:v>14.6</c:v>
                      </c:pt>
                      <c:pt idx="13" formatCode="General">
                        <c:v>12.7</c:v>
                      </c:pt>
                      <c:pt idx="14">
                        <c:v>14.5</c:v>
                      </c:pt>
                      <c:pt idx="15" formatCode="General">
                        <c:v>11.8</c:v>
                      </c:pt>
                      <c:pt idx="16" formatCode="General">
                        <c:v>13.3</c:v>
                      </c:pt>
                      <c:pt idx="17">
                        <c:v>15</c:v>
                      </c:pt>
                      <c:pt idx="18">
                        <c:v>13.8</c:v>
                      </c:pt>
                      <c:pt idx="19">
                        <c:v>13.6</c:v>
                      </c:pt>
                      <c:pt idx="20">
                        <c:v>13.8</c:v>
                      </c:pt>
                      <c:pt idx="21">
                        <c:v>12.3</c:v>
                      </c:pt>
                      <c:pt idx="22" formatCode="General">
                        <c:v>14.2</c:v>
                      </c:pt>
                      <c:pt idx="23">
                        <c:v>15.2</c:v>
                      </c:pt>
                      <c:pt idx="24">
                        <c:v>14.3</c:v>
                      </c:pt>
                      <c:pt idx="25">
                        <c:v>16.399999999999999</c:v>
                      </c:pt>
                      <c:pt idx="26">
                        <c:v>15.4</c:v>
                      </c:pt>
                      <c:pt idx="27" formatCode="General">
                        <c:v>15.2</c:v>
                      </c:pt>
                      <c:pt idx="28">
                        <c:v>14.6</c:v>
                      </c:pt>
                      <c:pt idx="29">
                        <c:v>14</c:v>
                      </c:pt>
                      <c:pt idx="30">
                        <c:v>13.5</c:v>
                      </c:pt>
                      <c:pt idx="31" formatCode="General">
                        <c:v>13.8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1-E748-4A2A-A29E-FF08770CE261}"/>
                  </c:ext>
                </c:extLst>
              </c15:ser>
            </c15:filteredScatterSeries>
            <c15:filteredScatterSeries>
              <c15:ser>
                <c:idx val="11"/>
                <c:order val="6"/>
                <c:tx>
                  <c:v>LAB EC J6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7030A0"/>
                    </a:solidFill>
                    <a:ln w="9525">
                      <a:solidFill>
                        <a:srgbClr val="7030A0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Lab_GrowthRates!$F$261:$F$263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 formatCode="0.0">
                        <c:v>21.1</c:v>
                      </c:pt>
                      <c:pt idx="1">
                        <c:v>17.100000000000001</c:v>
                      </c:pt>
                      <c:pt idx="2" formatCode="0.0">
                        <c:v>18.8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Lab_GrowthRates!$G$261:$G$263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 formatCode="0.0">
                        <c:v>16.5</c:v>
                      </c:pt>
                      <c:pt idx="1">
                        <c:v>13.8</c:v>
                      </c:pt>
                      <c:pt idx="2" formatCode="0.0">
                        <c:v>14.7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2-E748-4A2A-A29E-FF08770CE261}"/>
                  </c:ext>
                </c:extLst>
              </c15:ser>
            </c15:filteredScatterSeries>
            <c15:filteredScatterSeries>
              <c15:ser>
                <c:idx val="6"/>
                <c:order val="7"/>
                <c:tx>
                  <c:v>LAB LC 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90000"/>
                    </a:solidFill>
                    <a:ln w="9525">
                      <a:solidFill>
                        <a:srgbClr val="990000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(Lab_GrowthRates!$F$264:$F$266,Lab_GrowthRates!$F$268:$F$317)</c15:sqref>
                        </c15:formulaRef>
                      </c:ext>
                    </c:extLst>
                    <c:numCache>
                      <c:formatCode>0.0</c:formatCode>
                      <c:ptCount val="53"/>
                      <c:pt idx="0">
                        <c:v>2.1</c:v>
                      </c:pt>
                      <c:pt idx="1">
                        <c:v>2.1</c:v>
                      </c:pt>
                      <c:pt idx="2">
                        <c:v>2.1</c:v>
                      </c:pt>
                      <c:pt idx="3">
                        <c:v>2.2000000000000002</c:v>
                      </c:pt>
                      <c:pt idx="4">
                        <c:v>2.2000000000000002</c:v>
                      </c:pt>
                      <c:pt idx="5">
                        <c:v>2.2000000000000002</c:v>
                      </c:pt>
                      <c:pt idx="6">
                        <c:v>2.2000000000000002</c:v>
                      </c:pt>
                      <c:pt idx="7">
                        <c:v>2.2999999999999998</c:v>
                      </c:pt>
                      <c:pt idx="8">
                        <c:v>2.2999999999999998</c:v>
                      </c:pt>
                      <c:pt idx="9">
                        <c:v>2.2999999999999998</c:v>
                      </c:pt>
                      <c:pt idx="10">
                        <c:v>2.2999999999999998</c:v>
                      </c:pt>
                      <c:pt idx="11">
                        <c:v>2.2999999999999998</c:v>
                      </c:pt>
                      <c:pt idx="12">
                        <c:v>2.2999999999999998</c:v>
                      </c:pt>
                      <c:pt idx="13">
                        <c:v>2.2999999999999998</c:v>
                      </c:pt>
                      <c:pt idx="14">
                        <c:v>2.4</c:v>
                      </c:pt>
                      <c:pt idx="15">
                        <c:v>2.4</c:v>
                      </c:pt>
                      <c:pt idx="16">
                        <c:v>2.4</c:v>
                      </c:pt>
                      <c:pt idx="17">
                        <c:v>2.4</c:v>
                      </c:pt>
                      <c:pt idx="18">
                        <c:v>2.4</c:v>
                      </c:pt>
                      <c:pt idx="19">
                        <c:v>2.4</c:v>
                      </c:pt>
                      <c:pt idx="20">
                        <c:v>2.4</c:v>
                      </c:pt>
                      <c:pt idx="21">
                        <c:v>2.4</c:v>
                      </c:pt>
                      <c:pt idx="22">
                        <c:v>2.5</c:v>
                      </c:pt>
                      <c:pt idx="23">
                        <c:v>2.5</c:v>
                      </c:pt>
                      <c:pt idx="24">
                        <c:v>2.5</c:v>
                      </c:pt>
                      <c:pt idx="25">
                        <c:v>2.5</c:v>
                      </c:pt>
                      <c:pt idx="26">
                        <c:v>2.5</c:v>
                      </c:pt>
                      <c:pt idx="27">
                        <c:v>2.6</c:v>
                      </c:pt>
                      <c:pt idx="28">
                        <c:v>2.6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2.1</c:v>
                      </c:pt>
                      <c:pt idx="32">
                        <c:v>2.1</c:v>
                      </c:pt>
                      <c:pt idx="33">
                        <c:v>2.1</c:v>
                      </c:pt>
                      <c:pt idx="34">
                        <c:v>2.1</c:v>
                      </c:pt>
                      <c:pt idx="35">
                        <c:v>2.1</c:v>
                      </c:pt>
                      <c:pt idx="36">
                        <c:v>2.1</c:v>
                      </c:pt>
                      <c:pt idx="37">
                        <c:v>2.1</c:v>
                      </c:pt>
                      <c:pt idx="38">
                        <c:v>2.2999999999999998</c:v>
                      </c:pt>
                      <c:pt idx="39">
                        <c:v>2.2999999999999998</c:v>
                      </c:pt>
                      <c:pt idx="40">
                        <c:v>2.2999999999999998</c:v>
                      </c:pt>
                      <c:pt idx="41">
                        <c:v>2.2999999999999998</c:v>
                      </c:pt>
                      <c:pt idx="42">
                        <c:v>2.2999999999999998</c:v>
                      </c:pt>
                      <c:pt idx="43">
                        <c:v>2.4</c:v>
                      </c:pt>
                      <c:pt idx="44">
                        <c:v>2.4</c:v>
                      </c:pt>
                      <c:pt idx="45">
                        <c:v>2.4</c:v>
                      </c:pt>
                      <c:pt idx="46">
                        <c:v>2.4</c:v>
                      </c:pt>
                      <c:pt idx="47">
                        <c:v>2.4</c:v>
                      </c:pt>
                      <c:pt idx="48">
                        <c:v>2.4</c:v>
                      </c:pt>
                      <c:pt idx="49">
                        <c:v>2.4</c:v>
                      </c:pt>
                      <c:pt idx="50">
                        <c:v>2.5</c:v>
                      </c:pt>
                      <c:pt idx="51">
                        <c:v>2.5</c:v>
                      </c:pt>
                      <c:pt idx="52">
                        <c:v>2.6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(Lab_GrowthRates!$G$264:$G$266,Lab_GrowthRates!$G$268:$G$317)</c15:sqref>
                        </c15:formulaRef>
                      </c:ext>
                    </c:extLst>
                    <c:numCache>
                      <c:formatCode>0.0</c:formatCode>
                      <c:ptCount val="53"/>
                      <c:pt idx="0">
                        <c:v>4.7</c:v>
                      </c:pt>
                      <c:pt idx="1">
                        <c:v>4.9000000000000004</c:v>
                      </c:pt>
                      <c:pt idx="2">
                        <c:v>5.2</c:v>
                      </c:pt>
                      <c:pt idx="3">
                        <c:v>4.8</c:v>
                      </c:pt>
                      <c:pt idx="4">
                        <c:v>5.0999999999999996</c:v>
                      </c:pt>
                      <c:pt idx="5">
                        <c:v>5.7</c:v>
                      </c:pt>
                      <c:pt idx="6">
                        <c:v>5.7</c:v>
                      </c:pt>
                      <c:pt idx="7">
                        <c:v>4.9000000000000004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5.0999999999999996</c:v>
                      </c:pt>
                      <c:pt idx="11">
                        <c:v>5.3</c:v>
                      </c:pt>
                      <c:pt idx="12">
                        <c:v>5.4</c:v>
                      </c:pt>
                      <c:pt idx="13">
                        <c:v>5.8</c:v>
                      </c:pt>
                      <c:pt idx="14">
                        <c:v>4.5999999999999996</c:v>
                      </c:pt>
                      <c:pt idx="15">
                        <c:v>4.9000000000000004</c:v>
                      </c:pt>
                      <c:pt idx="16">
                        <c:v>5</c:v>
                      </c:pt>
                      <c:pt idx="17">
                        <c:v>5.0999999999999996</c:v>
                      </c:pt>
                      <c:pt idx="18">
                        <c:v>5.0999999999999996</c:v>
                      </c:pt>
                      <c:pt idx="19">
                        <c:v>5.2</c:v>
                      </c:pt>
                      <c:pt idx="20">
                        <c:v>5.2</c:v>
                      </c:pt>
                      <c:pt idx="21">
                        <c:v>5.2</c:v>
                      </c:pt>
                      <c:pt idx="22">
                        <c:v>5.2</c:v>
                      </c:pt>
                      <c:pt idx="23">
                        <c:v>5.3</c:v>
                      </c:pt>
                      <c:pt idx="24">
                        <c:v>5.3</c:v>
                      </c:pt>
                      <c:pt idx="25">
                        <c:v>5.5</c:v>
                      </c:pt>
                      <c:pt idx="26">
                        <c:v>5.6</c:v>
                      </c:pt>
                      <c:pt idx="27">
                        <c:v>5.4</c:v>
                      </c:pt>
                      <c:pt idx="28">
                        <c:v>5.4</c:v>
                      </c:pt>
                      <c:pt idx="29">
                        <c:v>5.3</c:v>
                      </c:pt>
                      <c:pt idx="30">
                        <c:v>5.3</c:v>
                      </c:pt>
                      <c:pt idx="31">
                        <c:v>4.9000000000000004</c:v>
                      </c:pt>
                      <c:pt idx="32">
                        <c:v>4.9000000000000004</c:v>
                      </c:pt>
                      <c:pt idx="33">
                        <c:v>5</c:v>
                      </c:pt>
                      <c:pt idx="34">
                        <c:v>5.3</c:v>
                      </c:pt>
                      <c:pt idx="35">
                        <c:v>5.3</c:v>
                      </c:pt>
                      <c:pt idx="36">
                        <c:v>5.4</c:v>
                      </c:pt>
                      <c:pt idx="37">
                        <c:v>5.4</c:v>
                      </c:pt>
                      <c:pt idx="38">
                        <c:v>5</c:v>
                      </c:pt>
                      <c:pt idx="39">
                        <c:v>5.0999999999999996</c:v>
                      </c:pt>
                      <c:pt idx="40">
                        <c:v>5.2</c:v>
                      </c:pt>
                      <c:pt idx="41">
                        <c:v>5.3</c:v>
                      </c:pt>
                      <c:pt idx="42">
                        <c:v>5.6</c:v>
                      </c:pt>
                      <c:pt idx="43">
                        <c:v>4.8</c:v>
                      </c:pt>
                      <c:pt idx="44">
                        <c:v>5.0999999999999996</c:v>
                      </c:pt>
                      <c:pt idx="45">
                        <c:v>5.0999999999999996</c:v>
                      </c:pt>
                      <c:pt idx="46">
                        <c:v>5.2</c:v>
                      </c:pt>
                      <c:pt idx="47">
                        <c:v>5.2</c:v>
                      </c:pt>
                      <c:pt idx="48">
                        <c:v>5.3</c:v>
                      </c:pt>
                      <c:pt idx="49">
                        <c:v>5.4</c:v>
                      </c:pt>
                      <c:pt idx="50">
                        <c:v>5.3</c:v>
                      </c:pt>
                      <c:pt idx="51">
                        <c:v>5.5</c:v>
                      </c:pt>
                      <c:pt idx="52">
                        <c:v>5.7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3-E748-4A2A-A29E-FF08770CE261}"/>
                  </c:ext>
                </c:extLst>
              </c15:ser>
            </c15:filteredScatterSeries>
            <c15:filteredScatterSeries>
              <c15:ser>
                <c:idx val="1"/>
                <c:order val="8"/>
                <c:tx>
                  <c:v>LAB LC J1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(Lab_GrowthRates!$F$318:$F$320,Lab_GrowthRates!$F$322:$F$369)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5.4</c:v>
                      </c:pt>
                      <c:pt idx="1">
                        <c:v>4.9000000000000004</c:v>
                      </c:pt>
                      <c:pt idx="2">
                        <c:v>5.6</c:v>
                      </c:pt>
                      <c:pt idx="3">
                        <c:v>6</c:v>
                      </c:pt>
                      <c:pt idx="4">
                        <c:v>5.5</c:v>
                      </c:pt>
                      <c:pt idx="5">
                        <c:v>5.5</c:v>
                      </c:pt>
                      <c:pt idx="6">
                        <c:v>5.6</c:v>
                      </c:pt>
                      <c:pt idx="7">
                        <c:v>5.5</c:v>
                      </c:pt>
                      <c:pt idx="8">
                        <c:v>5.2</c:v>
                      </c:pt>
                      <c:pt idx="9">
                        <c:v>5.5</c:v>
                      </c:pt>
                      <c:pt idx="10">
                        <c:v>5.5</c:v>
                      </c:pt>
                      <c:pt idx="11">
                        <c:v>4.7</c:v>
                      </c:pt>
                      <c:pt idx="12">
                        <c:v>5.2</c:v>
                      </c:pt>
                      <c:pt idx="13">
                        <c:v>4.9000000000000004</c:v>
                      </c:pt>
                      <c:pt idx="14">
                        <c:v>5.4</c:v>
                      </c:pt>
                      <c:pt idx="15">
                        <c:v>4.7</c:v>
                      </c:pt>
                      <c:pt idx="16">
                        <c:v>5.2</c:v>
                      </c:pt>
                      <c:pt idx="17">
                        <c:v>5.5</c:v>
                      </c:pt>
                      <c:pt idx="18">
                        <c:v>5.3</c:v>
                      </c:pt>
                      <c:pt idx="19">
                        <c:v>5.5</c:v>
                      </c:pt>
                      <c:pt idx="20">
                        <c:v>5</c:v>
                      </c:pt>
                      <c:pt idx="21">
                        <c:v>5.3</c:v>
                      </c:pt>
                      <c:pt idx="22">
                        <c:v>5.4</c:v>
                      </c:pt>
                      <c:pt idx="23">
                        <c:v>5.0999999999999996</c:v>
                      </c:pt>
                      <c:pt idx="24">
                        <c:v>5.3</c:v>
                      </c:pt>
                      <c:pt idx="25">
                        <c:v>4.8</c:v>
                      </c:pt>
                      <c:pt idx="26">
                        <c:v>5.3</c:v>
                      </c:pt>
                      <c:pt idx="27">
                        <c:v>5.3</c:v>
                      </c:pt>
                      <c:pt idx="28">
                        <c:v>5.3</c:v>
                      </c:pt>
                      <c:pt idx="29">
                        <c:v>5.6</c:v>
                      </c:pt>
                      <c:pt idx="30">
                        <c:v>4.5999999999999996</c:v>
                      </c:pt>
                      <c:pt idx="31" formatCode="General">
                        <c:v>5</c:v>
                      </c:pt>
                      <c:pt idx="32">
                        <c:v>5.2</c:v>
                      </c:pt>
                      <c:pt idx="33">
                        <c:v>5.0999999999999996</c:v>
                      </c:pt>
                      <c:pt idx="34">
                        <c:v>5.2</c:v>
                      </c:pt>
                      <c:pt idx="35" formatCode="General">
                        <c:v>4.5</c:v>
                      </c:pt>
                      <c:pt idx="36">
                        <c:v>6</c:v>
                      </c:pt>
                      <c:pt idx="37">
                        <c:v>5.4</c:v>
                      </c:pt>
                      <c:pt idx="38">
                        <c:v>5</c:v>
                      </c:pt>
                      <c:pt idx="39">
                        <c:v>5.5</c:v>
                      </c:pt>
                      <c:pt idx="40">
                        <c:v>5.5</c:v>
                      </c:pt>
                      <c:pt idx="41">
                        <c:v>5.9</c:v>
                      </c:pt>
                      <c:pt idx="42">
                        <c:v>4.9000000000000004</c:v>
                      </c:pt>
                      <c:pt idx="43">
                        <c:v>5.4</c:v>
                      </c:pt>
                      <c:pt idx="44">
                        <c:v>5.3</c:v>
                      </c:pt>
                      <c:pt idx="45">
                        <c:v>5.3</c:v>
                      </c:pt>
                      <c:pt idx="46" formatCode="General">
                        <c:v>5</c:v>
                      </c:pt>
                      <c:pt idx="47">
                        <c:v>5.3</c:v>
                      </c:pt>
                      <c:pt idx="48">
                        <c:v>4.8</c:v>
                      </c:pt>
                      <c:pt idx="49">
                        <c:v>5.4</c:v>
                      </c:pt>
                      <c:pt idx="50">
                        <c:v>5.4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(Lab_GrowthRates!$G$318:$G$320,Lab_GrowthRates!$G$322:$G$369)</c15:sqref>
                        </c15:formulaRef>
                      </c:ext>
                    </c:extLst>
                    <c:numCache>
                      <c:formatCode>0.0</c:formatCode>
                      <c:ptCount val="51"/>
                      <c:pt idx="0">
                        <c:v>5.4</c:v>
                      </c:pt>
                      <c:pt idx="1">
                        <c:v>5.0999999999999996</c:v>
                      </c:pt>
                      <c:pt idx="2">
                        <c:v>5.6</c:v>
                      </c:pt>
                      <c:pt idx="3">
                        <c:v>6</c:v>
                      </c:pt>
                      <c:pt idx="4">
                        <c:v>5.4</c:v>
                      </c:pt>
                      <c:pt idx="5">
                        <c:v>5.5</c:v>
                      </c:pt>
                      <c:pt idx="6">
                        <c:v>5.5</c:v>
                      </c:pt>
                      <c:pt idx="7">
                        <c:v>5.4</c:v>
                      </c:pt>
                      <c:pt idx="8">
                        <c:v>5.3</c:v>
                      </c:pt>
                      <c:pt idx="9">
                        <c:v>5.5</c:v>
                      </c:pt>
                      <c:pt idx="10">
                        <c:v>5.6</c:v>
                      </c:pt>
                      <c:pt idx="11">
                        <c:v>4.9000000000000004</c:v>
                      </c:pt>
                      <c:pt idx="12">
                        <c:v>5.5</c:v>
                      </c:pt>
                      <c:pt idx="13">
                        <c:v>5</c:v>
                      </c:pt>
                      <c:pt idx="14">
                        <c:v>5.4</c:v>
                      </c:pt>
                      <c:pt idx="15">
                        <c:v>4.8</c:v>
                      </c:pt>
                      <c:pt idx="16">
                        <c:v>5.3</c:v>
                      </c:pt>
                      <c:pt idx="17">
                        <c:v>5.5</c:v>
                      </c:pt>
                      <c:pt idx="18">
                        <c:v>5.4</c:v>
                      </c:pt>
                      <c:pt idx="19">
                        <c:v>5.5</c:v>
                      </c:pt>
                      <c:pt idx="20">
                        <c:v>5.0999999999999996</c:v>
                      </c:pt>
                      <c:pt idx="21">
                        <c:v>5.4</c:v>
                      </c:pt>
                      <c:pt idx="22">
                        <c:v>5.3</c:v>
                      </c:pt>
                      <c:pt idx="23">
                        <c:v>5</c:v>
                      </c:pt>
                      <c:pt idx="24">
                        <c:v>5.4</c:v>
                      </c:pt>
                      <c:pt idx="25">
                        <c:v>4.9000000000000004</c:v>
                      </c:pt>
                      <c:pt idx="26">
                        <c:v>5.3</c:v>
                      </c:pt>
                      <c:pt idx="27">
                        <c:v>5.3</c:v>
                      </c:pt>
                      <c:pt idx="28">
                        <c:v>5.3</c:v>
                      </c:pt>
                      <c:pt idx="29">
                        <c:v>5.6</c:v>
                      </c:pt>
                      <c:pt idx="30">
                        <c:v>4.8</c:v>
                      </c:pt>
                      <c:pt idx="31">
                        <c:v>5.0999999999999996</c:v>
                      </c:pt>
                      <c:pt idx="32">
                        <c:v>5.2</c:v>
                      </c:pt>
                      <c:pt idx="33">
                        <c:v>5.0999999999999996</c:v>
                      </c:pt>
                      <c:pt idx="34">
                        <c:v>5.4</c:v>
                      </c:pt>
                      <c:pt idx="35">
                        <c:v>4.5999999999999996</c:v>
                      </c:pt>
                      <c:pt idx="36">
                        <c:v>6</c:v>
                      </c:pt>
                      <c:pt idx="37">
                        <c:v>5.4</c:v>
                      </c:pt>
                      <c:pt idx="38">
                        <c:v>5.0999999999999996</c:v>
                      </c:pt>
                      <c:pt idx="39">
                        <c:v>5.4</c:v>
                      </c:pt>
                      <c:pt idx="40">
                        <c:v>5.5</c:v>
                      </c:pt>
                      <c:pt idx="41">
                        <c:v>6</c:v>
                      </c:pt>
                      <c:pt idx="42">
                        <c:v>4.9000000000000004</c:v>
                      </c:pt>
                      <c:pt idx="43">
                        <c:v>5.4</c:v>
                      </c:pt>
                      <c:pt idx="44">
                        <c:v>5.2</c:v>
                      </c:pt>
                      <c:pt idx="45">
                        <c:v>5.4</c:v>
                      </c:pt>
                      <c:pt idx="46">
                        <c:v>4.9000000000000004</c:v>
                      </c:pt>
                      <c:pt idx="47">
                        <c:v>5.3</c:v>
                      </c:pt>
                      <c:pt idx="48">
                        <c:v>4.9000000000000004</c:v>
                      </c:pt>
                      <c:pt idx="49">
                        <c:v>5.4</c:v>
                      </c:pt>
                      <c:pt idx="50">
                        <c:v>5.3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4-E748-4A2A-A29E-FF08770CE261}"/>
                  </c:ext>
                </c:extLst>
              </c15:ser>
            </c15:filteredScatterSeries>
            <c15:filteredScatterSeries>
              <c15:ser>
                <c:idx val="3"/>
                <c:order val="9"/>
                <c:tx>
                  <c:v>LAB LC J2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2D050"/>
                    </a:solidFill>
                    <a:ln w="9525">
                      <a:solidFill>
                        <a:srgbClr val="92D050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(Lab_GrowthRates!$F$370:$F$372,Lab_GrowthRates!$F$374:$F$413)</c15:sqref>
                        </c15:formulaRef>
                      </c:ext>
                    </c:extLst>
                    <c:numCache>
                      <c:formatCode>0.0</c:formatCode>
                      <c:ptCount val="43"/>
                      <c:pt idx="0">
                        <c:v>6.9</c:v>
                      </c:pt>
                      <c:pt idx="1">
                        <c:v>6.5</c:v>
                      </c:pt>
                      <c:pt idx="2">
                        <c:v>7.4</c:v>
                      </c:pt>
                      <c:pt idx="3">
                        <c:v>6.5</c:v>
                      </c:pt>
                      <c:pt idx="4" formatCode="General">
                        <c:v>6.7</c:v>
                      </c:pt>
                      <c:pt idx="5" formatCode="General">
                        <c:v>6.7</c:v>
                      </c:pt>
                      <c:pt idx="6">
                        <c:v>6.9</c:v>
                      </c:pt>
                      <c:pt idx="7">
                        <c:v>7</c:v>
                      </c:pt>
                      <c:pt idx="8" formatCode="General">
                        <c:v>6.3</c:v>
                      </c:pt>
                      <c:pt idx="9" formatCode="General">
                        <c:v>6.5</c:v>
                      </c:pt>
                      <c:pt idx="10" formatCode="General">
                        <c:v>6.1</c:v>
                      </c:pt>
                      <c:pt idx="11" formatCode="General">
                        <c:v>6.4</c:v>
                      </c:pt>
                      <c:pt idx="12">
                        <c:v>6.7</c:v>
                      </c:pt>
                      <c:pt idx="13">
                        <c:v>6.2</c:v>
                      </c:pt>
                      <c:pt idx="14">
                        <c:v>6.8</c:v>
                      </c:pt>
                      <c:pt idx="15">
                        <c:v>6.6</c:v>
                      </c:pt>
                      <c:pt idx="16">
                        <c:v>6.9</c:v>
                      </c:pt>
                      <c:pt idx="17">
                        <c:v>6.8</c:v>
                      </c:pt>
                      <c:pt idx="18">
                        <c:v>6.3</c:v>
                      </c:pt>
                      <c:pt idx="19" formatCode="General">
                        <c:v>5.7</c:v>
                      </c:pt>
                      <c:pt idx="20">
                        <c:v>6.3</c:v>
                      </c:pt>
                      <c:pt idx="21">
                        <c:v>6.5</c:v>
                      </c:pt>
                      <c:pt idx="22">
                        <c:v>6.5</c:v>
                      </c:pt>
                      <c:pt idx="23">
                        <c:v>6.6</c:v>
                      </c:pt>
                      <c:pt idx="24" formatCode="General">
                        <c:v>5.7</c:v>
                      </c:pt>
                      <c:pt idx="25" formatCode="General">
                        <c:v>6.6</c:v>
                      </c:pt>
                      <c:pt idx="26" formatCode="General">
                        <c:v>6.6</c:v>
                      </c:pt>
                      <c:pt idx="27" formatCode="General">
                        <c:v>6</c:v>
                      </c:pt>
                      <c:pt idx="28">
                        <c:v>7.5</c:v>
                      </c:pt>
                      <c:pt idx="29" formatCode="General">
                        <c:v>6.8</c:v>
                      </c:pt>
                      <c:pt idx="30" formatCode="General">
                        <c:v>6.8</c:v>
                      </c:pt>
                      <c:pt idx="31" formatCode="General">
                        <c:v>6.6</c:v>
                      </c:pt>
                      <c:pt idx="32" formatCode="General">
                        <c:v>6</c:v>
                      </c:pt>
                      <c:pt idx="33" formatCode="General">
                        <c:v>6.4</c:v>
                      </c:pt>
                      <c:pt idx="34" formatCode="General">
                        <c:v>6.5</c:v>
                      </c:pt>
                      <c:pt idx="35" formatCode="General">
                        <c:v>6.5</c:v>
                      </c:pt>
                      <c:pt idx="36" formatCode="General">
                        <c:v>6.7</c:v>
                      </c:pt>
                      <c:pt idx="37" formatCode="General">
                        <c:v>6.4</c:v>
                      </c:pt>
                      <c:pt idx="38">
                        <c:v>6.1</c:v>
                      </c:pt>
                      <c:pt idx="39" formatCode="General">
                        <c:v>6.7</c:v>
                      </c:pt>
                      <c:pt idx="40" formatCode="General">
                        <c:v>6.5</c:v>
                      </c:pt>
                      <c:pt idx="41" formatCode="General">
                        <c:v>6.8</c:v>
                      </c:pt>
                      <c:pt idx="42" formatCode="General">
                        <c:v>6.6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(Lab_GrowthRates!$G$370:$G$372,Lab_GrowthRates!$G$374:$G$413)</c15:sqref>
                        </c15:formulaRef>
                      </c:ext>
                    </c:extLst>
                    <c:numCache>
                      <c:formatCode>0.0</c:formatCode>
                      <c:ptCount val="43"/>
                      <c:pt idx="0">
                        <c:v>6.6</c:v>
                      </c:pt>
                      <c:pt idx="1">
                        <c:v>5.7</c:v>
                      </c:pt>
                      <c:pt idx="2">
                        <c:v>6.6</c:v>
                      </c:pt>
                      <c:pt idx="3">
                        <c:v>5.7</c:v>
                      </c:pt>
                      <c:pt idx="4">
                        <c:v>6.1</c:v>
                      </c:pt>
                      <c:pt idx="5">
                        <c:v>6.2</c:v>
                      </c:pt>
                      <c:pt idx="6">
                        <c:v>6.4</c:v>
                      </c:pt>
                      <c:pt idx="7">
                        <c:v>6.3</c:v>
                      </c:pt>
                      <c:pt idx="8">
                        <c:v>5.6</c:v>
                      </c:pt>
                      <c:pt idx="9">
                        <c:v>5.9</c:v>
                      </c:pt>
                      <c:pt idx="10">
                        <c:v>5.5</c:v>
                      </c:pt>
                      <c:pt idx="11">
                        <c:v>5.8</c:v>
                      </c:pt>
                      <c:pt idx="12">
                        <c:v>6.2</c:v>
                      </c:pt>
                      <c:pt idx="13">
                        <c:v>5.6</c:v>
                      </c:pt>
                      <c:pt idx="14">
                        <c:v>5.9</c:v>
                      </c:pt>
                      <c:pt idx="15">
                        <c:v>5.9</c:v>
                      </c:pt>
                      <c:pt idx="16">
                        <c:v>6.4</c:v>
                      </c:pt>
                      <c:pt idx="17">
                        <c:v>6</c:v>
                      </c:pt>
                      <c:pt idx="18">
                        <c:v>5.9</c:v>
                      </c:pt>
                      <c:pt idx="19">
                        <c:v>5.4</c:v>
                      </c:pt>
                      <c:pt idx="20">
                        <c:v>5.9</c:v>
                      </c:pt>
                      <c:pt idx="21">
                        <c:v>5.9</c:v>
                      </c:pt>
                      <c:pt idx="22">
                        <c:v>5.9</c:v>
                      </c:pt>
                      <c:pt idx="23">
                        <c:v>6</c:v>
                      </c:pt>
                      <c:pt idx="24">
                        <c:v>5.2</c:v>
                      </c:pt>
                      <c:pt idx="25">
                        <c:v>6</c:v>
                      </c:pt>
                      <c:pt idx="26">
                        <c:v>6.1</c:v>
                      </c:pt>
                      <c:pt idx="27">
                        <c:v>5.4</c:v>
                      </c:pt>
                      <c:pt idx="28">
                        <c:v>6.8</c:v>
                      </c:pt>
                      <c:pt idx="29">
                        <c:v>6.2</c:v>
                      </c:pt>
                      <c:pt idx="30">
                        <c:v>6.2</c:v>
                      </c:pt>
                      <c:pt idx="31">
                        <c:v>6.1</c:v>
                      </c:pt>
                      <c:pt idx="32">
                        <c:v>5.6</c:v>
                      </c:pt>
                      <c:pt idx="33">
                        <c:v>5.7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6</c:v>
                      </c:pt>
                      <c:pt idx="37">
                        <c:v>5.8</c:v>
                      </c:pt>
                      <c:pt idx="38">
                        <c:v>5.4</c:v>
                      </c:pt>
                      <c:pt idx="39">
                        <c:v>6.2</c:v>
                      </c:pt>
                      <c:pt idx="40">
                        <c:v>5.9</c:v>
                      </c:pt>
                      <c:pt idx="41" formatCode="General">
                        <c:v>6.2</c:v>
                      </c:pt>
                      <c:pt idx="42" formatCode="General">
                        <c:v>6.1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5-E748-4A2A-A29E-FF08770CE261}"/>
                  </c:ext>
                </c:extLst>
              </c15:ser>
            </c15:filteredScatterSeries>
            <c15:filteredScatterSeries>
              <c15:ser>
                <c:idx val="8"/>
                <c:order val="10"/>
                <c:tx>
                  <c:v>LAB LC J3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FF00"/>
                    </a:solidFill>
                    <a:ln w="9525">
                      <a:solidFill>
                        <a:srgbClr val="FFFF00"/>
                      </a:solidFill>
                    </a:ln>
                    <a:effectLst/>
                  </c:spPr>
                </c:marker>
                <c:dPt>
                  <c:idx val="25"/>
                  <c:marker>
                    <c:symbol val="circle"/>
                    <c:size val="5"/>
                    <c:spPr>
                      <a:solidFill>
                        <a:srgbClr val="FFFF00"/>
                      </a:solidFill>
                      <a:ln w="9525">
                        <a:solidFill>
                          <a:srgbClr val="FFFF00"/>
                        </a:solidFill>
                      </a:ln>
                      <a:effectLst/>
                    </c:spPr>
                  </c:marker>
                  <c:bubble3D val="0"/>
                  <c:spPr>
                    <a:ln w="25400" cap="rnd">
                      <a:noFill/>
                      <a:round/>
                    </a:ln>
                    <a:effectLst/>
                  </c:spPr>
                  <c:extLst xmlns:c16r2="http://schemas.microsoft.com/office/drawing/2015/06/chart" xmlns:c15="http://schemas.microsoft.com/office/drawing/2012/chart">
                    <c:ext xmlns:c16="http://schemas.microsoft.com/office/drawing/2014/chart" uri="{C3380CC4-5D6E-409C-BE32-E72D297353CC}">
                      <c16:uniqueId val="{00000017-E748-4A2A-A29E-FF08770CE261}"/>
                    </c:ext>
                  </c:extLst>
                </c:dPt>
                <c:dPt>
                  <c:idx val="32"/>
                  <c:marker>
                    <c:symbol val="circle"/>
                    <c:size val="5"/>
                    <c:spPr>
                      <a:solidFill>
                        <a:srgbClr val="FFFF00"/>
                      </a:solidFill>
                      <a:ln w="9525">
                        <a:solidFill>
                          <a:srgbClr val="FFFF00"/>
                        </a:solidFill>
                      </a:ln>
                      <a:effectLst/>
                    </c:spPr>
                  </c:marker>
                  <c:bubble3D val="0"/>
                  <c:extLst xmlns:c16r2="http://schemas.microsoft.com/office/drawing/2015/06/chart" xmlns:c15="http://schemas.microsoft.com/office/drawing/2012/chart">
                    <c:ext xmlns:c16="http://schemas.microsoft.com/office/drawing/2014/chart" uri="{C3380CC4-5D6E-409C-BE32-E72D297353CC}">
                      <c16:uniqueId val="{00000018-E748-4A2A-A29E-FF08770CE261}"/>
                    </c:ext>
                  </c:extLst>
                </c:dPt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(Lab_GrowthRates!$F$414:$F$416,Lab_GrowthRates!$F$418:$F$452)</c15:sqref>
                        </c15:formulaRef>
                      </c:ext>
                    </c:extLst>
                    <c:numCache>
                      <c:formatCode>General</c:formatCode>
                      <c:ptCount val="38"/>
                      <c:pt idx="0" formatCode="0.0">
                        <c:v>8.4</c:v>
                      </c:pt>
                      <c:pt idx="1">
                        <c:v>8.4</c:v>
                      </c:pt>
                      <c:pt idx="2">
                        <c:v>7.7</c:v>
                      </c:pt>
                      <c:pt idx="3">
                        <c:v>8</c:v>
                      </c:pt>
                      <c:pt idx="4">
                        <c:v>7.9</c:v>
                      </c:pt>
                      <c:pt idx="5">
                        <c:v>8.3000000000000007</c:v>
                      </c:pt>
                      <c:pt idx="6">
                        <c:v>7.6</c:v>
                      </c:pt>
                      <c:pt idx="7" formatCode="0.0">
                        <c:v>7.4</c:v>
                      </c:pt>
                      <c:pt idx="8">
                        <c:v>8.1</c:v>
                      </c:pt>
                      <c:pt idx="9">
                        <c:v>9</c:v>
                      </c:pt>
                      <c:pt idx="10">
                        <c:v>8.1</c:v>
                      </c:pt>
                      <c:pt idx="11">
                        <c:v>8.6999999999999993</c:v>
                      </c:pt>
                      <c:pt idx="12">
                        <c:v>8.4</c:v>
                      </c:pt>
                      <c:pt idx="13">
                        <c:v>7.8</c:v>
                      </c:pt>
                      <c:pt idx="14">
                        <c:v>8.4</c:v>
                      </c:pt>
                      <c:pt idx="15" formatCode="0.0">
                        <c:v>7.6</c:v>
                      </c:pt>
                      <c:pt idx="16">
                        <c:v>7.5</c:v>
                      </c:pt>
                      <c:pt idx="17">
                        <c:v>7.9</c:v>
                      </c:pt>
                      <c:pt idx="18" formatCode="0.0">
                        <c:v>8.1999999999999993</c:v>
                      </c:pt>
                      <c:pt idx="19">
                        <c:v>7.9</c:v>
                      </c:pt>
                      <c:pt idx="20">
                        <c:v>8.1999999999999993</c:v>
                      </c:pt>
                      <c:pt idx="21">
                        <c:v>8.1999999999999993</c:v>
                      </c:pt>
                      <c:pt idx="22">
                        <c:v>8.5</c:v>
                      </c:pt>
                      <c:pt idx="23">
                        <c:v>8.4</c:v>
                      </c:pt>
                      <c:pt idx="24">
                        <c:v>8.6</c:v>
                      </c:pt>
                      <c:pt idx="25">
                        <c:v>8.3000000000000007</c:v>
                      </c:pt>
                      <c:pt idx="26">
                        <c:v>8.6</c:v>
                      </c:pt>
                      <c:pt idx="27">
                        <c:v>7.9</c:v>
                      </c:pt>
                      <c:pt idx="28">
                        <c:v>7.7</c:v>
                      </c:pt>
                      <c:pt idx="29">
                        <c:v>8.6999999999999993</c:v>
                      </c:pt>
                      <c:pt idx="30">
                        <c:v>8.4</c:v>
                      </c:pt>
                      <c:pt idx="31">
                        <c:v>7.5</c:v>
                      </c:pt>
                      <c:pt idx="32">
                        <c:v>6.9</c:v>
                      </c:pt>
                      <c:pt idx="33" formatCode="0.0">
                        <c:v>8</c:v>
                      </c:pt>
                      <c:pt idx="34" formatCode="0.0">
                        <c:v>8</c:v>
                      </c:pt>
                      <c:pt idx="35" formatCode="0.0">
                        <c:v>9.1</c:v>
                      </c:pt>
                      <c:pt idx="36" formatCode="0.0">
                        <c:v>7.4</c:v>
                      </c:pt>
                      <c:pt idx="37" formatCode="0.0">
                        <c:v>8.6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(Lab_GrowthRates!$G$414:$G$416,Lab_GrowthRates!$G$418:$G$452)</c15:sqref>
                        </c15:formulaRef>
                      </c:ext>
                    </c:extLst>
                    <c:numCache>
                      <c:formatCode>0.0</c:formatCode>
                      <c:ptCount val="38"/>
                      <c:pt idx="0">
                        <c:v>7</c:v>
                      </c:pt>
                      <c:pt idx="1">
                        <c:v>7.1</c:v>
                      </c:pt>
                      <c:pt idx="2">
                        <c:v>6.5</c:v>
                      </c:pt>
                      <c:pt idx="3">
                        <c:v>6.9</c:v>
                      </c:pt>
                      <c:pt idx="4">
                        <c:v>6.8</c:v>
                      </c:pt>
                      <c:pt idx="5">
                        <c:v>7.1</c:v>
                      </c:pt>
                      <c:pt idx="6">
                        <c:v>6.6</c:v>
                      </c:pt>
                      <c:pt idx="7">
                        <c:v>6.3</c:v>
                      </c:pt>
                      <c:pt idx="8">
                        <c:v>6.9</c:v>
                      </c:pt>
                      <c:pt idx="9">
                        <c:v>7.5</c:v>
                      </c:pt>
                      <c:pt idx="10">
                        <c:v>6.9</c:v>
                      </c:pt>
                      <c:pt idx="11">
                        <c:v>7.3</c:v>
                      </c:pt>
                      <c:pt idx="12">
                        <c:v>7.2</c:v>
                      </c:pt>
                      <c:pt idx="13">
                        <c:v>6.7</c:v>
                      </c:pt>
                      <c:pt idx="14">
                        <c:v>7.2</c:v>
                      </c:pt>
                      <c:pt idx="15">
                        <c:v>6.6</c:v>
                      </c:pt>
                      <c:pt idx="16">
                        <c:v>6.6</c:v>
                      </c:pt>
                      <c:pt idx="17">
                        <c:v>6.8</c:v>
                      </c:pt>
                      <c:pt idx="18">
                        <c:v>7.1</c:v>
                      </c:pt>
                      <c:pt idx="19">
                        <c:v>6.9</c:v>
                      </c:pt>
                      <c:pt idx="20">
                        <c:v>7.1</c:v>
                      </c:pt>
                      <c:pt idx="21">
                        <c:v>7</c:v>
                      </c:pt>
                      <c:pt idx="22" formatCode="General">
                        <c:v>7.2</c:v>
                      </c:pt>
                      <c:pt idx="23" formatCode="General">
                        <c:v>7.2</c:v>
                      </c:pt>
                      <c:pt idx="24" formatCode="General">
                        <c:v>7.5</c:v>
                      </c:pt>
                      <c:pt idx="25" formatCode="General">
                        <c:v>6.9</c:v>
                      </c:pt>
                      <c:pt idx="26" formatCode="General">
                        <c:v>7.4</c:v>
                      </c:pt>
                      <c:pt idx="27" formatCode="General">
                        <c:v>6.7</c:v>
                      </c:pt>
                      <c:pt idx="28" formatCode="General">
                        <c:v>6.8</c:v>
                      </c:pt>
                      <c:pt idx="29" formatCode="General">
                        <c:v>7.2</c:v>
                      </c:pt>
                      <c:pt idx="30" formatCode="General">
                        <c:v>7.2</c:v>
                      </c:pt>
                      <c:pt idx="31" formatCode="General">
                        <c:v>6.5</c:v>
                      </c:pt>
                      <c:pt idx="32" formatCode="General">
                        <c:v>6.1</c:v>
                      </c:pt>
                      <c:pt idx="33">
                        <c:v>7</c:v>
                      </c:pt>
                      <c:pt idx="34">
                        <c:v>6.9</c:v>
                      </c:pt>
                      <c:pt idx="35">
                        <c:v>7.9</c:v>
                      </c:pt>
                      <c:pt idx="36">
                        <c:v>6.3</c:v>
                      </c:pt>
                      <c:pt idx="37">
                        <c:v>7.3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9-E748-4A2A-A29E-FF08770CE261}"/>
                  </c:ext>
                </c:extLst>
              </c15:ser>
            </c15:filteredScatterSeries>
            <c15:filteredScatterSeries>
              <c15:ser>
                <c:idx val="9"/>
                <c:order val="11"/>
                <c:tx>
                  <c:v>LAB LC J4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90000"/>
                    </a:solidFill>
                    <a:ln w="9525">
                      <a:solidFill>
                        <a:srgbClr val="990000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(Lab_GrowthRates!$F$453:$F$455,Lab_GrowthRates!$F$457:$F$479)</c15:sqref>
                        </c15:formulaRef>
                      </c:ext>
                    </c:extLst>
                    <c:numCache>
                      <c:formatCode>0.0</c:formatCode>
                      <c:ptCount val="26"/>
                      <c:pt idx="0" formatCode="General">
                        <c:v>10.5</c:v>
                      </c:pt>
                      <c:pt idx="1">
                        <c:v>10.199999999999999</c:v>
                      </c:pt>
                      <c:pt idx="2">
                        <c:v>10.4</c:v>
                      </c:pt>
                      <c:pt idx="3">
                        <c:v>12</c:v>
                      </c:pt>
                      <c:pt idx="4">
                        <c:v>11.2</c:v>
                      </c:pt>
                      <c:pt idx="5">
                        <c:v>9.5</c:v>
                      </c:pt>
                      <c:pt idx="6">
                        <c:v>10.3</c:v>
                      </c:pt>
                      <c:pt idx="7">
                        <c:v>9.1999999999999993</c:v>
                      </c:pt>
                      <c:pt idx="8">
                        <c:v>9.6</c:v>
                      </c:pt>
                      <c:pt idx="9">
                        <c:v>9.9</c:v>
                      </c:pt>
                      <c:pt idx="10">
                        <c:v>9.9</c:v>
                      </c:pt>
                      <c:pt idx="11">
                        <c:v>9.8000000000000007</c:v>
                      </c:pt>
                      <c:pt idx="12">
                        <c:v>10.199999999999999</c:v>
                      </c:pt>
                      <c:pt idx="13">
                        <c:v>10.199999999999999</c:v>
                      </c:pt>
                      <c:pt idx="14">
                        <c:v>10.3</c:v>
                      </c:pt>
                      <c:pt idx="15" formatCode="General">
                        <c:v>9.6999999999999993</c:v>
                      </c:pt>
                      <c:pt idx="16" formatCode="General">
                        <c:v>10.6</c:v>
                      </c:pt>
                      <c:pt idx="17">
                        <c:v>10.1</c:v>
                      </c:pt>
                      <c:pt idx="18" formatCode="General">
                        <c:v>10</c:v>
                      </c:pt>
                      <c:pt idx="19">
                        <c:v>9.6</c:v>
                      </c:pt>
                      <c:pt idx="20" formatCode="General">
                        <c:v>9.6999999999999993</c:v>
                      </c:pt>
                      <c:pt idx="21" formatCode="General">
                        <c:v>9.9</c:v>
                      </c:pt>
                      <c:pt idx="22" formatCode="General">
                        <c:v>9.3000000000000007</c:v>
                      </c:pt>
                      <c:pt idx="23" formatCode="General">
                        <c:v>10.9</c:v>
                      </c:pt>
                      <c:pt idx="24" formatCode="General">
                        <c:v>9.9</c:v>
                      </c:pt>
                      <c:pt idx="25" formatCode="General">
                        <c:v>8.6999999999999993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(Lab_GrowthRates!$G$453:$G$455,Lab_GrowthRates!$G$457:$G$479)</c15:sqref>
                        </c15:formulaRef>
                      </c:ext>
                    </c:extLst>
                    <c:numCache>
                      <c:formatCode>0.0</c:formatCode>
                      <c:ptCount val="26"/>
                      <c:pt idx="0" formatCode="General">
                        <c:v>8.4</c:v>
                      </c:pt>
                      <c:pt idx="1">
                        <c:v>8.3000000000000007</c:v>
                      </c:pt>
                      <c:pt idx="2">
                        <c:v>8.4</c:v>
                      </c:pt>
                      <c:pt idx="3">
                        <c:v>9.9</c:v>
                      </c:pt>
                      <c:pt idx="4">
                        <c:v>9.6999999999999993</c:v>
                      </c:pt>
                      <c:pt idx="5">
                        <c:v>7.9</c:v>
                      </c:pt>
                      <c:pt idx="6">
                        <c:v>8.3000000000000007</c:v>
                      </c:pt>
                      <c:pt idx="7">
                        <c:v>8</c:v>
                      </c:pt>
                      <c:pt idx="8">
                        <c:v>8.3000000000000007</c:v>
                      </c:pt>
                      <c:pt idx="9">
                        <c:v>8.1999999999999993</c:v>
                      </c:pt>
                      <c:pt idx="10">
                        <c:v>8.1999999999999993</c:v>
                      </c:pt>
                      <c:pt idx="11">
                        <c:v>8.1</c:v>
                      </c:pt>
                      <c:pt idx="12">
                        <c:v>8.4</c:v>
                      </c:pt>
                      <c:pt idx="13">
                        <c:v>8.5</c:v>
                      </c:pt>
                      <c:pt idx="14">
                        <c:v>8.4</c:v>
                      </c:pt>
                      <c:pt idx="15">
                        <c:v>8</c:v>
                      </c:pt>
                      <c:pt idx="16" formatCode="General">
                        <c:v>8.6</c:v>
                      </c:pt>
                      <c:pt idx="17">
                        <c:v>8.1999999999999993</c:v>
                      </c:pt>
                      <c:pt idx="18" formatCode="General">
                        <c:v>8.1999999999999993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 formatCode="General">
                        <c:v>8.1</c:v>
                      </c:pt>
                      <c:pt idx="22" formatCode="General">
                        <c:v>7.6</c:v>
                      </c:pt>
                      <c:pt idx="23" formatCode="General">
                        <c:v>8.6999999999999993</c:v>
                      </c:pt>
                      <c:pt idx="24">
                        <c:v>8.5</c:v>
                      </c:pt>
                      <c:pt idx="25">
                        <c:v>7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A-E748-4A2A-A29E-FF08770CE261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LAB LC J5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(Lab_GrowthRates!$F$480:$F$482,Lab_GrowthRates!$F$484:$F$494)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12.5</c:v>
                      </c:pt>
                      <c:pt idx="1">
                        <c:v>15</c:v>
                      </c:pt>
                      <c:pt idx="2" formatCode="General">
                        <c:v>11.1</c:v>
                      </c:pt>
                      <c:pt idx="3">
                        <c:v>13.9</c:v>
                      </c:pt>
                      <c:pt idx="4">
                        <c:v>12.4</c:v>
                      </c:pt>
                      <c:pt idx="5" formatCode="General">
                        <c:v>11.4</c:v>
                      </c:pt>
                      <c:pt idx="6" formatCode="General">
                        <c:v>11.9</c:v>
                      </c:pt>
                      <c:pt idx="7" formatCode="General">
                        <c:v>11.9</c:v>
                      </c:pt>
                      <c:pt idx="8">
                        <c:v>11.8</c:v>
                      </c:pt>
                      <c:pt idx="9">
                        <c:v>11.9</c:v>
                      </c:pt>
                      <c:pt idx="10" formatCode="General">
                        <c:v>12.6</c:v>
                      </c:pt>
                      <c:pt idx="11" formatCode="General">
                        <c:v>13.2</c:v>
                      </c:pt>
                      <c:pt idx="12">
                        <c:v>11.9</c:v>
                      </c:pt>
                      <c:pt idx="13">
                        <c:v>11.6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(Lab_GrowthRates!$G$480:$G$482,Lab_GrowthRates!$G$484:$G$494)</c15:sqref>
                        </c15:formulaRef>
                      </c:ext>
                    </c:extLst>
                    <c:numCache>
                      <c:formatCode>0.0</c:formatCode>
                      <c:ptCount val="14"/>
                      <c:pt idx="0">
                        <c:v>9.9</c:v>
                      </c:pt>
                      <c:pt idx="1">
                        <c:v>12</c:v>
                      </c:pt>
                      <c:pt idx="2" formatCode="General">
                        <c:v>9.1999999999999993</c:v>
                      </c:pt>
                      <c:pt idx="3">
                        <c:v>11.4</c:v>
                      </c:pt>
                      <c:pt idx="4">
                        <c:v>10.3</c:v>
                      </c:pt>
                      <c:pt idx="5">
                        <c:v>9</c:v>
                      </c:pt>
                      <c:pt idx="6" formatCode="General">
                        <c:v>9.4</c:v>
                      </c:pt>
                      <c:pt idx="7" formatCode="General">
                        <c:v>9.5</c:v>
                      </c:pt>
                      <c:pt idx="8">
                        <c:v>9.6</c:v>
                      </c:pt>
                      <c:pt idx="9">
                        <c:v>9.5</c:v>
                      </c:pt>
                      <c:pt idx="10" formatCode="General">
                        <c:v>10.5</c:v>
                      </c:pt>
                      <c:pt idx="11" formatCode="General">
                        <c:v>10.5</c:v>
                      </c:pt>
                      <c:pt idx="12">
                        <c:v>9.5</c:v>
                      </c:pt>
                      <c:pt idx="13">
                        <c:v>9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B-E748-4A2A-A29E-FF08770CE261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FIELD EC M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(InstarStageClass!$H$2:$H$4,InstarStageClass!$H$6:$H$23)</c15:sqref>
                        </c15:formulaRef>
                      </c:ext>
                    </c:extLst>
                    <c:numCache>
                      <c:formatCode>0.00</c:formatCode>
                      <c:ptCount val="21"/>
                      <c:pt idx="0">
                        <c:v>4.0999999999999996</c:v>
                      </c:pt>
                      <c:pt idx="1">
                        <c:v>4.5</c:v>
                      </c:pt>
                      <c:pt idx="2">
                        <c:v>2.9</c:v>
                      </c:pt>
                      <c:pt idx="3">
                        <c:v>3.5</c:v>
                      </c:pt>
                      <c:pt idx="4">
                        <c:v>3.3</c:v>
                      </c:pt>
                      <c:pt idx="5">
                        <c:v>3.3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2.8</c:v>
                      </c:pt>
                      <c:pt idx="11">
                        <c:v>2.9</c:v>
                      </c:pt>
                      <c:pt idx="12">
                        <c:v>2.8</c:v>
                      </c:pt>
                      <c:pt idx="13">
                        <c:v>3</c:v>
                      </c:pt>
                      <c:pt idx="14">
                        <c:v>2.8</c:v>
                      </c:pt>
                      <c:pt idx="15">
                        <c:v>3.4</c:v>
                      </c:pt>
                      <c:pt idx="16">
                        <c:v>3.5</c:v>
                      </c:pt>
                      <c:pt idx="17">
                        <c:v>3.2</c:v>
                      </c:pt>
                      <c:pt idx="18">
                        <c:v>3.3</c:v>
                      </c:pt>
                      <c:pt idx="19">
                        <c:v>3.5</c:v>
                      </c:pt>
                      <c:pt idx="20">
                        <c:v>3.1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(InstarStageClass!$I$2:$I$4,InstarStageClass!$I$6:$I$23)</c15:sqref>
                        </c15:formulaRef>
                      </c:ext>
                    </c:extLst>
                    <c:numCache>
                      <c:formatCode>0.00</c:formatCode>
                      <c:ptCount val="21"/>
                      <c:pt idx="0">
                        <c:v>6.5</c:v>
                      </c:pt>
                      <c:pt idx="1">
                        <c:v>6</c:v>
                      </c:pt>
                      <c:pt idx="2">
                        <c:v>6.8</c:v>
                      </c:pt>
                      <c:pt idx="3">
                        <c:v>7.1</c:v>
                      </c:pt>
                      <c:pt idx="4">
                        <c:v>7</c:v>
                      </c:pt>
                      <c:pt idx="5">
                        <c:v>7.5</c:v>
                      </c:pt>
                      <c:pt idx="6">
                        <c:v>6.2</c:v>
                      </c:pt>
                      <c:pt idx="7">
                        <c:v>6.5</c:v>
                      </c:pt>
                      <c:pt idx="8">
                        <c:v>6.3</c:v>
                      </c:pt>
                      <c:pt idx="9">
                        <c:v>6.4</c:v>
                      </c:pt>
                      <c:pt idx="10">
                        <c:v>6.2</c:v>
                      </c:pt>
                      <c:pt idx="11">
                        <c:v>6.1</c:v>
                      </c:pt>
                      <c:pt idx="13">
                        <c:v>6.9</c:v>
                      </c:pt>
                      <c:pt idx="14">
                        <c:v>6.7</c:v>
                      </c:pt>
                      <c:pt idx="15">
                        <c:v>5.9</c:v>
                      </c:pt>
                      <c:pt idx="16">
                        <c:v>7.1</c:v>
                      </c:pt>
                      <c:pt idx="17">
                        <c:v>6.5</c:v>
                      </c:pt>
                      <c:pt idx="18">
                        <c:v>5.9</c:v>
                      </c:pt>
                      <c:pt idx="19">
                        <c:v>5.6</c:v>
                      </c:pt>
                      <c:pt idx="20">
                        <c:v>5.4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F-F10E-4492-B6DD-F96747C9DF1B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v>FIELD EC 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7030A0"/>
                    </a:solidFill>
                    <a:ln w="9525">
                      <a:solidFill>
                        <a:srgbClr val="7030A0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(InstarStageClass!$H$335:$H$337,InstarStageClass!$H$339:$H$352)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12.3</c:v>
                      </c:pt>
                      <c:pt idx="1">
                        <c:v>16.600000000000001</c:v>
                      </c:pt>
                      <c:pt idx="2">
                        <c:v>17.7</c:v>
                      </c:pt>
                      <c:pt idx="3">
                        <c:v>17.100000000000001</c:v>
                      </c:pt>
                      <c:pt idx="4">
                        <c:v>17.899999999999999</c:v>
                      </c:pt>
                      <c:pt idx="5">
                        <c:v>18.600000000000001</c:v>
                      </c:pt>
                      <c:pt idx="6">
                        <c:v>17.600000000000001</c:v>
                      </c:pt>
                      <c:pt idx="7">
                        <c:v>19.100000000000001</c:v>
                      </c:pt>
                      <c:pt idx="8">
                        <c:v>17.600000000000001</c:v>
                      </c:pt>
                      <c:pt idx="9">
                        <c:v>18.399999999999999</c:v>
                      </c:pt>
                      <c:pt idx="10">
                        <c:v>17.5</c:v>
                      </c:pt>
                      <c:pt idx="11">
                        <c:v>19.5</c:v>
                      </c:pt>
                      <c:pt idx="12">
                        <c:v>18.2</c:v>
                      </c:pt>
                      <c:pt idx="13">
                        <c:v>16.3</c:v>
                      </c:pt>
                      <c:pt idx="14">
                        <c:v>16.5</c:v>
                      </c:pt>
                      <c:pt idx="15">
                        <c:v>18</c:v>
                      </c:pt>
                      <c:pt idx="16">
                        <c:v>17.100000000000001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(InstarStageClass!$I$335:$I$337,InstarStageClass!$I$339:$I$352)</c15:sqref>
                        </c15:formulaRef>
                      </c:ext>
                    </c:extLst>
                    <c:numCache>
                      <c:formatCode>0.00</c:formatCode>
                      <c:ptCount val="17"/>
                      <c:pt idx="0">
                        <c:v>10.199999999999999</c:v>
                      </c:pt>
                      <c:pt idx="1">
                        <c:v>14</c:v>
                      </c:pt>
                      <c:pt idx="2">
                        <c:v>14</c:v>
                      </c:pt>
                      <c:pt idx="3">
                        <c:v>13.6</c:v>
                      </c:pt>
                      <c:pt idx="4">
                        <c:v>14</c:v>
                      </c:pt>
                      <c:pt idx="5">
                        <c:v>14.5</c:v>
                      </c:pt>
                      <c:pt idx="6">
                        <c:v>13</c:v>
                      </c:pt>
                      <c:pt idx="7">
                        <c:v>15</c:v>
                      </c:pt>
                      <c:pt idx="8">
                        <c:v>14</c:v>
                      </c:pt>
                      <c:pt idx="9">
                        <c:v>14.6</c:v>
                      </c:pt>
                      <c:pt idx="10">
                        <c:v>14</c:v>
                      </c:pt>
                      <c:pt idx="11">
                        <c:v>15.4</c:v>
                      </c:pt>
                      <c:pt idx="12">
                        <c:v>14.4</c:v>
                      </c:pt>
                      <c:pt idx="13">
                        <c:v>12.9</c:v>
                      </c:pt>
                      <c:pt idx="14">
                        <c:v>13.2</c:v>
                      </c:pt>
                      <c:pt idx="15">
                        <c:v>14.1</c:v>
                      </c:pt>
                      <c:pt idx="16">
                        <c:v>13.5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F-042F-4B57-A0DF-0C045D85F0F7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v>FIELD EC 5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(InstarStageClass!$H$353:$H$355,InstarStageClass!$H$357:$H$365)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16.100000000000001</c:v>
                      </c:pt>
                      <c:pt idx="1">
                        <c:v>21</c:v>
                      </c:pt>
                      <c:pt idx="2">
                        <c:v>22</c:v>
                      </c:pt>
                      <c:pt idx="3">
                        <c:v>23</c:v>
                      </c:pt>
                      <c:pt idx="4">
                        <c:v>24.6</c:v>
                      </c:pt>
                      <c:pt idx="5">
                        <c:v>25.5</c:v>
                      </c:pt>
                      <c:pt idx="6">
                        <c:v>27.2</c:v>
                      </c:pt>
                      <c:pt idx="7">
                        <c:v>25.8</c:v>
                      </c:pt>
                      <c:pt idx="8">
                        <c:v>22.4</c:v>
                      </c:pt>
                      <c:pt idx="9">
                        <c:v>27.5</c:v>
                      </c:pt>
                      <c:pt idx="10">
                        <c:v>27.1</c:v>
                      </c:pt>
                      <c:pt idx="11">
                        <c:v>23.9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(InstarStageClass!$I$353:$I$355,InstarStageClass!$I$357:$I$365)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12.6</c:v>
                      </c:pt>
                      <c:pt idx="1">
                        <c:v>16.100000000000001</c:v>
                      </c:pt>
                      <c:pt idx="2">
                        <c:v>16.899999999999999</c:v>
                      </c:pt>
                      <c:pt idx="3">
                        <c:v>17.8</c:v>
                      </c:pt>
                      <c:pt idx="4">
                        <c:v>19.100000000000001</c:v>
                      </c:pt>
                      <c:pt idx="5">
                        <c:v>19</c:v>
                      </c:pt>
                      <c:pt idx="6">
                        <c:v>20.9</c:v>
                      </c:pt>
                      <c:pt idx="7">
                        <c:v>19.8</c:v>
                      </c:pt>
                      <c:pt idx="8">
                        <c:v>17.5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18.3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0-042F-4B57-A0DF-0C045D85F0F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v>FIELD EC 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InstarStageClass!$H$366:$H$367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29.8</c:v>
                      </c:pt>
                      <c:pt idx="1">
                        <c:v>27.1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InstarStageClass!$I$366:$I$367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20.6</c:v>
                      </c:pt>
                      <c:pt idx="1">
                        <c:v>21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1-042F-4B57-A0DF-0C045D85F0F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v>FIELD LC M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2D050"/>
                    </a:solidFill>
                    <a:ln w="9525">
                      <a:solidFill>
                        <a:srgbClr val="92D050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(InstarStageClass!$H$369:$H$371,InstarStageClass!$H$373:$H$403)</c15:sqref>
                        </c15:formulaRef>
                      </c:ext>
                    </c:extLst>
                    <c:numCache>
                      <c:formatCode>0.00</c:formatCode>
                      <c:ptCount val="34"/>
                      <c:pt idx="0">
                        <c:v>25.8</c:v>
                      </c:pt>
                      <c:pt idx="1">
                        <c:v>22.4</c:v>
                      </c:pt>
                      <c:pt idx="2">
                        <c:v>27.5</c:v>
                      </c:pt>
                      <c:pt idx="3">
                        <c:v>37.9</c:v>
                      </c:pt>
                      <c:pt idx="4">
                        <c:v>8.9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2.7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2.8</c:v>
                      </c:pt>
                      <c:pt idx="16">
                        <c:v>2.9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3.2</c:v>
                      </c:pt>
                      <c:pt idx="20">
                        <c:v>3</c:v>
                      </c:pt>
                      <c:pt idx="21">
                        <c:v>2.8</c:v>
                      </c:pt>
                      <c:pt idx="22">
                        <c:v>3</c:v>
                      </c:pt>
                      <c:pt idx="23">
                        <c:v>3.2</c:v>
                      </c:pt>
                      <c:pt idx="24">
                        <c:v>2.8</c:v>
                      </c:pt>
                      <c:pt idx="25">
                        <c:v>2.9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2.9</c:v>
                      </c:pt>
                      <c:pt idx="29">
                        <c:v>3.1</c:v>
                      </c:pt>
                      <c:pt idx="30">
                        <c:v>2.8</c:v>
                      </c:pt>
                      <c:pt idx="31">
                        <c:v>2.4</c:v>
                      </c:pt>
                      <c:pt idx="32">
                        <c:v>2.6</c:v>
                      </c:pt>
                      <c:pt idx="33">
                        <c:v>2.2999999999999998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(InstarStageClass!$I$369:$I$371,InstarStageClass!$I$373:$I$403)</c15:sqref>
                        </c15:formulaRef>
                      </c:ext>
                    </c:extLst>
                    <c:numCache>
                      <c:formatCode>0.00</c:formatCode>
                      <c:ptCount val="34"/>
                      <c:pt idx="0">
                        <c:v>19.8</c:v>
                      </c:pt>
                      <c:pt idx="1">
                        <c:v>17.5</c:v>
                      </c:pt>
                      <c:pt idx="2">
                        <c:v>21</c:v>
                      </c:pt>
                      <c:pt idx="3">
                        <c:v>27.9</c:v>
                      </c:pt>
                      <c:pt idx="4">
                        <c:v>5.0999999999999996</c:v>
                      </c:pt>
                      <c:pt idx="5">
                        <c:v>5.5</c:v>
                      </c:pt>
                      <c:pt idx="6">
                        <c:v>5.3</c:v>
                      </c:pt>
                      <c:pt idx="7">
                        <c:v>5.4</c:v>
                      </c:pt>
                      <c:pt idx="8">
                        <c:v>5.5</c:v>
                      </c:pt>
                      <c:pt idx="9">
                        <c:v>6.1</c:v>
                      </c:pt>
                      <c:pt idx="10">
                        <c:v>5.3</c:v>
                      </c:pt>
                      <c:pt idx="11">
                        <c:v>4.7</c:v>
                      </c:pt>
                      <c:pt idx="12">
                        <c:v>5.7</c:v>
                      </c:pt>
                      <c:pt idx="13">
                        <c:v>5.3</c:v>
                      </c:pt>
                      <c:pt idx="14">
                        <c:v>5.5</c:v>
                      </c:pt>
                      <c:pt idx="15">
                        <c:v>5.8</c:v>
                      </c:pt>
                      <c:pt idx="16">
                        <c:v>5.5</c:v>
                      </c:pt>
                      <c:pt idx="17">
                        <c:v>5.5</c:v>
                      </c:pt>
                      <c:pt idx="18">
                        <c:v>6</c:v>
                      </c:pt>
                      <c:pt idx="19">
                        <c:v>5.8</c:v>
                      </c:pt>
                      <c:pt idx="20">
                        <c:v>5.7</c:v>
                      </c:pt>
                      <c:pt idx="21">
                        <c:v>5.9</c:v>
                      </c:pt>
                      <c:pt idx="22">
                        <c:v>5.8</c:v>
                      </c:pt>
                      <c:pt idx="23">
                        <c:v>6</c:v>
                      </c:pt>
                      <c:pt idx="24">
                        <c:v>5.7</c:v>
                      </c:pt>
                      <c:pt idx="25">
                        <c:v>5.4</c:v>
                      </c:pt>
                      <c:pt idx="26">
                        <c:v>5.7</c:v>
                      </c:pt>
                      <c:pt idx="27">
                        <c:v>5.8</c:v>
                      </c:pt>
                      <c:pt idx="28">
                        <c:v>5.8</c:v>
                      </c:pt>
                      <c:pt idx="29">
                        <c:v>5.6</c:v>
                      </c:pt>
                      <c:pt idx="30">
                        <c:v>5.6</c:v>
                      </c:pt>
                      <c:pt idx="31">
                        <c:v>5.4</c:v>
                      </c:pt>
                      <c:pt idx="32">
                        <c:v>5.9</c:v>
                      </c:pt>
                      <c:pt idx="33">
                        <c:v>5.3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F-7609-4E25-82F8-40FAAE678A75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v>FIELD LC 4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(InstarStageClass!$H$797:$H$799,InstarStageClass!$H$801:$H$803)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10.7</c:v>
                      </c:pt>
                      <c:pt idx="1">
                        <c:v>10.6</c:v>
                      </c:pt>
                      <c:pt idx="2">
                        <c:v>8.8000000000000007</c:v>
                      </c:pt>
                      <c:pt idx="3">
                        <c:v>9.1</c:v>
                      </c:pt>
                      <c:pt idx="4">
                        <c:v>10</c:v>
                      </c:pt>
                      <c:pt idx="5">
                        <c:v>9.4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(InstarStageClass!$I$797:$I$799,InstarStageClass!$I$801:$I$803)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8.9</c:v>
                      </c:pt>
                      <c:pt idx="1">
                        <c:v>8.6999999999999993</c:v>
                      </c:pt>
                      <c:pt idx="2">
                        <c:v>7.1</c:v>
                      </c:pt>
                      <c:pt idx="3">
                        <c:v>7.6</c:v>
                      </c:pt>
                      <c:pt idx="4">
                        <c:v>8</c:v>
                      </c:pt>
                      <c:pt idx="5">
                        <c:v>8.1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3-7609-4E25-82F8-40FAAE678A75}"/>
                  </c:ext>
                </c:extLst>
              </c15:ser>
            </c15:filteredScatterSeries>
            <c15:filteredScatterSeries>
              <c15:ser>
                <c:idx val="29"/>
                <c:order val="25"/>
                <c:tx>
                  <c:v>FIELD LC 5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F0"/>
                    </a:solidFill>
                    <a:ln w="9525">
                      <a:solidFill>
                        <a:srgbClr val="00B0F0"/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InstarStageClass!$H$804:$H$806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9.6</c:v>
                      </c:pt>
                      <c:pt idx="1">
                        <c:v>9.8000000000000007</c:v>
                      </c:pt>
                      <c:pt idx="2">
                        <c:v>9.5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InstarStageClass!$I$804:$I$806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8.1999999999999993</c:v>
                      </c:pt>
                      <c:pt idx="1">
                        <c:v>8.1</c:v>
                      </c:pt>
                      <c:pt idx="2">
                        <c:v>8.1999999999999993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5-3A25-4EC2-9747-01E096D1CA9F}"/>
                  </c:ext>
                </c:extLst>
              </c15:ser>
            </c15:filteredScatterSeries>
            <c15:filteredScatterSeries>
              <c15:ser>
                <c:idx val="25"/>
                <c:order val="26"/>
                <c:tx>
                  <c:v>FIELD LC 6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InstarStageClass!$H$808:$H$809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9.5</c:v>
                      </c:pt>
                      <c:pt idx="1">
                        <c:v>9.1999999999999993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InstarStageClass!$I$808:$I$809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8.1999999999999993</c:v>
                      </c:pt>
                      <c:pt idx="1">
                        <c:v>7.5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F-3A25-4EC2-9747-01E096D1CA9F}"/>
                  </c:ext>
                </c:extLst>
              </c15:ser>
            </c15:filteredScatterSeries>
            <c15:filteredScatterSeries>
              <c15:ser>
                <c:idx val="26"/>
                <c:order val="27"/>
                <c:tx>
                  <c:v>FIELD LC 7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InstarStageClass!$H$810:$H$812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9</c:v>
                      </c:pt>
                      <c:pt idx="1">
                        <c:v>9.5</c:v>
                      </c:pt>
                      <c:pt idx="2">
                        <c:v>9.1999999999999993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InstarStageClass!$I$810:$I$812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7.6</c:v>
                      </c:pt>
                      <c:pt idx="1">
                        <c:v>8.1999999999999993</c:v>
                      </c:pt>
                      <c:pt idx="2">
                        <c:v>7.5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0-3A25-4EC2-9747-01E096D1CA9F}"/>
                  </c:ext>
                </c:extLst>
              </c15:ser>
            </c15:filteredScatterSeries>
            <c15:filteredScatterSeries>
              <c15:ser>
                <c:idx val="27"/>
                <c:order val="28"/>
                <c:tx>
                  <c:v>FIELD LC 8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InstarStageClass!$H$813:$H$814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11.8</c:v>
                      </c:pt>
                      <c:pt idx="1">
                        <c:v>12.3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InstarStageClass!$I$813:$I$814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9.5</c:v>
                      </c:pt>
                      <c:pt idx="1">
                        <c:v>9.6999999999999993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1-3A25-4EC2-9747-01E096D1CA9F}"/>
                  </c:ext>
                </c:extLst>
              </c15:ser>
            </c15:filteredScatterSeries>
            <c15:filteredScatterSeries>
              <c15:ser>
                <c:idx val="28"/>
                <c:order val="29"/>
                <c:tx>
                  <c:v>FIELD LC 11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InstarStageClass!$H$815:$H$817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12.9</c:v>
                      </c:pt>
                      <c:pt idx="1">
                        <c:v>12.1</c:v>
                      </c:pt>
                      <c:pt idx="2">
                        <c:v>12.4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InstarStageClass!$I$815:$I$817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10.199999999999999</c:v>
                      </c:pt>
                      <c:pt idx="1">
                        <c:v>11.3</c:v>
                      </c:pt>
                      <c:pt idx="2">
                        <c:v>10.5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2-3A25-4EC2-9747-01E096D1CA9F}"/>
                  </c:ext>
                </c:extLst>
              </c15:ser>
            </c15:filteredScatterSeries>
            <c15:filteredScatterSeries>
              <c15:ser>
                <c:idx val="30"/>
                <c:order val="30"/>
                <c:tx>
                  <c:v>FIELD LC 13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InstarStageClass!$H$819:$H$820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12.4</c:v>
                      </c:pt>
                      <c:pt idx="1">
                        <c:v>15.4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InstarStageClass!$I$819:$I$820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10</c:v>
                      </c:pt>
                      <c:pt idx="1">
                        <c:v>13</c:v>
                      </c:pt>
                    </c:numCache>
                  </c:numRef>
                </c:y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14-3A25-4EC2-9747-01E096D1CA9F}"/>
                  </c:ext>
                </c:extLst>
              </c15:ser>
            </c15:filteredScatterSeries>
          </c:ext>
        </c:extLst>
      </c:scatterChart>
      <c:valAx>
        <c:axId val="23926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Carapace</a:t>
                </a:r>
                <a:r>
                  <a:rPr lang="en-US" baseline="0"/>
                  <a:t> width (mm)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33312"/>
        <c:crosses val="autoZero"/>
        <c:crossBetween val="midCat"/>
      </c:valAx>
      <c:valAx>
        <c:axId val="240033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Carapace</a:t>
                </a:r>
                <a:r>
                  <a:rPr lang="en-US" baseline="0"/>
                  <a:t> height (mm)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26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55</xdr:row>
      <xdr:rowOff>0</xdr:rowOff>
    </xdr:from>
    <xdr:to>
      <xdr:col>26</xdr:col>
      <xdr:colOff>95250</xdr:colOff>
      <xdr:row>69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55</xdr:row>
      <xdr:rowOff>0</xdr:rowOff>
    </xdr:from>
    <xdr:to>
      <xdr:col>39</xdr:col>
      <xdr:colOff>576264</xdr:colOff>
      <xdr:row>82</xdr:row>
      <xdr:rowOff>47626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71</xdr:row>
      <xdr:rowOff>0</xdr:rowOff>
    </xdr:from>
    <xdr:to>
      <xdr:col>26</xdr:col>
      <xdr:colOff>561975</xdr:colOff>
      <xdr:row>85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39</xdr:row>
      <xdr:rowOff>171450</xdr:rowOff>
    </xdr:from>
    <xdr:to>
      <xdr:col>17</xdr:col>
      <xdr:colOff>714375</xdr:colOff>
      <xdr:row>54</xdr:row>
      <xdr:rowOff>57150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48</xdr:row>
      <xdr:rowOff>0</xdr:rowOff>
    </xdr:from>
    <xdr:to>
      <xdr:col>13</xdr:col>
      <xdr:colOff>47625</xdr:colOff>
      <xdr:row>62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606135</xdr:colOff>
      <xdr:row>0</xdr:row>
      <xdr:rowOff>529166</xdr:rowOff>
    </xdr:from>
    <xdr:to>
      <xdr:col>26</xdr:col>
      <xdr:colOff>1333499</xdr:colOff>
      <xdr:row>35</xdr:row>
      <xdr:rowOff>10582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SITC1\Fisheries\Shellfish\Crabs\_Juvenile%20Crab\Data\InstarRearingProject\InstarMeasurementTracker_PadillaBay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laire Cook" refreshedDate="43837.535762037034" createdVersion="6" refreshedVersion="6" minRefreshableVersion="3" recordCount="496">
  <cacheSource type="worksheet">
    <worksheetSource ref="A1:L1048576" sheet="Cumulative" r:id="rId2"/>
  </cacheSource>
  <cacheFields count="12">
    <cacheField name="Cohort" numFmtId="0">
      <sharedItems containsBlank="1" count="3">
        <s v="EC"/>
        <s v="LC"/>
        <m/>
      </sharedItems>
    </cacheField>
    <cacheField name="ID" numFmtId="0">
      <sharedItems containsBlank="1"/>
    </cacheField>
    <cacheField name="Instar #" numFmtId="0">
      <sharedItems containsBlank="1" containsMixedTypes="1" containsNumber="1" containsInteger="1" minValue="1" maxValue="7" count="9">
        <s v="M"/>
        <n v="1"/>
        <n v="2"/>
        <n v="3"/>
        <n v="4"/>
        <n v="5"/>
        <n v="6"/>
        <m/>
        <n v="7" u="1"/>
      </sharedItems>
    </cacheField>
    <cacheField name="Median Molt Date" numFmtId="165">
      <sharedItems containsNonDate="0" containsDate="1" containsString="0" containsBlank="1" minDate="2019-04-29T12:00:00" maxDate="2020-01-04T12:00:00"/>
    </cacheField>
    <cacheField name="Days After J1 Molt" numFmtId="1">
      <sharedItems containsString="0" containsBlank="1" containsNumber="1" minValue="0" maxValue="247"/>
    </cacheField>
    <cacheField name="CW (mm)" numFmtId="0">
      <sharedItems containsString="0" containsBlank="1" containsNumber="1" minValue="2" maxValue="21.1"/>
    </cacheField>
    <cacheField name="CH (mm)" numFmtId="0">
      <sharedItems containsString="0" containsBlank="1" containsNumber="1" minValue="4.5999999999999996" maxValue="16.5"/>
    </cacheField>
    <cacheField name="TH (mm)" numFmtId="0">
      <sharedItems containsString="0" containsBlank="1" containsNumber="1" minValue="6" maxValue="9.4" count="30">
        <n v="7.5"/>
        <n v="8.1999999999999993"/>
        <n v="7.9"/>
        <n v="8.3000000000000007"/>
        <n v="8.4"/>
        <n v="7.7"/>
        <n v="7.8"/>
        <n v="8.5"/>
        <n v="8.1"/>
        <n v="7.6"/>
        <n v="8.6999999999999993"/>
        <n v="8"/>
        <n v="8.8000000000000007"/>
        <n v="8.6"/>
        <n v="9"/>
        <n v="9.4"/>
        <m/>
        <n v="6.2"/>
        <n v="6.4"/>
        <n v="6.6"/>
        <n v="6.7"/>
        <n v="7"/>
        <n v="7.2"/>
        <n v="6.3"/>
        <n v="6.9"/>
        <n v="6.5"/>
        <n v="6.8"/>
        <n v="7.4"/>
        <n v="6"/>
        <n v="7.1"/>
      </sharedItems>
    </cacheField>
    <cacheField name="Ratio" numFmtId="0">
      <sharedItems containsString="0" containsBlank="1" containsNumber="1" minValue="0.7592592592592593" maxValue="2.65"/>
    </cacheField>
    <cacheField name="Molt Increment (%)" numFmtId="0">
      <sharedItems containsBlank="1" containsMixedTypes="1" containsNumber="1" minValue="8.9743589743589772E-2" maxValue="0.67241379310344818"/>
    </cacheField>
    <cacheField name="Intermolt Range (days)" numFmtId="0">
      <sharedItems containsDate="1" containsBlank="1" containsMixedTypes="1" minDate="1899-12-31T00:49:04" maxDate="1899-12-31T01:19:04"/>
    </cacheField>
    <cacheField name="Avg Intermolt (days)" numFmtId="0">
      <sharedItems containsString="0" containsBlank="1" containsNumber="1" minValue="16" maxValue="99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laire Cook" refreshedDate="43900.486857175929" createdVersion="6" refreshedVersion="6" minRefreshableVersion="3" recordCount="222">
  <cacheSource type="worksheet">
    <worksheetSource ref="A1:L1048576" sheet="2019_J1 Instars"/>
  </cacheSource>
  <cacheFields count="12">
    <cacheField name="SiteCode" numFmtId="0">
      <sharedItems containsBlank="1" count="4">
        <s v="SKY"/>
        <s v="COR"/>
        <s v="SiteCode"/>
        <m/>
      </sharedItems>
    </cacheField>
    <cacheField name="Date" numFmtId="0">
      <sharedItems containsBlank="1" containsMixedTypes="1" containsNumber="1" containsInteger="1" minValue="20190508" maxValue="20190827" count="11">
        <n v="20190508"/>
        <n v="20190520"/>
        <n v="20190604"/>
        <n v="20190619"/>
        <n v="20190702"/>
        <n v="20190717"/>
        <n v="20190730"/>
        <n v="20190813"/>
        <s v="IntertidalDate"/>
        <n v="20190827"/>
        <m/>
      </sharedItems>
    </cacheField>
    <cacheField name="Year" numFmtId="0">
      <sharedItems containsString="0" containsBlank="1" containsNumber="1" containsInteger="1" minValue="2019" maxValue="2019"/>
    </cacheField>
    <cacheField name="Week" numFmtId="1">
      <sharedItems containsString="0" containsBlank="1" containsNumber="1" containsInteger="1" minValue="2" maxValue="9"/>
    </cacheField>
    <cacheField name="Quadrat ID" numFmtId="0">
      <sharedItems containsBlank="1" count="60">
        <s v="206"/>
        <s v="201"/>
        <s v="204"/>
        <s v="208"/>
        <s v="203"/>
        <s v="210"/>
        <s v="205"/>
        <s v="301"/>
        <s v="310"/>
        <s v="307"/>
        <s v="306"/>
        <s v="302"/>
        <s v="305"/>
        <s v="308"/>
        <s v="303"/>
        <s v="403"/>
        <s v="406"/>
        <s v="410"/>
        <s v="405"/>
        <s v="404"/>
        <s v="409"/>
        <s v="408"/>
        <s v="407"/>
        <s v="502"/>
        <s v="507"/>
        <s v="503"/>
        <s v="504"/>
        <s v="508"/>
        <s v="509"/>
        <s v="506"/>
        <s v="501"/>
        <s v="607"/>
        <s v="601"/>
        <s v="606"/>
        <s v="610"/>
        <s v="708"/>
        <s v="707"/>
        <s v="703"/>
        <s v="709"/>
        <s v="701"/>
        <s v="704"/>
        <s v="710"/>
        <s v="705"/>
        <s v="808"/>
        <s v="803"/>
        <s v="810"/>
        <s v="806"/>
        <s v="809"/>
        <s v="904"/>
        <s v="902"/>
        <s v="908"/>
        <s v="IntertidalQuadratID"/>
        <s v="1006"/>
        <s v="1010"/>
        <s v="1005"/>
        <s v="1002"/>
        <s v="1008"/>
        <s v="1009"/>
        <s v="1007"/>
        <m/>
      </sharedItems>
    </cacheField>
    <cacheField name="Stage" numFmtId="0">
      <sharedItems containsBlank="1"/>
    </cacheField>
    <cacheField name="CW" numFmtId="0">
      <sharedItems containsBlank="1" containsMixedTypes="1" containsNumber="1" minValue="4.8" maxValue="27.5"/>
    </cacheField>
    <cacheField name="CH" numFmtId="0">
      <sharedItems containsBlank="1" containsMixedTypes="1" containsNumber="1" minValue="4.9000000000000004" maxValue="21"/>
    </cacheField>
    <cacheField name="Ratio" numFmtId="0">
      <sharedItems containsString="0" containsBlank="1" containsNumber="1" minValue="0.97014925373134331" maxValue="1.1333333333333333"/>
    </cacheField>
    <cacheField name="Cohort" numFmtId="0">
      <sharedItems containsBlank="1"/>
    </cacheField>
    <cacheField name="Instar Stage" numFmtId="0">
      <sharedItems containsBlank="1" count="2">
        <s v="J1"/>
        <m/>
      </sharedItems>
    </cacheField>
    <cacheField name="Instar Stage2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laire Cook" refreshedDate="43900.486857291668" createdVersion="6" refreshedVersion="6" minRefreshableVersion="3" recordCount="416">
  <cacheSource type="worksheet">
    <worksheetSource ref="A1:E1048576" sheet="Counts"/>
  </cacheSource>
  <cacheFields count="5">
    <cacheField name="SiteCode" numFmtId="0">
      <sharedItems containsBlank="1" count="3">
        <s v="COR"/>
        <s v="SKY"/>
        <m/>
      </sharedItems>
    </cacheField>
    <cacheField name="IntertidalDate" numFmtId="0">
      <sharedItems containsDate="1" containsString="0" containsBlank="1" containsMixedTypes="1" minDate="2018-05-16T00:00:00" maxDate="1900-01-02T18:56:05" count="56">
        <d v="2018-05-18T00:00:00"/>
        <d v="2018-06-02T00:00:00"/>
        <d v="2018-06-13T00:00:00"/>
        <d v="2018-06-29T00:00:00"/>
        <d v="2018-07-10T00:00:00"/>
        <d v="2018-07-25T00:00:00"/>
        <d v="2018-08-07T00:00:00"/>
        <d v="2018-08-23T00:00:00"/>
        <d v="2018-09-06T00:00:00"/>
        <d v="2019-01-19T00:00:00"/>
        <d v="2019-03-16T00:00:00"/>
        <d v="2019-04-23T00:00:00"/>
        <d v="2019-05-08T00:00:00"/>
        <d v="2019-05-20T00:00:00"/>
        <d v="2019-06-04T00:00:00"/>
        <d v="2019-06-19T00:00:00"/>
        <d v="2019-07-02T00:00:00"/>
        <d v="2019-07-17T00:00:00"/>
        <d v="2019-07-30T00:00:00"/>
        <d v="2019-08-13T00:00:00"/>
        <d v="2018-05-16T00:00:00"/>
        <d v="2018-05-31T00:00:00"/>
        <d v="2018-06-12T00:00:00"/>
        <d v="2018-06-25T00:00:00"/>
        <d v="2018-08-06T00:00:00"/>
        <d v="2018-09-07T00:00:00"/>
        <d v="2019-01-18T00:00:00"/>
        <n v="20190827"/>
        <m/>
        <n v="20190316" u="1"/>
        <n v="20180612" u="1"/>
        <n v="20190520" u="1"/>
        <n v="20180518" u="1"/>
        <n v="20180613" u="1"/>
        <n v="20180629" u="1"/>
        <n v="20190508" u="1"/>
        <n v="20180725" u="1"/>
        <n v="20180710" u="1"/>
        <n v="20190604" u="1"/>
        <n v="20190619" u="1"/>
        <n v="20180806" u="1"/>
        <n v="20190730" u="1"/>
        <n v="20180807" u="1"/>
        <n v="20180823" u="1"/>
        <n v="20190717" u="1"/>
        <n v="20180602" u="1"/>
        <n v="20190702" u="1"/>
        <n v="20190813" u="1"/>
        <n v="20190118" u="1"/>
        <n v="20190119" u="1"/>
        <n v="20180906" u="1"/>
        <n v="20180907" u="1"/>
        <n v="20180625" u="1"/>
        <n v="20190423" u="1"/>
        <n v="20180531" u="1"/>
        <n v="20180516" u="1"/>
      </sharedItems>
    </cacheField>
    <cacheField name="IntertidalQuadratID" numFmtId="0">
      <sharedItems containsBlank="1"/>
    </cacheField>
    <cacheField name="SpeciesName" numFmtId="0">
      <sharedItems containsBlank="1"/>
    </cacheField>
    <cacheField name="TotalCount_1/4m" numFmtId="0">
      <sharedItems containsString="0" containsBlank="1" containsNumber="1" containsInteger="1" minValue="0" maxValue="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Sarah Grossman" refreshedDate="43922.297459027781" createdVersion="6" refreshedVersion="5" minRefreshableVersion="3" recordCount="898">
  <cacheSource type="worksheet">
    <worksheetSource ref="A1:N1048576" sheet="InstarStageClass"/>
  </cacheSource>
  <cacheFields count="14">
    <cacheField name="SiteCode" numFmtId="0">
      <sharedItems containsBlank="1"/>
    </cacheField>
    <cacheField name="Basin" numFmtId="0">
      <sharedItems containsBlank="1"/>
    </cacheField>
    <cacheField name="Date" numFmtId="0">
      <sharedItems containsNonDate="0" containsDate="1" containsString="0" containsBlank="1" minDate="2018-05-16T00:00:00" maxDate="2020-03-06T00:00:00"/>
    </cacheField>
    <cacheField name="Year" numFmtId="0">
      <sharedItems containsString="0" containsBlank="1" containsNumber="1" containsInteger="1" minValue="2018" maxValue="2020"/>
    </cacheField>
    <cacheField name="Week" numFmtId="0">
      <sharedItems containsString="0" containsBlank="1" containsNumber="1" containsInteger="1" minValue="1" maxValue="12"/>
    </cacheField>
    <cacheField name="Quadrat ID" numFmtId="0">
      <sharedItems containsBlank="1" containsMixedTypes="1" containsNumber="1" containsInteger="1" minValue="805" maxValue="810"/>
    </cacheField>
    <cacheField name="Stage" numFmtId="0">
      <sharedItems containsBlank="1"/>
    </cacheField>
    <cacheField name="CW" numFmtId="0">
      <sharedItems containsString="0" containsBlank="1" containsNumber="1" minValue="2" maxValue="79"/>
    </cacheField>
    <cacheField name="CH" numFmtId="0">
      <sharedItems containsString="0" containsBlank="1" containsNumber="1" minValue="4.5999999999999996" maxValue="54.6"/>
    </cacheField>
    <cacheField name="Ratio" numFmtId="0">
      <sharedItems containsString="0" containsBlank="1" containsNumber="1" minValue="0.5730337078651685" maxValue="2.5909090909090908"/>
    </cacheField>
    <cacheField name="Cohort" numFmtId="0">
      <sharedItems containsBlank="1" count="3">
        <s v="EC"/>
        <s v="LC"/>
        <m/>
      </sharedItems>
    </cacheField>
    <cacheField name="Instar Stage" numFmtId="0">
      <sharedItems containsBlank="1"/>
    </cacheField>
    <cacheField name="Instar Stage2" numFmtId="0">
      <sharedItems containsString="0" containsBlank="1" containsNumber="1" containsInteger="1" minValue="0" maxValue="15" count="17">
        <n v="0"/>
        <n v="1"/>
        <n v="2"/>
        <n v="3"/>
        <n v="4"/>
        <n v="5"/>
        <n v="6"/>
        <m/>
        <n v="8"/>
        <n v="9"/>
        <n v="10"/>
        <n v="12"/>
        <n v="14"/>
        <n v="13" u="1"/>
        <n v="15" u="1"/>
        <n v="7" u="1"/>
        <n v="11" u="1"/>
      </sharedItems>
    </cacheField>
    <cacheField name="Q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6">
  <r>
    <x v="0"/>
    <s v="EC01ROS"/>
    <x v="0"/>
    <d v="2019-05-03T00:00:00"/>
    <m/>
    <n v="2.7"/>
    <n v="6.5"/>
    <x v="0"/>
    <n v="2.4074074074074074"/>
    <m/>
    <m/>
    <m/>
  </r>
  <r>
    <x v="0"/>
    <s v="EC02ANA"/>
    <x v="0"/>
    <d v="2019-05-03T00:00:00"/>
    <m/>
    <n v="2.8"/>
    <n v="6.5"/>
    <x v="1"/>
    <n v="2.3214285714285716"/>
    <m/>
    <m/>
    <m/>
  </r>
  <r>
    <x v="0"/>
    <s v="EC02ROS"/>
    <x v="0"/>
    <d v="2019-05-03T00:00:00"/>
    <m/>
    <n v="2.7"/>
    <n v="6.5"/>
    <x v="2"/>
    <n v="2.4074074074074074"/>
    <m/>
    <m/>
    <m/>
  </r>
  <r>
    <x v="0"/>
    <s v="EC03ANA"/>
    <x v="0"/>
    <d v="2019-05-03T00:00:00"/>
    <m/>
    <n v="2.9"/>
    <n v="6.6"/>
    <x v="3"/>
    <n v="2.2758620689655173"/>
    <m/>
    <m/>
    <m/>
  </r>
  <r>
    <x v="0"/>
    <s v="EC03ROS"/>
    <x v="0"/>
    <d v="2019-05-03T00:00:00"/>
    <m/>
    <n v="2.8"/>
    <n v="6.5"/>
    <x v="3"/>
    <n v="2.3214285714285716"/>
    <m/>
    <m/>
    <m/>
  </r>
  <r>
    <x v="0"/>
    <s v="EC04ROS"/>
    <x v="0"/>
    <d v="2019-05-03T00:00:00"/>
    <m/>
    <n v="3"/>
    <n v="6.7"/>
    <x v="4"/>
    <n v="2.2333333333333334"/>
    <m/>
    <m/>
    <m/>
  </r>
  <r>
    <x v="0"/>
    <s v="EC05ANA"/>
    <x v="0"/>
    <d v="2019-05-03T00:00:00"/>
    <m/>
    <n v="3"/>
    <n v="6.2"/>
    <x v="5"/>
    <n v="2.0666666666666669"/>
    <m/>
    <m/>
    <m/>
  </r>
  <r>
    <x v="0"/>
    <s v="EC05ROS"/>
    <x v="0"/>
    <d v="2019-05-03T00:00:00"/>
    <m/>
    <n v="3"/>
    <n v="6.8"/>
    <x v="1"/>
    <n v="2.2666666666666666"/>
    <m/>
    <m/>
    <m/>
  </r>
  <r>
    <x v="0"/>
    <s v="EC06ANA"/>
    <x v="0"/>
    <d v="2019-05-03T00:00:00"/>
    <m/>
    <n v="3"/>
    <n v="7"/>
    <x v="6"/>
    <n v="2.3333333333333335"/>
    <m/>
    <m/>
    <m/>
  </r>
  <r>
    <x v="0"/>
    <s v="EC06ROS"/>
    <x v="0"/>
    <d v="2019-05-03T00:00:00"/>
    <m/>
    <n v="3"/>
    <n v="7.5"/>
    <x v="3"/>
    <n v="2.5"/>
    <m/>
    <m/>
    <m/>
  </r>
  <r>
    <x v="0"/>
    <s v="EC07ANA"/>
    <x v="0"/>
    <d v="2019-05-03T00:00:00"/>
    <m/>
    <n v="3"/>
    <n v="7.5"/>
    <x v="7"/>
    <n v="2.5"/>
    <m/>
    <m/>
    <m/>
  </r>
  <r>
    <x v="0"/>
    <s v="EC07ROS"/>
    <x v="0"/>
    <d v="2019-05-03T00:00:00"/>
    <m/>
    <n v="3.1"/>
    <n v="6.3"/>
    <x v="8"/>
    <n v="2.032258064516129"/>
    <m/>
    <m/>
    <m/>
  </r>
  <r>
    <x v="0"/>
    <s v="EC08ANA"/>
    <x v="0"/>
    <d v="2019-05-03T00:00:00"/>
    <m/>
    <n v="3.1"/>
    <n v="6.3"/>
    <x v="8"/>
    <n v="2.032258064516129"/>
    <m/>
    <m/>
    <m/>
  </r>
  <r>
    <x v="0"/>
    <s v="EC08ROS"/>
    <x v="0"/>
    <d v="2019-05-03T00:00:00"/>
    <m/>
    <n v="3.1"/>
    <n v="6.4"/>
    <x v="1"/>
    <n v="2.064516129032258"/>
    <m/>
    <m/>
    <m/>
  </r>
  <r>
    <x v="0"/>
    <s v="EC09ANA"/>
    <x v="0"/>
    <d v="2019-05-03T00:00:00"/>
    <m/>
    <n v="3.1"/>
    <n v="6.5"/>
    <x v="8"/>
    <n v="2.096774193548387"/>
    <m/>
    <m/>
    <m/>
  </r>
  <r>
    <x v="0"/>
    <s v="EC09ROS"/>
    <x v="0"/>
    <d v="2019-05-03T00:00:00"/>
    <m/>
    <n v="3.2"/>
    <n v="6.2"/>
    <x v="6"/>
    <n v="1.9375"/>
    <m/>
    <m/>
    <m/>
  </r>
  <r>
    <x v="0"/>
    <s v="EC10ANA"/>
    <x v="0"/>
    <d v="2019-05-03T00:00:00"/>
    <m/>
    <n v="3.2"/>
    <n v="6.5"/>
    <x v="1"/>
    <n v="2.03125"/>
    <m/>
    <m/>
    <m/>
  </r>
  <r>
    <x v="0"/>
    <s v="EC10ROS"/>
    <x v="0"/>
    <d v="2019-05-03T00:00:00"/>
    <m/>
    <n v="3.2"/>
    <n v="6.4"/>
    <x v="8"/>
    <n v="2"/>
    <m/>
    <m/>
    <m/>
  </r>
  <r>
    <x v="0"/>
    <s v="EC11ANA"/>
    <x v="0"/>
    <d v="2019-05-03T00:00:00"/>
    <m/>
    <n v="3.2"/>
    <n v="6.5"/>
    <x v="7"/>
    <n v="2.03125"/>
    <m/>
    <m/>
    <m/>
  </r>
  <r>
    <x v="0"/>
    <s v="EC11ROS"/>
    <x v="0"/>
    <d v="2019-05-03T00:00:00"/>
    <m/>
    <n v="3.2"/>
    <n v="7.4"/>
    <x v="3"/>
    <n v="2.3125"/>
    <m/>
    <m/>
    <m/>
  </r>
  <r>
    <x v="0"/>
    <s v="EC12ANA"/>
    <x v="0"/>
    <d v="2019-05-03T00:00:00"/>
    <m/>
    <n v="3.2"/>
    <n v="6.9"/>
    <x v="6"/>
    <n v="2.15625"/>
    <m/>
    <m/>
    <m/>
  </r>
  <r>
    <x v="0"/>
    <s v="EC12ROS"/>
    <x v="0"/>
    <d v="2019-05-03T00:00:00"/>
    <m/>
    <n v="3.3"/>
    <n v="6.2"/>
    <x v="9"/>
    <n v="1.8787878787878789"/>
    <m/>
    <m/>
    <m/>
  </r>
  <r>
    <x v="0"/>
    <s v="EC13ANA"/>
    <x v="0"/>
    <d v="2019-05-03T00:00:00"/>
    <m/>
    <n v="3.3"/>
    <n v="6.5"/>
    <x v="1"/>
    <n v="1.9696969696969697"/>
    <m/>
    <m/>
    <m/>
  </r>
  <r>
    <x v="0"/>
    <s v="EC13ROS"/>
    <x v="0"/>
    <d v="2019-05-03T00:00:00"/>
    <m/>
    <n v="3.3"/>
    <n v="6.8"/>
    <x v="7"/>
    <n v="2.0606060606060606"/>
    <m/>
    <m/>
    <m/>
  </r>
  <r>
    <x v="0"/>
    <s v="EC14ANA"/>
    <x v="0"/>
    <d v="2019-05-03T00:00:00"/>
    <m/>
    <n v="3.3"/>
    <n v="6.6"/>
    <x v="8"/>
    <n v="2"/>
    <m/>
    <m/>
    <m/>
  </r>
  <r>
    <x v="0"/>
    <s v="EC14ROS"/>
    <x v="0"/>
    <d v="2019-05-03T00:00:00"/>
    <m/>
    <n v="3.3"/>
    <n v="6.8"/>
    <x v="10"/>
    <n v="2.0606060606060606"/>
    <m/>
    <m/>
    <m/>
  </r>
  <r>
    <x v="0"/>
    <s v="EC15ANA"/>
    <x v="0"/>
    <d v="2019-05-03T00:00:00"/>
    <m/>
    <n v="3.3"/>
    <n v="7.4"/>
    <x v="7"/>
    <n v="2.2424242424242427"/>
    <m/>
    <m/>
    <m/>
  </r>
  <r>
    <x v="0"/>
    <s v="EC15ROS"/>
    <x v="0"/>
    <d v="2019-05-03T00:00:00"/>
    <m/>
    <n v="3.3"/>
    <n v="6.9"/>
    <x v="11"/>
    <n v="2.0909090909090913"/>
    <m/>
    <m/>
    <m/>
  </r>
  <r>
    <x v="0"/>
    <s v="EC16ANA"/>
    <x v="0"/>
    <d v="2019-05-03T00:00:00"/>
    <m/>
    <n v="3.4"/>
    <n v="6.6"/>
    <x v="1"/>
    <n v="1.9411764705882353"/>
    <m/>
    <m/>
    <m/>
  </r>
  <r>
    <x v="0"/>
    <s v="EC16ROS"/>
    <x v="0"/>
    <d v="2019-05-03T00:00:00"/>
    <m/>
    <n v="3.3"/>
    <n v="7.7"/>
    <x v="10"/>
    <n v="2.3333333333333335"/>
    <m/>
    <m/>
    <m/>
  </r>
  <r>
    <x v="0"/>
    <s v="EC17ANA"/>
    <x v="0"/>
    <d v="2019-05-03T00:00:00"/>
    <m/>
    <n v="3.4"/>
    <n v="6.9"/>
    <x v="3"/>
    <n v="2.0294117647058827"/>
    <m/>
    <m/>
    <m/>
  </r>
  <r>
    <x v="0"/>
    <s v="EC17ROS"/>
    <x v="0"/>
    <d v="2019-05-03T00:00:00"/>
    <m/>
    <n v="3.4"/>
    <n v="6.4"/>
    <x v="8"/>
    <n v="1.8823529411764708"/>
    <m/>
    <m/>
    <m/>
  </r>
  <r>
    <x v="0"/>
    <s v="EC18ANA"/>
    <x v="0"/>
    <d v="2019-05-03T00:00:00"/>
    <m/>
    <n v="3.4"/>
    <n v="7"/>
    <x v="8"/>
    <n v="2.0588235294117649"/>
    <m/>
    <m/>
    <m/>
  </r>
  <r>
    <x v="0"/>
    <s v="EC18ROS"/>
    <x v="0"/>
    <d v="2019-05-03T00:00:00"/>
    <m/>
    <n v="3.4"/>
    <n v="6.5"/>
    <x v="11"/>
    <n v="1.911764705882353"/>
    <m/>
    <m/>
    <m/>
  </r>
  <r>
    <x v="0"/>
    <s v="EC19ANA"/>
    <x v="0"/>
    <d v="2019-05-03T00:00:00"/>
    <m/>
    <n v="3.4"/>
    <n v="7"/>
    <x v="10"/>
    <n v="2.0588235294117649"/>
    <m/>
    <m/>
    <m/>
  </r>
  <r>
    <x v="0"/>
    <s v="EC19ROS"/>
    <x v="0"/>
    <d v="2019-05-03T00:00:00"/>
    <m/>
    <n v="3.4"/>
    <n v="6.6"/>
    <x v="4"/>
    <n v="1.9411764705882353"/>
    <m/>
    <m/>
    <m/>
  </r>
  <r>
    <x v="0"/>
    <s v="EC20ROS"/>
    <x v="0"/>
    <d v="2019-05-03T00:00:00"/>
    <m/>
    <n v="3.4"/>
    <n v="7"/>
    <x v="4"/>
    <n v="2.0588235294117649"/>
    <m/>
    <m/>
    <m/>
  </r>
  <r>
    <x v="0"/>
    <s v="EC21ANA"/>
    <x v="0"/>
    <d v="2019-05-03T00:00:00"/>
    <m/>
    <n v="3.5"/>
    <n v="6.6"/>
    <x v="3"/>
    <n v="1.8857142857142857"/>
    <m/>
    <m/>
    <m/>
  </r>
  <r>
    <x v="0"/>
    <s v="EC21ROS"/>
    <x v="0"/>
    <d v="2019-05-03T00:00:00"/>
    <m/>
    <n v="3.4"/>
    <n v="7"/>
    <x v="7"/>
    <n v="2.0588235294117649"/>
    <m/>
    <m/>
    <m/>
  </r>
  <r>
    <x v="0"/>
    <s v="EC22ANA"/>
    <x v="0"/>
    <d v="2019-05-03T00:00:00"/>
    <m/>
    <n v="3.5"/>
    <n v="7"/>
    <x v="1"/>
    <n v="2"/>
    <m/>
    <m/>
    <m/>
  </r>
  <r>
    <x v="0"/>
    <s v="EC22ROS"/>
    <x v="0"/>
    <d v="2019-05-03T00:00:00"/>
    <m/>
    <n v="3.4"/>
    <n v="7.6"/>
    <x v="12"/>
    <n v="2.2352941176470589"/>
    <m/>
    <m/>
    <m/>
  </r>
  <r>
    <x v="0"/>
    <s v="EC23ANA"/>
    <x v="0"/>
    <d v="2019-05-03T00:00:00"/>
    <m/>
    <n v="3.6"/>
    <n v="6.4"/>
    <x v="12"/>
    <n v="1.7777777777777779"/>
    <m/>
    <m/>
    <m/>
  </r>
  <r>
    <x v="0"/>
    <s v="EC23ROS"/>
    <x v="0"/>
    <d v="2019-05-03T00:00:00"/>
    <m/>
    <n v="3.5"/>
    <n v="6.7"/>
    <x v="13"/>
    <n v="1.9142857142857144"/>
    <m/>
    <m/>
    <m/>
  </r>
  <r>
    <x v="0"/>
    <s v="EC24ANA"/>
    <x v="0"/>
    <d v="2019-05-03T00:00:00"/>
    <m/>
    <n v="3.6"/>
    <n v="7"/>
    <x v="10"/>
    <n v="1.9444444444444444"/>
    <m/>
    <m/>
    <m/>
  </r>
  <r>
    <x v="0"/>
    <s v="EC24ROS"/>
    <x v="0"/>
    <d v="2019-05-03T00:00:00"/>
    <m/>
    <n v="3.5"/>
    <n v="6.8"/>
    <x v="7"/>
    <n v="1.9428571428571428"/>
    <m/>
    <m/>
    <m/>
  </r>
  <r>
    <x v="0"/>
    <s v="EC25ANA"/>
    <x v="0"/>
    <d v="2019-05-03T00:00:00"/>
    <m/>
    <n v="3.6"/>
    <n v="7.4"/>
    <x v="12"/>
    <n v="2.0555555555555558"/>
    <m/>
    <m/>
    <m/>
  </r>
  <r>
    <x v="0"/>
    <s v="EC25ROS"/>
    <x v="0"/>
    <d v="2019-05-03T00:00:00"/>
    <m/>
    <n v="3.5"/>
    <n v="7.2"/>
    <x v="12"/>
    <n v="2.0571428571428574"/>
    <m/>
    <m/>
    <m/>
  </r>
  <r>
    <x v="0"/>
    <s v="EC26ANA"/>
    <x v="0"/>
    <d v="2019-05-03T00:00:00"/>
    <m/>
    <n v="3.7"/>
    <n v="6.9"/>
    <x v="4"/>
    <n v="1.8648648648648649"/>
    <m/>
    <m/>
    <m/>
  </r>
  <r>
    <x v="0"/>
    <s v="EC26ROS"/>
    <x v="0"/>
    <d v="2019-05-03T00:00:00"/>
    <m/>
    <n v="3.6"/>
    <n v="7.2"/>
    <x v="10"/>
    <n v="2"/>
    <m/>
    <m/>
    <m/>
  </r>
  <r>
    <x v="0"/>
    <s v="EC27ANA"/>
    <x v="0"/>
    <d v="2019-05-03T00:00:00"/>
    <m/>
    <n v="3.7"/>
    <n v="6.9"/>
    <x v="7"/>
    <n v="1.8648648648648649"/>
    <m/>
    <m/>
    <m/>
  </r>
  <r>
    <x v="0"/>
    <s v="EC27ROS"/>
    <x v="0"/>
    <d v="2019-05-03T00:00:00"/>
    <m/>
    <n v="3.6"/>
    <n v="7.5"/>
    <x v="12"/>
    <n v="2.0833333333333335"/>
    <m/>
    <m/>
    <m/>
  </r>
  <r>
    <x v="0"/>
    <s v="EC28ANA"/>
    <x v="0"/>
    <d v="2019-05-03T00:00:00"/>
    <m/>
    <n v="3.8"/>
    <n v="7.2"/>
    <x v="14"/>
    <n v="1.8947368421052633"/>
    <m/>
    <m/>
    <m/>
  </r>
  <r>
    <x v="0"/>
    <s v="EC29ROS"/>
    <x v="0"/>
    <d v="2019-05-03T00:00:00"/>
    <m/>
    <n v="3.6"/>
    <n v="7.5"/>
    <x v="15"/>
    <n v="2.0833333333333335"/>
    <m/>
    <m/>
    <m/>
  </r>
  <r>
    <x v="0"/>
    <s v="EC30ROS"/>
    <x v="0"/>
    <d v="2019-05-03T00:00:00"/>
    <m/>
    <n v="3.7"/>
    <n v="7.1"/>
    <x v="7"/>
    <n v="1.9189189189189186"/>
    <m/>
    <m/>
    <m/>
  </r>
  <r>
    <x v="0"/>
    <s v="EC31ROS"/>
    <x v="0"/>
    <d v="2019-05-03T00:00:00"/>
    <m/>
    <n v="3.8"/>
    <n v="6.8"/>
    <x v="13"/>
    <n v="1.7894736842105263"/>
    <m/>
    <m/>
    <m/>
  </r>
  <r>
    <x v="0"/>
    <s v="EC04ANA"/>
    <x v="0"/>
    <d v="2019-05-03T00:00:00"/>
    <m/>
    <n v="2.9"/>
    <n v="7"/>
    <x v="4"/>
    <n v="2.4137931034482758"/>
    <m/>
    <m/>
    <m/>
  </r>
  <r>
    <x v="0"/>
    <s v="EC01A"/>
    <x v="1"/>
    <d v="2019-05-03T00:00:00"/>
    <n v="0"/>
    <n v="7.3"/>
    <n v="7.3"/>
    <x v="16"/>
    <n v="1"/>
    <m/>
    <m/>
    <m/>
  </r>
  <r>
    <x v="0"/>
    <s v="EC02A"/>
    <x v="1"/>
    <d v="2019-05-03T00:00:00"/>
    <n v="0"/>
    <n v="7.1"/>
    <n v="7"/>
    <x v="16"/>
    <n v="0.9859154929577465"/>
    <m/>
    <m/>
    <m/>
  </r>
  <r>
    <x v="0"/>
    <s v="EC02B"/>
    <x v="1"/>
    <d v="2019-05-06T00:00:00"/>
    <n v="0"/>
    <n v="7.1"/>
    <n v="7"/>
    <x v="16"/>
    <n v="0.9859154929577465"/>
    <m/>
    <m/>
    <m/>
  </r>
  <r>
    <x v="0"/>
    <s v="EC03A"/>
    <x v="1"/>
    <d v="2019-05-03T00:00:00"/>
    <n v="0"/>
    <n v="6.7"/>
    <n v="6.8"/>
    <x v="16"/>
    <n v="1.0149253731343284"/>
    <m/>
    <m/>
    <m/>
  </r>
  <r>
    <x v="0"/>
    <s v="EC03B"/>
    <x v="1"/>
    <d v="2019-05-06T00:00:00"/>
    <n v="0"/>
    <n v="7.4"/>
    <n v="7.6"/>
    <x v="16"/>
    <n v="1.027027027027027"/>
    <m/>
    <m/>
    <m/>
  </r>
  <r>
    <x v="0"/>
    <s v="EC03C"/>
    <x v="1"/>
    <d v="2019-05-06T00:00:00"/>
    <n v="0"/>
    <n v="6.6"/>
    <n v="6.8"/>
    <x v="16"/>
    <n v="1.0303030303030303"/>
    <m/>
    <m/>
    <m/>
  </r>
  <r>
    <x v="0"/>
    <s v="EC04A"/>
    <x v="1"/>
    <d v="2019-05-06T00:00:00"/>
    <n v="0"/>
    <n v="6.5"/>
    <n v="6.5"/>
    <x v="16"/>
    <n v="1"/>
    <m/>
    <m/>
    <m/>
  </r>
  <r>
    <x v="0"/>
    <s v="EC04B"/>
    <x v="1"/>
    <d v="2019-05-06T12:00:00"/>
    <n v="0"/>
    <n v="5.8"/>
    <n v="5.8"/>
    <x v="16"/>
    <n v="1"/>
    <m/>
    <m/>
    <m/>
  </r>
  <r>
    <x v="0"/>
    <s v="EC05A"/>
    <x v="1"/>
    <d v="2019-05-06T00:00:00"/>
    <n v="0"/>
    <n v="6.7"/>
    <n v="6.7"/>
    <x v="16"/>
    <n v="1"/>
    <m/>
    <m/>
    <m/>
  </r>
  <r>
    <x v="0"/>
    <s v="EC05B"/>
    <x v="1"/>
    <d v="2019-05-06T00:00:00"/>
    <n v="0"/>
    <n v="7"/>
    <n v="7"/>
    <x v="16"/>
    <n v="1"/>
    <m/>
    <m/>
    <m/>
  </r>
  <r>
    <x v="0"/>
    <s v="EC06A"/>
    <x v="1"/>
    <d v="2019-05-06T00:00:00"/>
    <n v="0"/>
    <n v="6.6"/>
    <n v="6.5"/>
    <x v="16"/>
    <n v="0.98484848484848486"/>
    <m/>
    <m/>
    <m/>
  </r>
  <r>
    <x v="0"/>
    <s v="EC07A"/>
    <x v="1"/>
    <d v="2019-05-06T00:00:00"/>
    <n v="0"/>
    <n v="7"/>
    <n v="7"/>
    <x v="16"/>
    <n v="1"/>
    <m/>
    <m/>
    <m/>
  </r>
  <r>
    <x v="0"/>
    <s v="EC08A"/>
    <x v="1"/>
    <d v="2019-05-06T00:00:00"/>
    <n v="0"/>
    <n v="6.7"/>
    <n v="6.7"/>
    <x v="16"/>
    <n v="1"/>
    <m/>
    <m/>
    <m/>
  </r>
  <r>
    <x v="0"/>
    <s v="EC08B"/>
    <x v="1"/>
    <d v="2019-05-06T00:00:00"/>
    <n v="0"/>
    <n v="6.8"/>
    <n v="7.1"/>
    <x v="16"/>
    <n v="1.0441176470588236"/>
    <m/>
    <m/>
    <m/>
  </r>
  <r>
    <x v="0"/>
    <s v="EC09A"/>
    <x v="1"/>
    <d v="2019-05-06T00:00:00"/>
    <n v="0"/>
    <n v="6.5"/>
    <n v="6.6"/>
    <x v="16"/>
    <n v="1.0153846153846153"/>
    <m/>
    <m/>
    <m/>
  </r>
  <r>
    <x v="0"/>
    <s v="EC10A"/>
    <x v="1"/>
    <d v="2019-05-06T00:00:00"/>
    <n v="0"/>
    <n v="6.5"/>
    <n v="6.5"/>
    <x v="16"/>
    <n v="1"/>
    <m/>
    <m/>
    <m/>
  </r>
  <r>
    <x v="0"/>
    <s v="EC11A"/>
    <x v="1"/>
    <d v="2019-05-06T00:00:00"/>
    <n v="0"/>
    <n v="6.3"/>
    <n v="6.4"/>
    <x v="16"/>
    <n v="1.015873015873016"/>
    <m/>
    <m/>
    <m/>
  </r>
  <r>
    <x v="0"/>
    <s v="EC12A"/>
    <x v="1"/>
    <d v="2019-05-06T00:00:00"/>
    <n v="0"/>
    <n v="7.7"/>
    <n v="7.7"/>
    <x v="16"/>
    <n v="1"/>
    <m/>
    <m/>
    <m/>
  </r>
  <r>
    <x v="0"/>
    <s v="EC13A"/>
    <x v="1"/>
    <d v="2019-05-06T00:00:00"/>
    <n v="0"/>
    <n v="6.3"/>
    <n v="6.3"/>
    <x v="16"/>
    <n v="1"/>
    <m/>
    <m/>
    <m/>
  </r>
  <r>
    <x v="0"/>
    <s v="EC14A"/>
    <x v="1"/>
    <d v="2019-05-06T00:00:00"/>
    <n v="0"/>
    <n v="7.5"/>
    <n v="7.5"/>
    <x v="16"/>
    <n v="1"/>
    <m/>
    <m/>
    <m/>
  </r>
  <r>
    <x v="0"/>
    <s v="EC15A"/>
    <x v="1"/>
    <d v="2019-05-06T00:00:00"/>
    <n v="0"/>
    <n v="6.3"/>
    <n v="6.4"/>
    <x v="16"/>
    <n v="1.015873015873016"/>
    <m/>
    <m/>
    <m/>
  </r>
  <r>
    <x v="0"/>
    <s v="EC16A"/>
    <x v="1"/>
    <d v="2019-05-06T00:00:00"/>
    <n v="0"/>
    <n v="7.1"/>
    <n v="7.1"/>
    <x v="16"/>
    <n v="1"/>
    <m/>
    <m/>
    <m/>
  </r>
  <r>
    <x v="0"/>
    <s v="EC16B"/>
    <x v="1"/>
    <d v="2019-05-06T00:00:00"/>
    <n v="0"/>
    <n v="7.5"/>
    <n v="7.5"/>
    <x v="16"/>
    <n v="1"/>
    <m/>
    <m/>
    <m/>
  </r>
  <r>
    <x v="0"/>
    <s v="EC16C"/>
    <x v="1"/>
    <d v="2019-05-06T00:00:00"/>
    <n v="0"/>
    <n v="7.6"/>
    <n v="7.6"/>
    <x v="16"/>
    <n v="1"/>
    <m/>
    <m/>
    <m/>
  </r>
  <r>
    <x v="0"/>
    <s v="EC17A"/>
    <x v="1"/>
    <d v="2019-05-06T00:00:00"/>
    <n v="0"/>
    <n v="6.9"/>
    <n v="6.8"/>
    <x v="16"/>
    <n v="0.98550724637681153"/>
    <m/>
    <m/>
    <m/>
  </r>
  <r>
    <x v="0"/>
    <s v="EC17B"/>
    <x v="1"/>
    <d v="2019-05-06T00:00:00"/>
    <n v="0"/>
    <n v="6.7"/>
    <n v="6.8"/>
    <x v="16"/>
    <n v="1.0149253731343284"/>
    <m/>
    <m/>
    <m/>
  </r>
  <r>
    <x v="0"/>
    <s v="EC18A"/>
    <x v="1"/>
    <d v="2019-05-06T00:00:00"/>
    <n v="0"/>
    <n v="6.5"/>
    <n v="6.5"/>
    <x v="16"/>
    <n v="1"/>
    <m/>
    <m/>
    <m/>
  </r>
  <r>
    <x v="0"/>
    <s v="EC19A"/>
    <x v="1"/>
    <d v="2019-05-06T00:00:00"/>
    <n v="0"/>
    <n v="6"/>
    <n v="5.9"/>
    <x v="16"/>
    <n v="0.98333333333333339"/>
    <m/>
    <m/>
    <m/>
  </r>
  <r>
    <x v="0"/>
    <s v="EC19B"/>
    <x v="1"/>
    <d v="2019-05-06T00:00:00"/>
    <n v="0"/>
    <n v="6.7"/>
    <n v="6.6"/>
    <x v="16"/>
    <n v="0.9850746268656716"/>
    <m/>
    <m/>
    <m/>
  </r>
  <r>
    <x v="0"/>
    <s v="EC20A"/>
    <x v="1"/>
    <d v="2019-05-06T12:00:00"/>
    <n v="0"/>
    <n v="7.1"/>
    <n v="7"/>
    <x v="16"/>
    <n v="0.9859154929577465"/>
    <m/>
    <m/>
    <m/>
  </r>
  <r>
    <x v="0"/>
    <s v="EC20B"/>
    <x v="1"/>
    <d v="2019-05-06T12:00:00"/>
    <n v="0"/>
    <n v="7.3"/>
    <n v="7.4"/>
    <x v="16"/>
    <n v="1.0136986301369864"/>
    <m/>
    <m/>
    <m/>
  </r>
  <r>
    <x v="0"/>
    <s v="EC20C"/>
    <x v="1"/>
    <d v="2019-05-06T00:00:00"/>
    <n v="0"/>
    <n v="7.3"/>
    <n v="7.4"/>
    <x v="16"/>
    <n v="1.0136986301369864"/>
    <m/>
    <m/>
    <m/>
  </r>
  <r>
    <x v="0"/>
    <s v="EC21A"/>
    <x v="1"/>
    <d v="2019-05-06T00:00:00"/>
    <n v="0"/>
    <n v="7.1"/>
    <n v="7.1"/>
    <x v="16"/>
    <n v="1"/>
    <m/>
    <m/>
    <m/>
  </r>
  <r>
    <x v="0"/>
    <s v="EC21B"/>
    <x v="1"/>
    <d v="2019-05-06T00:00:00"/>
    <n v="0"/>
    <n v="6.8"/>
    <n v="6.9"/>
    <x v="16"/>
    <n v="1.0147058823529413"/>
    <m/>
    <m/>
    <m/>
  </r>
  <r>
    <x v="0"/>
    <s v="EC22A"/>
    <x v="1"/>
    <d v="2019-05-06T00:00:00"/>
    <n v="0"/>
    <n v="7.4"/>
    <n v="7.4"/>
    <x v="16"/>
    <n v="1"/>
    <m/>
    <m/>
    <m/>
  </r>
  <r>
    <x v="0"/>
    <s v="EC23A"/>
    <x v="1"/>
    <d v="2019-05-06T00:00:00"/>
    <n v="0"/>
    <n v="7.2"/>
    <n v="7.1"/>
    <x v="16"/>
    <n v="0.98611111111111105"/>
    <m/>
    <m/>
    <m/>
  </r>
  <r>
    <x v="0"/>
    <s v="EC23B"/>
    <x v="1"/>
    <d v="2019-05-06T00:00:00"/>
    <n v="0"/>
    <n v="7.3"/>
    <n v="7.4"/>
    <x v="16"/>
    <n v="1.0136986301369864"/>
    <m/>
    <m/>
    <m/>
  </r>
  <r>
    <x v="0"/>
    <s v="EC24A"/>
    <x v="1"/>
    <d v="2019-05-06T00:00:00"/>
    <n v="0"/>
    <n v="6.9"/>
    <n v="6.8"/>
    <x v="16"/>
    <n v="0.98550724637681153"/>
    <m/>
    <m/>
    <m/>
  </r>
  <r>
    <x v="0"/>
    <s v="EC24B"/>
    <x v="1"/>
    <d v="2019-05-06T00:00:00"/>
    <n v="0"/>
    <n v="7.5"/>
    <n v="7.6"/>
    <x v="16"/>
    <n v="1.0133333333333332"/>
    <m/>
    <m/>
    <m/>
  </r>
  <r>
    <x v="0"/>
    <s v="EC25A"/>
    <x v="1"/>
    <d v="2019-05-06T00:00:00"/>
    <n v="0"/>
    <n v="6.5"/>
    <n v="6.6"/>
    <x v="16"/>
    <n v="1.0153846153846153"/>
    <m/>
    <m/>
    <m/>
  </r>
  <r>
    <x v="0"/>
    <s v="EC26A"/>
    <x v="1"/>
    <d v="2019-05-06T00:00:00"/>
    <n v="0"/>
    <n v="6.5"/>
    <n v="6.5"/>
    <x v="16"/>
    <n v="1"/>
    <m/>
    <m/>
    <m/>
  </r>
  <r>
    <x v="0"/>
    <s v="EC27A"/>
    <x v="1"/>
    <d v="2019-05-06T12:00:00"/>
    <n v="0"/>
    <n v="6.6"/>
    <n v="6.6"/>
    <x v="16"/>
    <n v="1"/>
    <m/>
    <m/>
    <m/>
  </r>
  <r>
    <x v="0"/>
    <s v="EC27B"/>
    <x v="1"/>
    <d v="2019-05-06T12:00:00"/>
    <n v="0"/>
    <n v="6.3"/>
    <n v="6.4"/>
    <x v="16"/>
    <n v="1.015873015873016"/>
    <m/>
    <m/>
    <m/>
  </r>
  <r>
    <x v="0"/>
    <s v="EC28A"/>
    <x v="1"/>
    <d v="2019-05-06T00:00:00"/>
    <n v="0"/>
    <n v="7.5"/>
    <n v="7.5"/>
    <x v="16"/>
    <n v="1"/>
    <m/>
    <m/>
    <m/>
  </r>
  <r>
    <x v="0"/>
    <s v="EC28B"/>
    <x v="1"/>
    <d v="2019-05-06T00:00:00"/>
    <n v="0"/>
    <n v="7.1"/>
    <n v="7.1"/>
    <x v="16"/>
    <n v="1"/>
    <m/>
    <m/>
    <m/>
  </r>
  <r>
    <x v="0"/>
    <s v="EC29A"/>
    <x v="1"/>
    <d v="2019-05-06T00:00:00"/>
    <n v="0"/>
    <n v="6.8"/>
    <n v="6.9"/>
    <x v="16"/>
    <n v="1.0147058823529413"/>
    <m/>
    <m/>
    <m/>
  </r>
  <r>
    <x v="0"/>
    <s v="EC29B"/>
    <x v="1"/>
    <d v="2019-05-06T00:00:00"/>
    <n v="0"/>
    <n v="7.4"/>
    <n v="7.3"/>
    <x v="16"/>
    <n v="0.9864864864864864"/>
    <m/>
    <m/>
    <m/>
  </r>
  <r>
    <x v="0"/>
    <s v="EC30A"/>
    <x v="1"/>
    <d v="2019-05-06T00:00:00"/>
    <n v="0"/>
    <n v="6.7"/>
    <n v="6.7"/>
    <x v="16"/>
    <n v="1"/>
    <m/>
    <m/>
    <m/>
  </r>
  <r>
    <x v="0"/>
    <s v="EC30B"/>
    <x v="1"/>
    <d v="2019-05-06T12:00:00"/>
    <n v="0"/>
    <n v="7.2"/>
    <n v="7.3"/>
    <x v="16"/>
    <n v="1.0138888888888888"/>
    <m/>
    <m/>
    <m/>
  </r>
  <r>
    <x v="0"/>
    <s v="EC31A"/>
    <x v="1"/>
    <d v="2019-05-06T00:00:00"/>
    <n v="0"/>
    <n v="6.8"/>
    <n v="6.8"/>
    <x v="16"/>
    <n v="1"/>
    <m/>
    <m/>
    <m/>
  </r>
  <r>
    <x v="0"/>
    <s v="EC31B"/>
    <x v="1"/>
    <d v="2019-04-29T12:00:00"/>
    <n v="0"/>
    <n v="7.3"/>
    <n v="7.4"/>
    <x v="16"/>
    <n v="0.9864864864864864"/>
    <m/>
    <m/>
    <m/>
  </r>
  <r>
    <x v="0"/>
    <s v="EC31C"/>
    <x v="1"/>
    <d v="2019-05-06T00:00:00"/>
    <n v="0"/>
    <n v="7.1"/>
    <n v="7.1"/>
    <x v="16"/>
    <n v="1"/>
    <m/>
    <m/>
    <m/>
  </r>
  <r>
    <x v="0"/>
    <s v="EC32A"/>
    <x v="1"/>
    <d v="2019-05-06T00:00:00"/>
    <n v="0"/>
    <n v="6.9"/>
    <n v="6.9"/>
    <x v="16"/>
    <n v="1"/>
    <m/>
    <m/>
    <m/>
  </r>
  <r>
    <x v="0"/>
    <s v="EC32B"/>
    <x v="1"/>
    <d v="2019-04-29T12:00:00"/>
    <n v="0"/>
    <n v="7.3"/>
    <n v="7.3"/>
    <x v="16"/>
    <n v="1"/>
    <m/>
    <m/>
    <m/>
  </r>
  <r>
    <x v="0"/>
    <s v="EC33A"/>
    <x v="1"/>
    <d v="2019-05-06T00:00:00"/>
    <n v="0"/>
    <n v="6.9"/>
    <n v="6.9"/>
    <x v="16"/>
    <n v="1"/>
    <m/>
    <m/>
    <m/>
  </r>
  <r>
    <x v="0"/>
    <s v="EC34A"/>
    <x v="1"/>
    <d v="2019-05-06T00:00:00"/>
    <n v="0"/>
    <n v="6.5"/>
    <n v="6.6"/>
    <x v="16"/>
    <n v="1.0153846153846153"/>
    <m/>
    <m/>
    <m/>
  </r>
  <r>
    <x v="0"/>
    <s v="EC35A"/>
    <x v="1"/>
    <d v="2019-05-06T00:00:00"/>
    <n v="0"/>
    <n v="7.2"/>
    <n v="7.2"/>
    <x v="16"/>
    <n v="1"/>
    <m/>
    <m/>
    <m/>
  </r>
  <r>
    <x v="0"/>
    <s v="EC36A"/>
    <x v="1"/>
    <d v="2019-05-06T00:00:00"/>
    <n v="0"/>
    <n v="6.9"/>
    <n v="6.8"/>
    <x v="16"/>
    <n v="0.98550724637681153"/>
    <m/>
    <m/>
    <m/>
  </r>
  <r>
    <x v="0"/>
    <s v="EC37A"/>
    <x v="1"/>
    <d v="2019-05-06T00:00:00"/>
    <n v="0"/>
    <n v="6.8"/>
    <n v="6.8"/>
    <x v="16"/>
    <n v="1"/>
    <m/>
    <m/>
    <m/>
  </r>
  <r>
    <x v="0"/>
    <s v="EC37B"/>
    <x v="1"/>
    <d v="2019-05-06T00:00:00"/>
    <n v="0"/>
    <n v="6.8"/>
    <n v="6.9"/>
    <x v="16"/>
    <n v="1.0147058823529413"/>
    <m/>
    <m/>
    <m/>
  </r>
  <r>
    <x v="0"/>
    <s v="EC38A"/>
    <x v="1"/>
    <d v="2019-05-06T00:00:00"/>
    <n v="0"/>
    <n v="6.4"/>
    <n v="6.3"/>
    <x v="16"/>
    <n v="0.98437499999999989"/>
    <m/>
    <m/>
    <m/>
  </r>
  <r>
    <x v="0"/>
    <s v="EC38B"/>
    <x v="1"/>
    <d v="2019-05-06T00:00:00"/>
    <n v="0"/>
    <n v="6.5"/>
    <n v="6.5"/>
    <x v="16"/>
    <n v="1"/>
    <m/>
    <m/>
    <m/>
  </r>
  <r>
    <x v="0"/>
    <s v="EC38C"/>
    <x v="1"/>
    <d v="2019-05-06T00:00:00"/>
    <n v="0"/>
    <n v="7.4"/>
    <n v="7.4"/>
    <x v="16"/>
    <n v="1"/>
    <m/>
    <m/>
    <m/>
  </r>
  <r>
    <x v="0"/>
    <s v="EC39A"/>
    <x v="1"/>
    <d v="2019-05-06T00:00:00"/>
    <n v="0"/>
    <n v="7"/>
    <n v="7.1"/>
    <x v="16"/>
    <n v="1.0142857142857142"/>
    <m/>
    <m/>
    <m/>
  </r>
  <r>
    <x v="0"/>
    <s v="EC40A"/>
    <x v="1"/>
    <d v="2019-05-06T00:00:00"/>
    <n v="0"/>
    <n v="5.9"/>
    <n v="6"/>
    <x v="16"/>
    <n v="1.0169491525423728"/>
    <m/>
    <m/>
    <m/>
  </r>
  <r>
    <x v="0"/>
    <s v="EC01A"/>
    <x v="2"/>
    <d v="2019-05-19T00:00:00"/>
    <n v="13"/>
    <n v="9.8000000000000007"/>
    <n v="8.5"/>
    <x v="16"/>
    <n v="0.86734693877551017"/>
    <n v="0.34246575342465801"/>
    <s v="10 - 22"/>
    <n v="16"/>
  </r>
  <r>
    <x v="0"/>
    <s v="EC02B"/>
    <x v="2"/>
    <d v="2019-05-22T00:00:00"/>
    <n v="16"/>
    <n v="9.4"/>
    <n v="8"/>
    <x v="16"/>
    <n v="0.85106382978723405"/>
    <n v="0.32394366197183111"/>
    <n v="16"/>
    <n v="16"/>
  </r>
  <r>
    <x v="0"/>
    <s v="EC03C"/>
    <x v="2"/>
    <d v="2019-06-25T12:00:00"/>
    <n v="50.5"/>
    <n v="9"/>
    <n v="7.9"/>
    <x v="16"/>
    <n v="0.87777777777777777"/>
    <n v="0.3636363636363637"/>
    <s v="49 - 52"/>
    <n v="50.5"/>
  </r>
  <r>
    <x v="0"/>
    <s v="EC04B"/>
    <x v="2"/>
    <d v="2019-06-29T00:00:00"/>
    <n v="53.5"/>
    <n v="9.6999999999999993"/>
    <n v="8.4"/>
    <x v="16"/>
    <n v="0.86597938144329911"/>
    <n v="0.67241379310344818"/>
    <s v="51 - 56"/>
    <n v="53.5"/>
  </r>
  <r>
    <x v="0"/>
    <s v="EC05B"/>
    <x v="2"/>
    <d v="2019-06-13T12:00:00"/>
    <n v="38.5"/>
    <n v="9.1999999999999993"/>
    <n v="8.1"/>
    <x v="16"/>
    <n v="0.88043478260869568"/>
    <n v="0.31428571428571417"/>
    <s v="35 - 42"/>
    <n v="38.5"/>
  </r>
  <r>
    <x v="0"/>
    <s v="EC06A"/>
    <x v="2"/>
    <d v="2019-06-04T12:00:00"/>
    <n v="29.5"/>
    <n v="8.4"/>
    <n v="7.9"/>
    <x v="16"/>
    <n v="0.94047619047619047"/>
    <n v="0.27272727272727287"/>
    <s v="28 - 31"/>
    <n v="29.5"/>
  </r>
  <r>
    <x v="0"/>
    <s v="EC06B"/>
    <x v="2"/>
    <d v="2019-06-08T00:00:00"/>
    <n v="29.5"/>
    <n v="9.4"/>
    <n v="8.3000000000000007"/>
    <x v="16"/>
    <n v="0.88297872340425532"/>
    <m/>
    <m/>
    <m/>
  </r>
  <r>
    <x v="0"/>
    <s v="EC07A"/>
    <x v="2"/>
    <d v="2019-06-13T12:00:00"/>
    <n v="38.5"/>
    <n v="8.3000000000000007"/>
    <n v="7.3"/>
    <x v="16"/>
    <n v="0.87951807228915657"/>
    <n v="0.1857142857142858"/>
    <s v="35 - 42"/>
    <n v="38.5"/>
  </r>
  <r>
    <x v="0"/>
    <s v="EC08B"/>
    <x v="2"/>
    <d v="2019-06-13T12:00:00"/>
    <n v="38.5"/>
    <n v="9"/>
    <n v="7.9"/>
    <x v="16"/>
    <n v="0.87777777777777777"/>
    <n v="0.3235294117647059"/>
    <s v="35 - 42"/>
    <n v="38.5"/>
  </r>
  <r>
    <x v="0"/>
    <s v="EC09A"/>
    <x v="2"/>
    <m/>
    <m/>
    <n v="8.1999999999999993"/>
    <n v="7.4"/>
    <x v="16"/>
    <n v="0.90243902439024404"/>
    <n v="0.26153846153846144"/>
    <m/>
    <m/>
  </r>
  <r>
    <x v="0"/>
    <s v="EC10B"/>
    <x v="2"/>
    <d v="2019-06-08T00:00:00"/>
    <n v="29.5"/>
    <n v="9.5"/>
    <n v="8.5"/>
    <x v="16"/>
    <n v="0.89473684210526316"/>
    <m/>
    <m/>
    <m/>
  </r>
  <r>
    <x v="0"/>
    <s v="EC11A"/>
    <x v="2"/>
    <d v="2019-07-18T00:00:00"/>
    <n v="73"/>
    <n v="9.8000000000000007"/>
    <n v="8.4"/>
    <x v="16"/>
    <n v="0.8571428571428571"/>
    <n v="0.55555555555555569"/>
    <n v="73"/>
    <n v="73"/>
  </r>
  <r>
    <x v="0"/>
    <s v="EC12A"/>
    <x v="2"/>
    <d v="2019-06-25T12:00:00"/>
    <n v="50.5"/>
    <n v="9.8000000000000007"/>
    <n v="8.6999999999999993"/>
    <x v="16"/>
    <n v="0.8877551020408162"/>
    <n v="0.27272727272727276"/>
    <s v="49 - 52"/>
    <n v="50.5"/>
  </r>
  <r>
    <x v="0"/>
    <s v="EC13A"/>
    <x v="2"/>
    <d v="2019-06-13T12:00:00"/>
    <n v="38.5"/>
    <n v="7.7"/>
    <n v="7"/>
    <x v="16"/>
    <n v="0.90909090909090906"/>
    <n v="0.22222222222222229"/>
    <s v="35 - 42"/>
    <n v="38.5"/>
  </r>
  <r>
    <x v="0"/>
    <s v="EC14A"/>
    <x v="2"/>
    <d v="2019-06-18T00:00:00"/>
    <n v="43"/>
    <n v="9.3000000000000007"/>
    <n v="8.1999999999999993"/>
    <x v="16"/>
    <n v="0.88172043010752676"/>
    <n v="0.2400000000000001"/>
    <s v="42 - 44"/>
    <n v="43"/>
  </r>
  <r>
    <x v="0"/>
    <s v="EC15A"/>
    <x v="2"/>
    <d v="2019-06-18T00:00:00"/>
    <n v="43"/>
    <n v="8.3000000000000007"/>
    <n v="7.4"/>
    <x v="16"/>
    <n v="0.89156626506024095"/>
    <n v="0.31746031746031761"/>
    <s v="42 - 44"/>
    <n v="43"/>
  </r>
  <r>
    <x v="0"/>
    <s v="EC18A"/>
    <x v="2"/>
    <d v="2019-06-08T00:00:00"/>
    <n v="33"/>
    <n v="8.3000000000000007"/>
    <n v="7.3"/>
    <x v="16"/>
    <n v="0.87951807228915657"/>
    <n v="0.27692307692307705"/>
    <s v="31 - 35"/>
    <n v="33"/>
  </r>
  <r>
    <x v="0"/>
    <s v="EC19B"/>
    <x v="2"/>
    <d v="2019-06-04T12:00:00"/>
    <n v="29.5"/>
    <n v="8.3000000000000007"/>
    <n v="7.6"/>
    <x v="16"/>
    <n v="0.91566265060240948"/>
    <n v="0.23880597014925381"/>
    <s v="28 - 31"/>
    <n v="29.5"/>
  </r>
  <r>
    <x v="0"/>
    <s v="EC20C"/>
    <x v="2"/>
    <d v="2019-06-08T00:00:00"/>
    <n v="33"/>
    <n v="10"/>
    <n v="8.6999999999999993"/>
    <x v="16"/>
    <n v="0.86999999999999988"/>
    <n v="0.36986301369863017"/>
    <s v="31 - 35"/>
    <n v="33"/>
  </r>
  <r>
    <x v="0"/>
    <s v="EC21B"/>
    <x v="2"/>
    <d v="2019-06-08T00:00:00"/>
    <n v="33"/>
    <n v="9.1999999999999993"/>
    <n v="8.3000000000000007"/>
    <x v="16"/>
    <n v="0.90217391304347838"/>
    <n v="0.35294117647058815"/>
    <s v="31 - 35"/>
    <n v="33"/>
  </r>
  <r>
    <x v="0"/>
    <s v="EC22A"/>
    <x v="2"/>
    <d v="2019-05-25T00:00:00"/>
    <n v="19"/>
    <n v="9.4"/>
    <n v="8.3000000000000007"/>
    <x v="16"/>
    <n v="0.88297872340425532"/>
    <n v="0.27027027027027023"/>
    <n v="19"/>
    <m/>
  </r>
  <r>
    <x v="0"/>
    <s v="EC24B"/>
    <x v="2"/>
    <d v="2019-06-08T00:00:00"/>
    <n v="33"/>
    <n v="10"/>
    <n v="8.5"/>
    <x v="16"/>
    <n v="0.85"/>
    <n v="0.33333333333333331"/>
    <s v="31 - 35"/>
    <n v="33"/>
  </r>
  <r>
    <x v="0"/>
    <s v="EC25A"/>
    <x v="2"/>
    <d v="2019-05-29T00:00:00"/>
    <n v="23"/>
    <n v="8.1999999999999993"/>
    <n v="7.4"/>
    <x v="16"/>
    <n v="0.90243902439024404"/>
    <n v="0.26153846153846144"/>
    <s v="22 - 24"/>
    <n v="23"/>
  </r>
  <r>
    <x v="0"/>
    <s v="EC28B"/>
    <x v="2"/>
    <d v="2019-06-04T12:00:00"/>
    <n v="29.5"/>
    <n v="9.4"/>
    <n v="8.5"/>
    <x v="16"/>
    <n v="0.90425531914893609"/>
    <n v="0.32394366197183111"/>
    <s v="28 - 31"/>
    <n v="29.5"/>
  </r>
  <r>
    <x v="0"/>
    <s v="EC32B"/>
    <x v="2"/>
    <d v="2019-06-04T12:00:00"/>
    <n v="36"/>
    <n v="9.4"/>
    <n v="8.6999999999999993"/>
    <x v="16"/>
    <n v="0.92553191489361686"/>
    <n v="0.28767123287671242"/>
    <s v="34 - 38"/>
    <n v="36"/>
  </r>
  <r>
    <x v="0"/>
    <s v="EC33B"/>
    <x v="2"/>
    <d v="2019-05-26T12:00:00"/>
    <n v="20.5"/>
    <n v="9"/>
    <n v="7.9"/>
    <x v="16"/>
    <n v="0.87777777777777777"/>
    <m/>
    <m/>
    <m/>
  </r>
  <r>
    <x v="0"/>
    <s v="EC34A"/>
    <x v="2"/>
    <d v="2019-05-25T00:00:00"/>
    <n v="19"/>
    <n v="8.5"/>
    <n v="7.7"/>
    <x v="16"/>
    <n v="0.90588235294117647"/>
    <n v="0.30769230769230771"/>
    <n v="19"/>
    <n v="19"/>
  </r>
  <r>
    <x v="0"/>
    <s v="EC36A"/>
    <x v="2"/>
    <d v="2019-06-01T00:00:00"/>
    <n v="26"/>
    <n v="8.3000000000000007"/>
    <n v="7.7"/>
    <x v="16"/>
    <n v="0.92771084337349397"/>
    <n v="0.20289855072463772"/>
    <s v="24 - 28"/>
    <n v="26"/>
  </r>
  <r>
    <x v="0"/>
    <s v="EC37B"/>
    <x v="2"/>
    <d v="2019-06-01T00:00:00"/>
    <n v="26"/>
    <n v="8.5"/>
    <n v="7.7"/>
    <x v="16"/>
    <n v="0.90588235294117647"/>
    <n v="0.25000000000000006"/>
    <s v="24 - 28"/>
    <n v="26"/>
  </r>
  <r>
    <x v="0"/>
    <s v="EC38D"/>
    <x v="2"/>
    <d v="2019-05-22T00:00:00"/>
    <n v="19.5"/>
    <n v="9.5"/>
    <n v="8.6"/>
    <x v="16"/>
    <n v="0.90526315789473677"/>
    <m/>
    <m/>
    <m/>
  </r>
  <r>
    <x v="0"/>
    <s v="EC39A"/>
    <x v="2"/>
    <d v="2019-06-08T00:00:00"/>
    <n v="33"/>
    <n v="9.5"/>
    <n v="8.4"/>
    <x v="16"/>
    <n v="0.88421052631578956"/>
    <n v="0.35714285714285715"/>
    <s v="31 - 35"/>
    <n v="33"/>
  </r>
  <r>
    <x v="0"/>
    <s v="EC40A"/>
    <x v="2"/>
    <d v="2019-06-08T00:00:00"/>
    <n v="33"/>
    <n v="7.5"/>
    <n v="6.8"/>
    <x v="16"/>
    <n v="0.90666666666666662"/>
    <n v="0.27118644067796605"/>
    <s v="31 - 35"/>
    <n v="33"/>
  </r>
  <r>
    <x v="0"/>
    <s v="EC01A"/>
    <x v="3"/>
    <d v="2019-07-15T00:00:00"/>
    <n v="37"/>
    <n v="11.5"/>
    <n v="9.6999999999999993"/>
    <x v="16"/>
    <n v="0.84347826086956512"/>
    <n v="0.17346938775510196"/>
    <s v="54 - 60"/>
    <n v="57"/>
  </r>
  <r>
    <x v="0"/>
    <s v="EC02B"/>
    <x v="3"/>
    <d v="2019-06-29T00:00:00"/>
    <n v="54"/>
    <n v="13.2"/>
    <n v="11.2"/>
    <x v="16"/>
    <n v="0.84848484848484851"/>
    <n v="0.40425531914893603"/>
    <s v="36 - 40"/>
    <n v="38"/>
  </r>
  <r>
    <x v="0"/>
    <s v="EC04B"/>
    <x v="3"/>
    <d v="2019-08-22T00:00:00"/>
    <n v="107.5"/>
    <n v="12.3"/>
    <n v="10.3"/>
    <x v="16"/>
    <n v="0.83739837398373984"/>
    <n v="0.26804123711340222"/>
    <s v="52 - 56"/>
    <n v="54"/>
  </r>
  <r>
    <x v="0"/>
    <s v="EC05B"/>
    <x v="3"/>
    <d v="2019-07-20T12:00:00"/>
    <n v="75.5"/>
    <n v="11.1"/>
    <n v="9.1999999999999993"/>
    <x v="16"/>
    <n v="0.8288288288288288"/>
    <n v="0.20652173913043484"/>
    <s v="32 - 42"/>
    <n v="37"/>
  </r>
  <r>
    <x v="0"/>
    <s v="EC06A"/>
    <x v="3"/>
    <d v="2019-07-20T12:00:00"/>
    <n v="75.5"/>
    <n v="10.6"/>
    <n v="9"/>
    <x v="16"/>
    <n v="0.84905660377358494"/>
    <n v="0.26190476190476181"/>
    <s v="43 - 46"/>
    <n v="44.5"/>
  </r>
  <r>
    <x v="0"/>
    <s v="EC06B"/>
    <x v="3"/>
    <d v="2019-08-15T00:00:00"/>
    <n v="97.5"/>
    <n v="11.6"/>
    <n v="9.8000000000000007"/>
    <x v="16"/>
    <n v="0.84482758620689669"/>
    <n v="0.23404255319148928"/>
    <m/>
    <m/>
  </r>
  <r>
    <x v="0"/>
    <s v="EC07A"/>
    <x v="3"/>
    <d v="2019-07-27T00:00:00"/>
    <n v="82"/>
    <n v="10.3"/>
    <n v="8.6999999999999993"/>
    <x v="16"/>
    <n v="0.84466019417475713"/>
    <n v="0.24096385542168672"/>
    <s v="38 - 49"/>
    <n v="43.5"/>
  </r>
  <r>
    <x v="0"/>
    <s v="EC08B"/>
    <x v="3"/>
    <d v="2019-07-15T00:00:00"/>
    <n v="70"/>
    <n v="11.1"/>
    <n v="9.1999999999999993"/>
    <x v="16"/>
    <n v="0.8288288288288288"/>
    <n v="0.23333333333333328"/>
    <s v="28 - 35"/>
    <n v="31.5"/>
  </r>
  <r>
    <x v="0"/>
    <s v="EC09A"/>
    <x v="3"/>
    <d v="2019-08-19T00:00:00"/>
    <n v="105"/>
    <n v="10.199999999999999"/>
    <n v="8.6"/>
    <x v="16"/>
    <n v="0.84313725490196079"/>
    <n v="0.24390243902439027"/>
    <m/>
    <m/>
  </r>
  <r>
    <x v="0"/>
    <s v="EC10B"/>
    <x v="3"/>
    <d v="2019-08-23T00:00:00"/>
    <n v="105.5"/>
    <n v="11.5"/>
    <n v="9.6"/>
    <x v="16"/>
    <n v="0.83478260869565213"/>
    <n v="0.21052631578947367"/>
    <s v="67 - 85"/>
    <n v="76"/>
  </r>
  <r>
    <x v="0"/>
    <s v="EC11A"/>
    <x v="3"/>
    <d v="2019-09-04T00:00:00"/>
    <n v="121"/>
    <n v="12.2"/>
    <n v="9.9"/>
    <x v="16"/>
    <n v="0.8114754098360657"/>
    <n v="0.24"/>
    <n v="48"/>
    <n v="48"/>
  </r>
  <r>
    <x v="0"/>
    <s v="EC13A"/>
    <x v="3"/>
    <d v="2019-07-27T00:00:00"/>
    <n v="82"/>
    <n v="9.6999999999999993"/>
    <n v="8.1999999999999993"/>
    <x v="16"/>
    <n v="0.84536082474226804"/>
    <n v="0.2597402597402596"/>
    <s v="38 - 49"/>
    <n v="43.5"/>
  </r>
  <r>
    <x v="0"/>
    <s v="EC14A"/>
    <x v="3"/>
    <d v="2019-09-07T12:00:00"/>
    <n v="124.5"/>
    <n v="11.1"/>
    <n v="9.4"/>
    <x v="16"/>
    <n v="0.84684684684684686"/>
    <n v="0.19354838709677408"/>
    <s v="79 - 84"/>
    <n v="81.5"/>
  </r>
  <r>
    <x v="0"/>
    <s v="EC15A"/>
    <x v="3"/>
    <d v="2019-08-07T00:00:00"/>
    <n v="93"/>
    <n v="10.3"/>
    <n v="8.6"/>
    <x v="16"/>
    <n v="0.83495145631067957"/>
    <n v="0.24096385542168672"/>
    <s v="49 - 51"/>
    <n v="50"/>
  </r>
  <r>
    <x v="0"/>
    <s v="EC19B"/>
    <x v="3"/>
    <d v="2019-07-23T12:00:00"/>
    <n v="78.5"/>
    <n v="10.8"/>
    <n v="9.1999999999999993"/>
    <x v="16"/>
    <n v="0.85185185185185175"/>
    <n v="0.3012048192771084"/>
    <s v="46 - 52"/>
    <n v="49"/>
  </r>
  <r>
    <x v="0"/>
    <s v="EC20C"/>
    <x v="3"/>
    <d v="2019-07-07T00:00:00"/>
    <n v="62"/>
    <n v="13.2"/>
    <n v="10.7"/>
    <x v="16"/>
    <n v="0.81060606060606055"/>
    <n v="0.31999999999999995"/>
    <s v="26 - 32"/>
    <n v="29"/>
  </r>
  <r>
    <x v="0"/>
    <s v="EC21B"/>
    <x v="3"/>
    <d v="2019-07-18T00:00:00"/>
    <n v="73"/>
    <n v="11.4"/>
    <n v="9.4"/>
    <x v="16"/>
    <n v="0.82456140350877194"/>
    <n v="0.23913043478260884"/>
    <s v="38 - 42"/>
    <n v="40"/>
  </r>
  <r>
    <x v="0"/>
    <s v="EC22A"/>
    <x v="3"/>
    <d v="2019-07-27T00:00:00"/>
    <n v="82"/>
    <n v="11"/>
    <n v="9.3000000000000007"/>
    <x v="16"/>
    <n v="0.84545454545454557"/>
    <n v="0.17021276595744678"/>
    <s v="61 - 65"/>
    <n v="63"/>
  </r>
  <r>
    <x v="0"/>
    <s v="EC24B"/>
    <x v="3"/>
    <d v="2019-07-17T00:00:00"/>
    <n v="72"/>
    <n v="12.6"/>
    <n v="10.5"/>
    <x v="16"/>
    <n v="0.83333333333333337"/>
    <n v="0.25999999999999995"/>
    <s v="37 - 41"/>
    <n v="39"/>
  </r>
  <r>
    <x v="0"/>
    <s v="EC25A"/>
    <x v="3"/>
    <d v="2019-07-17T00:00:00"/>
    <n v="72"/>
    <n v="10.1"/>
    <n v="8.5"/>
    <x v="16"/>
    <n v="0.84158415841584167"/>
    <n v="0.2317073170731708"/>
    <s v="48 - 50"/>
    <n v="49"/>
  </r>
  <r>
    <x v="0"/>
    <s v="EC26A"/>
    <x v="3"/>
    <d v="2019-08-02T00:00:00"/>
    <n v="88"/>
    <n v="9.5"/>
    <n v="8.1999999999999993"/>
    <x v="16"/>
    <n v="0.86315789473684201"/>
    <m/>
    <s v="53 - 57"/>
    <n v="55"/>
  </r>
  <r>
    <x v="0"/>
    <s v="EC28B"/>
    <x v="3"/>
    <d v="2019-07-09T00:00:00"/>
    <n v="64"/>
    <n v="12.2"/>
    <n v="10"/>
    <x v="16"/>
    <n v="0.81967213114754101"/>
    <n v="0.29787234042553179"/>
    <s v="33 - 36"/>
    <n v="34.5"/>
  </r>
  <r>
    <x v="0"/>
    <s v="EC32B"/>
    <x v="3"/>
    <d v="2019-07-07T00:00:00"/>
    <n v="68.5"/>
    <n v="12.2"/>
    <n v="10.1"/>
    <x v="16"/>
    <n v="0.82786885245901642"/>
    <n v="0.29787234042553179"/>
    <s v="30 - 35"/>
    <n v="32.5"/>
  </r>
  <r>
    <x v="0"/>
    <s v="EC36A"/>
    <x v="3"/>
    <d v="2019-07-09T00:00:00"/>
    <n v="64"/>
    <n v="10.3"/>
    <n v="8.8000000000000007"/>
    <x v="16"/>
    <n v="0.85436893203883502"/>
    <n v="0.24096385542168672"/>
    <s v="36 - 40"/>
    <n v="38"/>
  </r>
  <r>
    <x v="0"/>
    <s v="EC37B"/>
    <x v="3"/>
    <d v="2019-07-07T00:00:00"/>
    <n v="62"/>
    <n v="10.7"/>
    <n v="9.1"/>
    <x v="16"/>
    <n v="0.85046728971962615"/>
    <n v="0.25882352941176462"/>
    <s v="33 - 39"/>
    <n v="36"/>
  </r>
  <r>
    <x v="0"/>
    <s v="EC38D"/>
    <x v="3"/>
    <d v="2019-07-17T00:00:00"/>
    <n v="75.5"/>
    <n v="11.9"/>
    <n v="10"/>
    <x v="16"/>
    <n v="0.84033613445378152"/>
    <n v="0.25263157894736848"/>
    <s v="50 - 62"/>
    <n v="56"/>
  </r>
  <r>
    <x v="0"/>
    <s v="EC39A"/>
    <x v="3"/>
    <d v="2019-07-15T00:00:00"/>
    <n v="70"/>
    <n v="11.8"/>
    <n v="9.8000000000000007"/>
    <x v="16"/>
    <n v="0.83050847457627119"/>
    <n v="0.24210526315789482"/>
    <s v="35 - 39"/>
    <n v="37"/>
  </r>
  <r>
    <x v="0"/>
    <s v="EC40A"/>
    <x v="3"/>
    <d v="2019-07-17T00:00:00"/>
    <n v="72"/>
    <n v="9.4"/>
    <n v="7.9"/>
    <x v="16"/>
    <n v="0.84042553191489366"/>
    <n v="0.25333333333333335"/>
    <s v="37 - 41"/>
    <n v="39"/>
  </r>
  <r>
    <x v="0"/>
    <s v="EC30C"/>
    <x v="3"/>
    <d v="2019-09-25T00:00:00"/>
    <m/>
    <n v="12"/>
    <n v="10.199999999999999"/>
    <x v="16"/>
    <n v="0.85"/>
    <m/>
    <m/>
    <m/>
  </r>
  <r>
    <x v="0"/>
    <s v="EC34B"/>
    <x v="3"/>
    <d v="2019-09-25T00:00:00"/>
    <n v="145.5"/>
    <n v="10.8"/>
    <n v="9.3000000000000007"/>
    <x v="16"/>
    <n v="0.86111111111111116"/>
    <m/>
    <m/>
    <m/>
  </r>
  <r>
    <x v="0"/>
    <s v="EC01A"/>
    <x v="4"/>
    <d v="2019-10-02T00:00:00"/>
    <n v="77"/>
    <n v="14.1"/>
    <n v="11.5"/>
    <x v="16"/>
    <n v="0.81560283687943269"/>
    <n v="0.2260869565217391"/>
    <n v="79"/>
    <n v="79"/>
  </r>
  <r>
    <x v="0"/>
    <s v="EC02B"/>
    <x v="4"/>
    <d v="2019-08-19T00:00:00"/>
    <n v="105"/>
    <n v="15.9"/>
    <n v="12.8"/>
    <x v="16"/>
    <n v="0.80503144654088055"/>
    <n v="0.20454545454545464"/>
    <s v="49 - 53"/>
    <n v="51"/>
  </r>
  <r>
    <x v="0"/>
    <s v="EC06B"/>
    <x v="4"/>
    <d v="2019-10-04T00:00:00"/>
    <n v="147.5"/>
    <n v="13.9"/>
    <n v="10.8"/>
    <x v="16"/>
    <n v="0.7769784172661871"/>
    <n v="0.19827586206896558"/>
    <n v="50"/>
    <n v="50"/>
  </r>
  <r>
    <x v="0"/>
    <s v="EC08B"/>
    <x v="4"/>
    <d v="2019-09-10T00:00:00"/>
    <n v="127"/>
    <n v="13.3"/>
    <n v="10.9"/>
    <x v="16"/>
    <n v="0.81954887218045114"/>
    <n v="0.19819819819819831"/>
    <n v="57"/>
    <n v="57"/>
  </r>
  <r>
    <x v="0"/>
    <s v="EC09B"/>
    <x v="4"/>
    <d v="2019-08-31T00:00:00"/>
    <n v="120.5"/>
    <n v="15"/>
    <n v="11.9"/>
    <x v="16"/>
    <n v="0.79333333333333333"/>
    <m/>
    <m/>
    <m/>
  </r>
  <r>
    <x v="0"/>
    <s v="EC13A"/>
    <x v="4"/>
    <d v="2019-09-23T00:00:00"/>
    <n v="140"/>
    <n v="11.7"/>
    <n v="9.5"/>
    <x v="16"/>
    <n v="0.81196581196581197"/>
    <n v="0.2061855670103093"/>
    <s v="56 - 60"/>
    <n v="58"/>
  </r>
  <r>
    <x v="0"/>
    <s v="EC15A"/>
    <x v="4"/>
    <d v="2019-09-23T00:00:00"/>
    <n v="140"/>
    <n v="13"/>
    <n v="10.7"/>
    <x v="16"/>
    <n v="0.82307692307692304"/>
    <n v="0.26213592233009703"/>
    <n v="47"/>
    <n v="47"/>
  </r>
  <r>
    <x v="0"/>
    <s v="EC19B"/>
    <x v="4"/>
    <d v="2019-09-16T00:00:00"/>
    <n v="133"/>
    <n v="14"/>
    <n v="11.2"/>
    <x v="16"/>
    <n v="0.79999999999999993"/>
    <n v="0.29629629629629622"/>
    <s v="53 - 56"/>
    <n v="54.5"/>
  </r>
  <r>
    <x v="0"/>
    <s v="EC20C"/>
    <x v="4"/>
    <d v="2019-09-16T00:00:00"/>
    <n v="133"/>
    <n v="16.3"/>
    <n v="13"/>
    <x v="16"/>
    <n v="0.7975460122699386"/>
    <n v="0.23484848484848497"/>
    <s v="70 - 72"/>
    <n v="71"/>
  </r>
  <r>
    <x v="0"/>
    <s v="EC21B"/>
    <x v="4"/>
    <d v="2019-10-02T00:00:00"/>
    <n v="149"/>
    <n v="13.8"/>
    <n v="11.1"/>
    <x v="16"/>
    <n v="0.80434782608695643"/>
    <n v="0.2105263157894737"/>
    <n v="76"/>
    <n v="76"/>
  </r>
  <r>
    <x v="0"/>
    <s v="EC22A"/>
    <x v="4"/>
    <d v="2019-09-24T00:00:00"/>
    <n v="141"/>
    <n v="13.1"/>
    <n v="10.9"/>
    <x v="16"/>
    <n v="0.83206106870229013"/>
    <n v="0.19090909090909089"/>
    <s v="57 - 61"/>
    <n v="59"/>
  </r>
  <r>
    <x v="0"/>
    <s v="EC24B"/>
    <x v="4"/>
    <d v="2019-09-19T00:00:00"/>
    <n v="136"/>
    <n v="15.1"/>
    <n v="12.2"/>
    <x v="16"/>
    <n v="0.80794701986754969"/>
    <n v="0.19841269841269843"/>
    <n v="64"/>
    <n v="64"/>
  </r>
  <r>
    <x v="0"/>
    <s v="EC25A"/>
    <x v="4"/>
    <d v="2019-09-19T00:00:00"/>
    <n v="136"/>
    <n v="12.4"/>
    <n v="10.1"/>
    <x v="16"/>
    <n v="0.81451612903225801"/>
    <n v="0.22772277227722781"/>
    <n v="64"/>
    <n v="64"/>
  </r>
  <r>
    <x v="0"/>
    <s v="EC26A"/>
    <x v="4"/>
    <d v="2019-09-25T00:00:00"/>
    <n v="142"/>
    <n v="12.2"/>
    <n v="9.8000000000000007"/>
    <x v="16"/>
    <n v="0.80327868852459028"/>
    <n v="0.28421052631578941"/>
    <n v="54"/>
    <n v="54"/>
  </r>
  <r>
    <x v="0"/>
    <s v="EC28B"/>
    <x v="4"/>
    <d v="2019-09-30T00:00:00"/>
    <n v="147"/>
    <n v="14.5"/>
    <n v="11.6"/>
    <x v="16"/>
    <n v="0.79999999999999993"/>
    <n v="0.1885245901639345"/>
    <n v="83"/>
    <n v="83"/>
  </r>
  <r>
    <x v="0"/>
    <s v="EC32B"/>
    <x v="4"/>
    <d v="2019-09-20T00:00:00"/>
    <n v="143.5"/>
    <n v="14.9"/>
    <n v="11.9"/>
    <x v="16"/>
    <n v="0.79865771812080533"/>
    <n v="0.22131147540983617"/>
    <s v="74 - 76"/>
    <n v="75"/>
  </r>
  <r>
    <x v="0"/>
    <s v="EC33C"/>
    <x v="4"/>
    <d v="2019-09-17T00:00:00"/>
    <n v="137.5"/>
    <n v="15.3"/>
    <n v="12.3"/>
    <x v="16"/>
    <n v="0.80392156862745101"/>
    <m/>
    <m/>
    <m/>
  </r>
  <r>
    <x v="0"/>
    <s v="EC35B"/>
    <x v="4"/>
    <d v="2019-08-20T12:00:00"/>
    <n v="110"/>
    <n v="15.5"/>
    <n v="12.6"/>
    <x v="16"/>
    <n v="0.81290322580645158"/>
    <m/>
    <m/>
    <m/>
  </r>
  <r>
    <x v="0"/>
    <s v="EC36A"/>
    <x v="4"/>
    <d v="2019-09-13T00:00:00"/>
    <n v="130"/>
    <n v="12.7"/>
    <n v="10.5"/>
    <x v="16"/>
    <n v="0.82677165354330717"/>
    <n v="0.23300970873786392"/>
    <n v="66"/>
    <n v="66"/>
  </r>
  <r>
    <x v="0"/>
    <s v="EC37B"/>
    <x v="4"/>
    <d v="2019-08-31T00:00:00"/>
    <n v="117"/>
    <n v="13.3"/>
    <n v="10.9"/>
    <x v="16"/>
    <n v="0.81954887218045114"/>
    <n v="0.24299065420560761"/>
    <s v="51 - 59"/>
    <n v="55"/>
  </r>
  <r>
    <x v="0"/>
    <s v="EC38D"/>
    <x v="4"/>
    <d v="2019-08-22T00:00:00"/>
    <n v="111.5"/>
    <n v="13.8"/>
    <n v="11.5"/>
    <x v="16"/>
    <n v="0.83333333333333326"/>
    <n v="0.1596638655462185"/>
    <n v="36"/>
    <n v="36"/>
  </r>
  <r>
    <x v="0"/>
    <s v="EC39A"/>
    <x v="4"/>
    <d v="2019-09-07T12:00:00"/>
    <n v="124.5"/>
    <n v="14.8"/>
    <n v="11.9"/>
    <x v="16"/>
    <n v="0.80405405405405406"/>
    <n v="0.25423728813559321"/>
    <s v="53 - 56"/>
    <n v="54.5"/>
  </r>
  <r>
    <x v="0"/>
    <s v="EC40A"/>
    <x v="4"/>
    <d v="2019-09-06T00:00:00"/>
    <n v="123"/>
    <n v="11.4"/>
    <n v="9.1999999999999993"/>
    <x v="16"/>
    <n v="0.80701754385964908"/>
    <n v="0.21276595744680851"/>
    <n v="51"/>
    <n v="51"/>
  </r>
  <r>
    <x v="0"/>
    <s v="EC05B"/>
    <x v="4"/>
    <d v="2019-10-07T00:00:00"/>
    <n v="154"/>
    <n v="12.8"/>
    <n v="10.199999999999999"/>
    <x v="16"/>
    <n v="0.79687499999999989"/>
    <n v="0.15315315315315325"/>
    <s v="77 - 80"/>
    <n v="78.5"/>
  </r>
  <r>
    <x v="0"/>
    <s v="EC07A"/>
    <x v="4"/>
    <d v="2019-10-06T00:00:00"/>
    <n v="153"/>
    <n v="12.2"/>
    <n v="9.9"/>
    <x v="16"/>
    <n v="0.8114754098360657"/>
    <n v="0.18446601941747559"/>
    <s v="68 - 74"/>
    <n v="71"/>
  </r>
  <r>
    <x v="0"/>
    <s v="EC12A"/>
    <x v="4"/>
    <d v="2019-10-06T00:00:00"/>
    <n v="153"/>
    <n v="14.9"/>
    <n v="12.3"/>
    <x v="16"/>
    <n v="0.82550335570469802"/>
    <m/>
    <m/>
    <m/>
  </r>
  <r>
    <x v="0"/>
    <s v="EC16D"/>
    <x v="4"/>
    <m/>
    <m/>
    <n v="16.600000000000001"/>
    <n v="13.3"/>
    <x v="16"/>
    <n v="0.8012048192771084"/>
    <m/>
    <m/>
    <m/>
  </r>
  <r>
    <x v="0"/>
    <s v="EC18B"/>
    <x v="4"/>
    <m/>
    <m/>
    <n v="14.3"/>
    <n v="11.6"/>
    <x v="16"/>
    <n v="0.81118881118881114"/>
    <m/>
    <m/>
    <m/>
  </r>
  <r>
    <x v="0"/>
    <s v="EC23C"/>
    <x v="4"/>
    <m/>
    <m/>
    <n v="14.9"/>
    <n v="12.3"/>
    <x v="16"/>
    <n v="0.82550335570469802"/>
    <m/>
    <m/>
    <m/>
  </r>
  <r>
    <x v="0"/>
    <s v="EC29C"/>
    <x v="4"/>
    <d v="2019-09-21T00:00:00"/>
    <n v="141.5"/>
    <n v="16.399999999999999"/>
    <n v="13.2"/>
    <x v="16"/>
    <n v="0.80487804878048785"/>
    <m/>
    <m/>
    <m/>
  </r>
  <r>
    <x v="0"/>
    <s v="EC30C"/>
    <x v="4"/>
    <d v="2019-10-12T00:00:00"/>
    <n v="162.5"/>
    <n v="14.7"/>
    <n v="11.9"/>
    <x v="16"/>
    <n v="0.80952380952380953"/>
    <n v="0.22499999999999995"/>
    <m/>
    <m/>
  </r>
  <r>
    <x v="0"/>
    <s v="EC27C"/>
    <x v="4"/>
    <d v="2019-09-27T00:00:00"/>
    <n v="147.5"/>
    <n v="15.6"/>
    <n v="12.6"/>
    <x v="16"/>
    <n v="0.80769230769230771"/>
    <m/>
    <m/>
    <m/>
  </r>
  <r>
    <x v="0"/>
    <s v="EC03D"/>
    <x v="4"/>
    <d v="2019-09-27T00:00:00"/>
    <n v="147.5"/>
    <n v="15.2"/>
    <n v="12.3"/>
    <x v="16"/>
    <n v="0.8092105263157896"/>
    <m/>
    <m/>
    <m/>
  </r>
  <r>
    <x v="0"/>
    <s v="EC09C"/>
    <x v="4"/>
    <d v="2019-09-27T00:00:00"/>
    <n v="147.5"/>
    <n v="16.2"/>
    <n v="13"/>
    <x v="16"/>
    <n v="0.80246913580246915"/>
    <m/>
    <m/>
    <m/>
  </r>
  <r>
    <x v="0"/>
    <s v="EC21C"/>
    <x v="4"/>
    <d v="2019-09-27T00:00:00"/>
    <n v="144"/>
    <n v="15.9"/>
    <n v="12.7"/>
    <x v="16"/>
    <n v="0.79874213836477981"/>
    <m/>
    <m/>
    <m/>
  </r>
  <r>
    <x v="0"/>
    <s v="EC34B"/>
    <x v="4"/>
    <d v="2019-10-21T00:00:00"/>
    <n v="171.5"/>
    <n v="13.8"/>
    <n v="11.2"/>
    <x v="16"/>
    <n v="0.81159420289855067"/>
    <n v="0.27777777777777773"/>
    <s v="11 - 41"/>
    <n v="26"/>
  </r>
  <r>
    <x v="0"/>
    <s v="EC10B"/>
    <x v="4"/>
    <d v="2019-11-04T00:00:00"/>
    <n v="178.5"/>
    <n v="13.7"/>
    <n v="11.2"/>
    <x v="16"/>
    <n v="0.81751824817518248"/>
    <n v="0.21052631578947367"/>
    <d v="1900-03-13T00:00:00"/>
    <n v="73"/>
  </r>
  <r>
    <x v="0"/>
    <s v="EC55A"/>
    <x v="4"/>
    <d v="2019-09-27T00:00:00"/>
    <n v="147.5"/>
    <n v="15.2"/>
    <n v="12.6"/>
    <x v="16"/>
    <n v="0.82894736842105265"/>
    <m/>
    <m/>
    <m/>
  </r>
  <r>
    <x v="0"/>
    <s v="EC76A"/>
    <x v="4"/>
    <d v="2019-09-27T00:00:00"/>
    <n v="147.5"/>
    <n v="14.2"/>
    <n v="12"/>
    <x v="16"/>
    <n v="0.84507042253521136"/>
    <m/>
    <m/>
    <m/>
  </r>
  <r>
    <x v="0"/>
    <s v="EC40B"/>
    <x v="4"/>
    <d v="2019-09-27T00:00:00"/>
    <n v="147.5"/>
    <n v="15"/>
    <n v="12.1"/>
    <x v="16"/>
    <n v="0.80666666666666664"/>
    <s v=" "/>
    <m/>
    <m/>
  </r>
  <r>
    <x v="0"/>
    <s v="EC42A"/>
    <x v="4"/>
    <d v="2019-09-27T00:00:00"/>
    <n v="147.5"/>
    <n v="14.6"/>
    <n v="11.6"/>
    <x v="16"/>
    <n v="0.79452054794520544"/>
    <m/>
    <m/>
    <m/>
  </r>
  <r>
    <x v="0"/>
    <s v="EC11A"/>
    <x v="4"/>
    <d v="2019-11-13T00:00:00"/>
    <n v="191"/>
    <n v="14.3"/>
    <n v="11.4"/>
    <x v="16"/>
    <n v="0.79720279720279719"/>
    <n v="0.17213114754098374"/>
    <s v="69 - 71"/>
    <n v="70"/>
  </r>
  <r>
    <x v="0"/>
    <s v="EC80A"/>
    <x v="4"/>
    <d v="2019-09-27T00:00:00"/>
    <n v="147.5"/>
    <n v="15.4"/>
    <n v="12.4"/>
    <x v="16"/>
    <n v="0.80519480519480524"/>
    <m/>
    <m/>
    <m/>
  </r>
  <r>
    <x v="0"/>
    <s v="EC17C"/>
    <x v="5"/>
    <m/>
    <m/>
    <n v="17.600000000000001"/>
    <n v="14.2"/>
    <x v="16"/>
    <n v="0.80681818181818177"/>
    <m/>
    <m/>
    <m/>
  </r>
  <r>
    <x v="0"/>
    <s v="EC02B"/>
    <x v="5"/>
    <d v="2019-10-24T00:00:00"/>
    <n v="171"/>
    <n v="18.600000000000001"/>
    <n v="15"/>
    <x v="16"/>
    <n v="0.80645161290322576"/>
    <n v="0.16981132075471705"/>
    <s v="65 - 67"/>
    <n v="66"/>
  </r>
  <r>
    <x v="0"/>
    <s v="EC35B"/>
    <x v="5"/>
    <d v="2019-10-31T00:00:00"/>
    <n v="181.5"/>
    <n v="17.5"/>
    <n v="13.8"/>
    <x v="16"/>
    <n v="0.78857142857142859"/>
    <n v="0.12903225806451613"/>
    <s v="69 - 74"/>
    <n v="71.5"/>
  </r>
  <r>
    <x v="0"/>
    <s v="EC38D"/>
    <x v="5"/>
    <d v="2019-10-21T00:00:00"/>
    <n v="171.5"/>
    <n v="16.3"/>
    <n v="13.3"/>
    <x v="16"/>
    <n v="0.81595092024539884"/>
    <n v="0.18115942028985507"/>
    <n v="60"/>
    <n v="60"/>
  </r>
  <r>
    <x v="0"/>
    <s v="EC19B"/>
    <x v="5"/>
    <d v="2019-11-09T12:00:00"/>
    <n v="187.5"/>
    <n v="16.5"/>
    <n v="13.1"/>
    <x v="16"/>
    <n v="0.79393939393939394"/>
    <n v="0.17857142857142858"/>
    <s v="52 - 57"/>
    <n v="54.5"/>
  </r>
  <r>
    <x v="0"/>
    <s v="EC36A"/>
    <x v="5"/>
    <d v="2019-11-09T12:00:00"/>
    <n v="187.5"/>
    <n v="15.2"/>
    <n v="12.2"/>
    <x v="16"/>
    <n v="0.80263157894736836"/>
    <n v="0.19685039370078741"/>
    <s v="55 - 60"/>
    <n v="57.5"/>
  </r>
  <r>
    <x v="0"/>
    <s v="EC08B"/>
    <x v="5"/>
    <d v="2019-11-16T00:00:00"/>
    <n v="194"/>
    <n v="15.9"/>
    <n v="12.8"/>
    <x v="16"/>
    <n v="0.80503144654088055"/>
    <n v="0.19819819819819831"/>
    <s v="65 - 69"/>
    <n v="67"/>
  </r>
  <r>
    <x v="0"/>
    <s v="EC15A"/>
    <x v="5"/>
    <d v="2019-11-13T00:00:00"/>
    <n v="191"/>
    <n v="15.7"/>
    <n v="12.7"/>
    <x v="16"/>
    <n v="0.80891719745222934"/>
    <n v="0.26213592233009703"/>
    <s v="50 - 52"/>
    <n v="51"/>
  </r>
  <r>
    <x v="0"/>
    <s v="EC39A"/>
    <x v="5"/>
    <d v="2019-11-13T00:00:00"/>
    <n v="191"/>
    <n v="17.5"/>
    <n v="13.7"/>
    <x v="16"/>
    <n v="0.78285714285714281"/>
    <n v="0.18243243243243237"/>
    <s v="67 - 69"/>
    <n v="68"/>
  </r>
  <r>
    <x v="0"/>
    <s v="EC18B"/>
    <x v="5"/>
    <d v="2019-11-16T00:00:00"/>
    <n v="197.5"/>
    <n v="17.2"/>
    <n v="13.8"/>
    <x v="16"/>
    <n v="0.80232558139534893"/>
    <n v="0.20279720279720267"/>
    <m/>
    <m/>
  </r>
  <r>
    <x v="0"/>
    <s v="EC25A"/>
    <x v="5"/>
    <d v="2019-11-16T00:00:00"/>
    <n v="194"/>
    <n v="14.6"/>
    <n v="11.6"/>
    <x v="16"/>
    <n v="0.79452054794520544"/>
    <n v="0.1774193548387096"/>
    <s v="56 - 60"/>
    <n v="58"/>
  </r>
  <r>
    <x v="0"/>
    <s v="EC33C"/>
    <x v="5"/>
    <d v="2019-11-16T00:00:00"/>
    <n v="197.5"/>
    <n v="18.100000000000001"/>
    <n v="14.3"/>
    <x v="16"/>
    <n v="0.79005524861878451"/>
    <n v="0.18300653594771246"/>
    <s v="51 - 69"/>
    <n v="60"/>
  </r>
  <r>
    <x v="0"/>
    <s v="EC22A"/>
    <x v="5"/>
    <d v="2019-11-16T00:00:00"/>
    <n v="194"/>
    <n v="15.2"/>
    <n v="12.6"/>
    <x v="16"/>
    <n v="0.82894736842105265"/>
    <n v="0.16030534351145037"/>
    <s v="51 - 55"/>
    <n v="53"/>
  </r>
  <r>
    <x v="0"/>
    <s v="EC24B"/>
    <x v="5"/>
    <d v="2019-11-19T12:00:00"/>
    <n v="197.5"/>
    <n v="18.600000000000001"/>
    <n v="14.6"/>
    <x v="16"/>
    <n v="0.78494623655913975"/>
    <n v="0.2317880794701988"/>
    <s v="60 - 63"/>
    <n v="61.5"/>
  </r>
  <r>
    <x v="0"/>
    <s v="EC37B"/>
    <x v="5"/>
    <d v="2019-11-19T12:00:00"/>
    <n v="197.5"/>
    <n v="15.8"/>
    <n v="12.7"/>
    <x v="16"/>
    <n v="0.80379746835443033"/>
    <n v="0.18796992481203006"/>
    <s v="76 - 85"/>
    <n v="80.5"/>
  </r>
  <r>
    <x v="0"/>
    <s v="EC23C"/>
    <x v="5"/>
    <d v="2019-11-23T00:00:00"/>
    <n v="204.5"/>
    <n v="18.100000000000001"/>
    <n v="14.5"/>
    <x v="16"/>
    <n v="0.80110497237569056"/>
    <n v="0.21476510067114102"/>
    <m/>
    <m/>
  </r>
  <r>
    <x v="0"/>
    <s v="EC26A"/>
    <x v="5"/>
    <d v="2019-11-23T00:00:00"/>
    <n v="201"/>
    <n v="14.9"/>
    <n v="11.8"/>
    <x v="16"/>
    <n v="0.79194630872483229"/>
    <n v="0.22131147540983617"/>
    <s v="57 - 61"/>
    <n v="59"/>
  </r>
  <r>
    <x v="0"/>
    <s v="EC28B"/>
    <x v="5"/>
    <d v="2019-11-29T00:00:00"/>
    <n v="207"/>
    <n v="17.3"/>
    <n v="13.3"/>
    <x v="16"/>
    <n v="0.76878612716763006"/>
    <n v="0.19310344827586212"/>
    <s v="57 - 63"/>
    <n v="60"/>
  </r>
  <r>
    <x v="0"/>
    <s v="EC29C"/>
    <x v="5"/>
    <d v="2019-11-23T00:00:00"/>
    <n v="204.5"/>
    <n v="18.8"/>
    <n v="15"/>
    <x v="16"/>
    <n v="0.7978723404255319"/>
    <n v="0.14634146341463428"/>
    <s v="43 - 83"/>
    <n v="63"/>
  </r>
  <r>
    <x v="0"/>
    <s v="EC32B"/>
    <x v="5"/>
    <d v="2019-11-22T12:00:00"/>
    <n v="207"/>
    <n v="17.899999999999999"/>
    <n v="13.8"/>
    <x v="16"/>
    <n v="0.77094972067039114"/>
    <n v="0.20134228187919451"/>
    <s v="62 - 65"/>
    <n v="63.5"/>
  </r>
  <r>
    <x v="0"/>
    <s v="EC01A"/>
    <x v="5"/>
    <d v="2019-12-13T12:00:00"/>
    <n v="224.5"/>
    <n v="17"/>
    <n v="13.6"/>
    <x v="16"/>
    <n v="0.79999999999999993"/>
    <n v="0.20567375886524825"/>
    <s v="70 - 75"/>
    <n v="72.5"/>
  </r>
  <r>
    <x v="0"/>
    <s v="EC30C"/>
    <x v="5"/>
    <d v="2019-12-10T00:00:00"/>
    <n v="221.5"/>
    <n v="17.3"/>
    <n v="13.8"/>
    <x v="16"/>
    <n v="0.79768786127167635"/>
    <n v="0.17687074829931984"/>
    <s v="56 - 62"/>
    <n v="59"/>
  </r>
  <r>
    <x v="0"/>
    <s v="EC34B"/>
    <x v="5"/>
    <d v="2019-12-13T12:00:00"/>
    <n v="225"/>
    <n v="16.2"/>
    <n v="12.3"/>
    <x v="16"/>
    <n v="0.7592592592592593"/>
    <n v="0.17391304347826075"/>
    <s v="51 - 56"/>
    <n v="53.5"/>
  </r>
  <r>
    <x v="0"/>
    <s v="EC03D"/>
    <x v="5"/>
    <d v="2019-12-17T12:00:00"/>
    <n v="229"/>
    <n v="17.600000000000001"/>
    <n v="14.2"/>
    <x v="16"/>
    <n v="0.80681818181818177"/>
    <n v="0.15789473684210542"/>
    <s v="63 - 100"/>
    <n v="81.5"/>
  </r>
  <r>
    <x v="0"/>
    <s v="EC09C"/>
    <x v="5"/>
    <d v="2019-12-21T12:00:00"/>
    <n v="233"/>
    <n v="19"/>
    <n v="15.2"/>
    <x v="16"/>
    <n v="0.79999999999999993"/>
    <n v="0.17283950617283955"/>
    <s v="66 - 105"/>
    <n v="85.5"/>
  </r>
  <r>
    <x v="0"/>
    <s v="EC12A"/>
    <x v="5"/>
    <d v="2020-01-01T12:00:00"/>
    <n v="240.5"/>
    <n v="17.100000000000001"/>
    <n v="14.3"/>
    <x v="16"/>
    <n v="0.83625730994152048"/>
    <n v="0.14765100671140946"/>
    <s v="85 - 90"/>
    <n v="87.5"/>
  </r>
  <r>
    <x v="0"/>
    <s v="EC20C"/>
    <x v="5"/>
    <d v="2019-12-21T12:00:00"/>
    <n v="229.5"/>
    <n v="20.3"/>
    <n v="16.399999999999999"/>
    <x v="16"/>
    <n v="0.80788177339901468"/>
    <n v="0.24539877300613497"/>
    <s v="94 - 99"/>
    <n v="96.5"/>
  </r>
  <r>
    <x v="0"/>
    <s v="EC21C"/>
    <x v="5"/>
    <d v="2019-12-13T12:00:00"/>
    <n v="225"/>
    <n v="19.7"/>
    <n v="15.4"/>
    <x v="16"/>
    <n v="0.78172588832487311"/>
    <n v="0.23899371069182382"/>
    <s v="58 - 97"/>
    <n v="77.5"/>
  </r>
  <r>
    <x v="0"/>
    <s v="EC27C"/>
    <x v="5"/>
    <d v="2019-12-17T12:00:00"/>
    <n v="229"/>
    <n v="18.899999999999999"/>
    <n v="15.2"/>
    <x v="16"/>
    <n v="0.8042328042328043"/>
    <n v="0.21153846153846148"/>
    <s v="63 - 100"/>
    <n v="81.5"/>
  </r>
  <r>
    <x v="0"/>
    <s v="EC40B"/>
    <x v="5"/>
    <d v="2019-12-17T12:00:00"/>
    <n v="229"/>
    <n v="18.3"/>
    <n v="14.6"/>
    <x v="16"/>
    <n v="0.79781420765027322"/>
    <n v="0.22000000000000006"/>
    <s v="63 - 100"/>
    <n v="81.5"/>
  </r>
  <r>
    <x v="0"/>
    <s v="EC42A"/>
    <x v="5"/>
    <d v="2019-12-21T12:00:00"/>
    <n v="233"/>
    <n v="17.7"/>
    <n v="14"/>
    <x v="16"/>
    <n v="0.79096045197740117"/>
    <n v="0.21232876712328766"/>
    <s v="66 - 105"/>
    <n v="85.5"/>
  </r>
  <r>
    <x v="0"/>
    <s v="EC76A"/>
    <x v="5"/>
    <d v="2019-12-21T12:00:00"/>
    <n v="233"/>
    <n v="16.8"/>
    <n v="13.5"/>
    <x v="16"/>
    <n v="0.80357142857142849"/>
    <n v="0.18309859154929589"/>
    <s v="66 - 105"/>
    <n v="85.5"/>
  </r>
  <r>
    <x v="0"/>
    <s v="EC80A"/>
    <x v="5"/>
    <d v="2020-01-04T12:00:00"/>
    <n v="247"/>
    <n v="17.3"/>
    <n v="13.8"/>
    <x v="16"/>
    <n v="0.79768786127167635"/>
    <n v="0.12337662337662339"/>
    <s v="81 - 118"/>
    <n v="99.5"/>
  </r>
  <r>
    <x v="0"/>
    <s v="EC17C"/>
    <x v="6"/>
    <d v="2019-11-13T00:00:00"/>
    <n v="194.5"/>
    <n v="21.1"/>
    <n v="16.5"/>
    <x v="16"/>
    <n v="0.78199052132701419"/>
    <n v="0.19886363636363635"/>
    <m/>
    <m/>
  </r>
  <r>
    <x v="0"/>
    <s v="EC25A"/>
    <x v="6"/>
    <d v="2020-01-01T12:00:00"/>
    <n v="240.5"/>
    <n v="17.100000000000001"/>
    <n v="13.8"/>
    <x v="16"/>
    <n v="0.80701754385964908"/>
    <n v="0.1712328767123289"/>
    <s v="43 - 50"/>
    <n v="46.5"/>
  </r>
  <r>
    <x v="0"/>
    <s v="EC38D"/>
    <x v="6"/>
    <d v="2020-01-01T12:00:00"/>
    <n v="244"/>
    <n v="18.8"/>
    <n v="14.7"/>
    <x v="16"/>
    <n v="0.78191489361702116"/>
    <n v="0.15337423312883436"/>
    <s v="71 - 74"/>
    <n v="72.5"/>
  </r>
  <r>
    <x v="1"/>
    <s v="LC01COR"/>
    <x v="0"/>
    <d v="2019-08-08T00:00:00"/>
    <m/>
    <n v="2.1"/>
    <n v="4.7"/>
    <x v="17"/>
    <n v="2.2380952380952381"/>
    <m/>
    <m/>
    <m/>
  </r>
  <r>
    <x v="1"/>
    <s v="LC02COR"/>
    <x v="0"/>
    <d v="2019-08-08T00:00:00"/>
    <m/>
    <n v="2.1"/>
    <n v="4.9000000000000004"/>
    <x v="18"/>
    <n v="2.3333333333333335"/>
    <m/>
    <m/>
    <m/>
  </r>
  <r>
    <x v="1"/>
    <s v="LC03COR"/>
    <x v="0"/>
    <d v="2019-08-08T00:00:00"/>
    <m/>
    <n v="2.1"/>
    <n v="5.2"/>
    <x v="19"/>
    <n v="2.4761904761904763"/>
    <m/>
    <m/>
    <m/>
  </r>
  <r>
    <x v="1"/>
    <s v="LC04COR"/>
    <x v="0"/>
    <d v="2019-08-08T00:00:00"/>
    <m/>
    <n v="2.1"/>
    <n v="5.2"/>
    <x v="20"/>
    <n v="2.4761904761904763"/>
    <m/>
    <m/>
    <m/>
  </r>
  <r>
    <x v="1"/>
    <s v="LC05COR"/>
    <x v="0"/>
    <d v="2019-08-08T00:00:00"/>
    <m/>
    <n v="2.2000000000000002"/>
    <n v="4.8"/>
    <x v="17"/>
    <n v="2.1818181818181817"/>
    <m/>
    <m/>
    <m/>
  </r>
  <r>
    <x v="1"/>
    <s v="LC06COR"/>
    <x v="0"/>
    <d v="2019-08-08T00:00:00"/>
    <m/>
    <n v="2.2000000000000002"/>
    <n v="5.0999999999999996"/>
    <x v="18"/>
    <n v="2.3181818181818179"/>
    <m/>
    <m/>
    <m/>
  </r>
  <r>
    <x v="1"/>
    <s v="LC07COR"/>
    <x v="0"/>
    <d v="2019-08-08T00:00:00"/>
    <m/>
    <n v="2.2000000000000002"/>
    <n v="5.7"/>
    <x v="21"/>
    <n v="2.5909090909090908"/>
    <m/>
    <m/>
    <m/>
  </r>
  <r>
    <x v="1"/>
    <s v="LC08COR"/>
    <x v="0"/>
    <d v="2019-08-08T00:00:00"/>
    <m/>
    <n v="2.2000000000000002"/>
    <n v="5.7"/>
    <x v="22"/>
    <n v="2.5909090909090908"/>
    <m/>
    <m/>
    <m/>
  </r>
  <r>
    <x v="1"/>
    <s v="LC09COR"/>
    <x v="0"/>
    <d v="2019-08-08T00:00:00"/>
    <m/>
    <n v="2.2999999999999998"/>
    <n v="4.9000000000000004"/>
    <x v="23"/>
    <n v="2.1304347826086958"/>
    <m/>
    <m/>
    <m/>
  </r>
  <r>
    <x v="1"/>
    <s v="LC10COR"/>
    <x v="0"/>
    <d v="2019-08-08T00:00:00"/>
    <m/>
    <n v="2.2999999999999998"/>
    <n v="5"/>
    <x v="17"/>
    <n v="2.1739130434782612"/>
    <m/>
    <m/>
    <m/>
  </r>
  <r>
    <x v="1"/>
    <s v="LC11COR"/>
    <x v="0"/>
    <d v="2019-08-08T00:00:00"/>
    <m/>
    <n v="2.2999999999999998"/>
    <n v="5"/>
    <x v="24"/>
    <n v="2.1739130434782612"/>
    <m/>
    <m/>
    <m/>
  </r>
  <r>
    <x v="1"/>
    <s v="LC12COR"/>
    <x v="0"/>
    <d v="2019-08-08T00:00:00"/>
    <m/>
    <n v="2.2999999999999998"/>
    <n v="5.0999999999999996"/>
    <x v="25"/>
    <n v="2.2173913043478262"/>
    <m/>
    <m/>
    <m/>
  </r>
  <r>
    <x v="1"/>
    <s v="LC13COR"/>
    <x v="0"/>
    <d v="2019-08-08T00:00:00"/>
    <m/>
    <n v="2.2999999999999998"/>
    <n v="5.3"/>
    <x v="25"/>
    <n v="2.3043478260869565"/>
    <m/>
    <m/>
    <m/>
  </r>
  <r>
    <x v="1"/>
    <s v="LC14COR"/>
    <x v="0"/>
    <d v="2019-08-08T00:00:00"/>
    <m/>
    <n v="2.2999999999999998"/>
    <n v="5.4"/>
    <x v="21"/>
    <n v="2.347826086956522"/>
    <m/>
    <m/>
    <m/>
  </r>
  <r>
    <x v="1"/>
    <s v="LC15COR"/>
    <x v="0"/>
    <d v="2019-08-08T00:00:00"/>
    <m/>
    <n v="2.2999999999999998"/>
    <n v="5.8"/>
    <x v="26"/>
    <n v="2.5217391304347827"/>
    <m/>
    <m/>
    <m/>
  </r>
  <r>
    <x v="1"/>
    <s v="LC16CPR"/>
    <x v="0"/>
    <d v="2019-08-08T00:00:00"/>
    <m/>
    <n v="2.4"/>
    <n v="4.5999999999999996"/>
    <x v="25"/>
    <n v="1.9166666666666665"/>
    <m/>
    <m/>
    <m/>
  </r>
  <r>
    <x v="1"/>
    <s v="LC17COR"/>
    <x v="0"/>
    <d v="2019-08-08T00:00:00"/>
    <m/>
    <n v="2.4"/>
    <n v="4.9000000000000004"/>
    <x v="25"/>
    <n v="2.041666666666667"/>
    <m/>
    <m/>
    <m/>
  </r>
  <r>
    <x v="1"/>
    <s v="LC18COR"/>
    <x v="0"/>
    <d v="2019-08-08T00:00:00"/>
    <m/>
    <n v="2.4"/>
    <n v="5"/>
    <x v="20"/>
    <n v="2.0833333333333335"/>
    <m/>
    <m/>
    <m/>
  </r>
  <r>
    <x v="1"/>
    <s v="LC19COR"/>
    <x v="0"/>
    <d v="2019-08-08T00:00:00"/>
    <m/>
    <n v="2.4"/>
    <n v="5.0999999999999996"/>
    <x v="23"/>
    <n v="2.125"/>
    <m/>
    <m/>
    <m/>
  </r>
  <r>
    <x v="1"/>
    <s v="LC20COR"/>
    <x v="0"/>
    <d v="2019-08-08T00:00:00"/>
    <m/>
    <n v="2.4"/>
    <n v="5.0999999999999996"/>
    <x v="19"/>
    <n v="2.125"/>
    <m/>
    <m/>
    <m/>
  </r>
  <r>
    <x v="1"/>
    <s v="LC21COR"/>
    <x v="0"/>
    <d v="2019-08-08T00:00:00"/>
    <m/>
    <n v="2.4"/>
    <n v="5.2"/>
    <x v="17"/>
    <n v="2.166666666666667"/>
    <m/>
    <m/>
    <m/>
  </r>
  <r>
    <x v="1"/>
    <s v="LC22COR"/>
    <x v="0"/>
    <d v="2019-08-08T00:00:00"/>
    <m/>
    <n v="2.4"/>
    <n v="5.2"/>
    <x v="18"/>
    <n v="2.166666666666667"/>
    <m/>
    <m/>
    <m/>
  </r>
  <r>
    <x v="1"/>
    <s v="LC23COR"/>
    <x v="0"/>
    <d v="2019-08-08T00:00:00"/>
    <m/>
    <n v="2.4"/>
    <n v="5.2"/>
    <x v="20"/>
    <n v="2.166666666666667"/>
    <m/>
    <m/>
    <m/>
  </r>
  <r>
    <x v="1"/>
    <s v="LC24COR"/>
    <x v="0"/>
    <d v="2019-08-08T00:00:00"/>
    <m/>
    <n v="2.5"/>
    <n v="5.2"/>
    <x v="19"/>
    <n v="2.08"/>
    <m/>
    <m/>
    <m/>
  </r>
  <r>
    <x v="1"/>
    <s v="LC25COR"/>
    <x v="0"/>
    <d v="2019-08-08T00:00:00"/>
    <m/>
    <n v="2.5"/>
    <n v="5.3"/>
    <x v="25"/>
    <n v="2.12"/>
    <m/>
    <m/>
    <m/>
  </r>
  <r>
    <x v="1"/>
    <s v="LC26COR"/>
    <x v="0"/>
    <d v="2019-08-08T00:00:00"/>
    <m/>
    <n v="2.5"/>
    <n v="5.3"/>
    <x v="26"/>
    <n v="2.12"/>
    <m/>
    <m/>
    <m/>
  </r>
  <r>
    <x v="1"/>
    <s v="LC27COR"/>
    <x v="0"/>
    <d v="2019-08-08T00:00:00"/>
    <m/>
    <n v="2.5"/>
    <n v="5.5"/>
    <x v="21"/>
    <n v="2.2000000000000002"/>
    <m/>
    <m/>
    <m/>
  </r>
  <r>
    <x v="1"/>
    <s v="LC28COR"/>
    <x v="0"/>
    <d v="2019-08-08T00:00:00"/>
    <m/>
    <n v="2.5"/>
    <n v="5.6"/>
    <x v="27"/>
    <n v="2.2399999999999998"/>
    <m/>
    <m/>
    <m/>
  </r>
  <r>
    <x v="1"/>
    <s v="LC29COR"/>
    <x v="0"/>
    <d v="2019-08-08T00:00:00"/>
    <m/>
    <n v="2.6"/>
    <n v="5.4"/>
    <x v="24"/>
    <n v="2.0769230769230771"/>
    <m/>
    <m/>
    <m/>
  </r>
  <r>
    <x v="1"/>
    <s v="LC30COR"/>
    <x v="0"/>
    <d v="2019-08-08T00:00:00"/>
    <m/>
    <n v="2.6"/>
    <n v="5.4"/>
    <x v="21"/>
    <n v="2.0769230769230771"/>
    <m/>
    <m/>
    <m/>
  </r>
  <r>
    <x v="1"/>
    <s v="LC32COR"/>
    <x v="0"/>
    <d v="2019-08-08T00:00:00"/>
    <m/>
    <n v="2"/>
    <n v="5.3"/>
    <x v="17"/>
    <n v="2.65"/>
    <m/>
    <m/>
    <m/>
  </r>
  <r>
    <x v="1"/>
    <s v="LC33COR"/>
    <x v="0"/>
    <d v="2019-08-08T00:00:00"/>
    <m/>
    <n v="2"/>
    <n v="5.3"/>
    <x v="26"/>
    <n v="2.65"/>
    <m/>
    <m/>
    <m/>
  </r>
  <r>
    <x v="1"/>
    <s v="LC35COR"/>
    <x v="0"/>
    <d v="2019-08-08T00:00:00"/>
    <m/>
    <n v="2.1"/>
    <n v="4.9000000000000004"/>
    <x v="28"/>
    <n v="2.3333333333333335"/>
    <m/>
    <m/>
    <m/>
  </r>
  <r>
    <x v="1"/>
    <s v="LC36COR"/>
    <x v="0"/>
    <d v="2019-08-08T00:00:00"/>
    <m/>
    <n v="2.1"/>
    <n v="4.9000000000000004"/>
    <x v="25"/>
    <n v="2.3333333333333335"/>
    <m/>
    <m/>
    <m/>
  </r>
  <r>
    <x v="1"/>
    <s v="LC37COR"/>
    <x v="0"/>
    <d v="2019-08-08T00:00:00"/>
    <m/>
    <n v="2.1"/>
    <n v="5"/>
    <x v="25"/>
    <n v="2.3809523809523809"/>
    <m/>
    <m/>
    <m/>
  </r>
  <r>
    <x v="1"/>
    <s v="LC38COR"/>
    <x v="0"/>
    <d v="2019-08-08T00:00:00"/>
    <m/>
    <n v="2.1"/>
    <n v="5.3"/>
    <x v="18"/>
    <n v="2.5238095238095237"/>
    <m/>
    <m/>
    <m/>
  </r>
  <r>
    <x v="1"/>
    <s v="LC39COR"/>
    <x v="0"/>
    <d v="2019-08-08T00:00:00"/>
    <m/>
    <n v="2.1"/>
    <n v="5.3"/>
    <x v="20"/>
    <n v="2.5238095238095237"/>
    <m/>
    <m/>
    <m/>
  </r>
  <r>
    <x v="1"/>
    <s v="LC40COR"/>
    <x v="0"/>
    <d v="2019-08-08T00:00:00"/>
    <m/>
    <n v="2.1"/>
    <n v="5.4"/>
    <x v="20"/>
    <n v="2.5714285714285716"/>
    <m/>
    <m/>
    <m/>
  </r>
  <r>
    <x v="1"/>
    <s v="LC41COR"/>
    <x v="0"/>
    <d v="2019-08-08T00:00:00"/>
    <m/>
    <n v="2.1"/>
    <n v="5.4"/>
    <x v="26"/>
    <n v="2.5714285714285716"/>
    <m/>
    <m/>
    <m/>
  </r>
  <r>
    <x v="1"/>
    <s v="LC42COR"/>
    <x v="0"/>
    <d v="2019-08-08T00:00:00"/>
    <m/>
    <n v="2.2999999999999998"/>
    <n v="5"/>
    <x v="20"/>
    <n v="2.1739130434782612"/>
    <m/>
    <m/>
    <m/>
  </r>
  <r>
    <x v="1"/>
    <s v="LC43COR"/>
    <x v="0"/>
    <d v="2019-08-08T00:00:00"/>
    <m/>
    <n v="2.2999999999999998"/>
    <n v="5.0999999999999996"/>
    <x v="20"/>
    <n v="2.2173913043478262"/>
    <m/>
    <m/>
    <m/>
  </r>
  <r>
    <x v="1"/>
    <s v="LC44COR"/>
    <x v="0"/>
    <d v="2019-08-08T00:00:00"/>
    <m/>
    <n v="2.2999999999999998"/>
    <n v="5.2"/>
    <x v="29"/>
    <n v="2.2608695652173916"/>
    <m/>
    <m/>
    <m/>
  </r>
  <r>
    <x v="1"/>
    <s v="LC45COR"/>
    <x v="0"/>
    <d v="2019-08-08T00:00:00"/>
    <m/>
    <n v="2.2999999999999998"/>
    <n v="5.3"/>
    <x v="21"/>
    <n v="2.3043478260869565"/>
    <m/>
    <m/>
    <m/>
  </r>
  <r>
    <x v="1"/>
    <s v="LC46COR"/>
    <x v="0"/>
    <d v="2019-08-08T00:00:00"/>
    <m/>
    <n v="2.2999999999999998"/>
    <n v="5.6"/>
    <x v="25"/>
    <n v="2.4347826086956523"/>
    <m/>
    <m/>
    <m/>
  </r>
  <r>
    <x v="1"/>
    <s v="LC47COR"/>
    <x v="0"/>
    <d v="2019-08-08T00:00:00"/>
    <m/>
    <n v="2.4"/>
    <n v="4.8"/>
    <x v="18"/>
    <n v="2"/>
    <m/>
    <m/>
    <m/>
  </r>
  <r>
    <x v="1"/>
    <s v="LC48COR"/>
    <x v="0"/>
    <d v="2019-08-08T00:00:00"/>
    <m/>
    <n v="2.4"/>
    <n v="5.0999999999999996"/>
    <x v="23"/>
    <n v="2.125"/>
    <m/>
    <m/>
    <m/>
  </r>
  <r>
    <x v="1"/>
    <s v="LC49COR"/>
    <x v="0"/>
    <d v="2019-08-08T00:00:00"/>
    <m/>
    <n v="2.4"/>
    <n v="5.0999999999999996"/>
    <x v="21"/>
    <n v="2.125"/>
    <m/>
    <m/>
    <m/>
  </r>
  <r>
    <x v="1"/>
    <s v="LC50COR"/>
    <x v="0"/>
    <d v="2019-08-08T00:00:00"/>
    <m/>
    <n v="2.4"/>
    <n v="5.2"/>
    <x v="23"/>
    <n v="2.166666666666667"/>
    <m/>
    <m/>
    <m/>
  </r>
  <r>
    <x v="1"/>
    <s v="LC51COR"/>
    <x v="0"/>
    <d v="2019-08-08T00:00:00"/>
    <m/>
    <n v="2.4"/>
    <n v="5.2"/>
    <x v="26"/>
    <n v="2.166666666666667"/>
    <m/>
    <m/>
    <m/>
  </r>
  <r>
    <x v="1"/>
    <s v="LC52COR"/>
    <x v="0"/>
    <d v="2019-08-08T00:00:00"/>
    <m/>
    <n v="2.4"/>
    <n v="5.3"/>
    <x v="20"/>
    <n v="2.2083333333333335"/>
    <m/>
    <m/>
    <m/>
  </r>
  <r>
    <x v="1"/>
    <s v="LC53COR"/>
    <x v="0"/>
    <d v="2019-08-08T00:00:00"/>
    <m/>
    <n v="2.4"/>
    <n v="5.4"/>
    <x v="19"/>
    <n v="2.2500000000000004"/>
    <m/>
    <m/>
    <m/>
  </r>
  <r>
    <x v="1"/>
    <s v="LC55COR"/>
    <x v="0"/>
    <d v="2019-08-08T00:00:00"/>
    <m/>
    <n v="2.5"/>
    <n v="5.3"/>
    <x v="21"/>
    <n v="2.12"/>
    <m/>
    <m/>
    <m/>
  </r>
  <r>
    <x v="1"/>
    <s v="LC56COR"/>
    <x v="0"/>
    <d v="2019-08-08T00:00:00"/>
    <m/>
    <n v="2.5"/>
    <n v="5.5"/>
    <x v="19"/>
    <n v="2.2000000000000002"/>
    <m/>
    <m/>
    <m/>
  </r>
  <r>
    <x v="1"/>
    <s v="LC58COR"/>
    <x v="0"/>
    <d v="2019-08-08T00:00:00"/>
    <m/>
    <n v="2.6"/>
    <n v="5.7"/>
    <x v="27"/>
    <n v="2.1923076923076925"/>
    <m/>
    <m/>
    <m/>
  </r>
  <r>
    <x v="1"/>
    <s v="LC41A"/>
    <x v="1"/>
    <d v="2019-07-10T00:00:00"/>
    <n v="0"/>
    <n v="5.4"/>
    <n v="5.4"/>
    <x v="16"/>
    <n v="1"/>
    <m/>
    <m/>
    <m/>
  </r>
  <r>
    <x v="1"/>
    <s v="LC41B"/>
    <x v="1"/>
    <d v="2019-07-28T00:00:00"/>
    <n v="0"/>
    <n v="4.9000000000000004"/>
    <n v="5.0999999999999996"/>
    <x v="16"/>
    <n v="1.0408163265306121"/>
    <m/>
    <m/>
    <m/>
  </r>
  <r>
    <x v="1"/>
    <s v="LC42A"/>
    <x v="1"/>
    <d v="2019-07-10T00:00:00"/>
    <n v="0"/>
    <n v="5.6"/>
    <n v="5.6"/>
    <x v="16"/>
    <n v="1"/>
    <m/>
    <m/>
    <m/>
  </r>
  <r>
    <x v="1"/>
    <s v="LC43A"/>
    <x v="1"/>
    <d v="2019-07-10T00:00:00"/>
    <n v="0"/>
    <n v="5.3"/>
    <n v="5.4"/>
    <x v="16"/>
    <n v="1.0188679245283019"/>
    <m/>
    <m/>
    <m/>
  </r>
  <r>
    <x v="1"/>
    <s v="LC44A"/>
    <x v="1"/>
    <d v="2019-07-10T00:00:00"/>
    <n v="0"/>
    <n v="6"/>
    <n v="6"/>
    <x v="16"/>
    <n v="1"/>
    <m/>
    <m/>
    <m/>
  </r>
  <r>
    <x v="1"/>
    <s v="LC45A"/>
    <x v="1"/>
    <d v="2019-07-10T00:00:00"/>
    <n v="0"/>
    <n v="5.5"/>
    <n v="5.4"/>
    <x v="16"/>
    <n v="0.98181818181818192"/>
    <m/>
    <m/>
    <m/>
  </r>
  <r>
    <x v="1"/>
    <s v="LC46A"/>
    <x v="1"/>
    <d v="2019-07-10T00:00:00"/>
    <n v="0"/>
    <n v="5.5"/>
    <n v="5.5"/>
    <x v="16"/>
    <n v="1"/>
    <m/>
    <m/>
    <m/>
  </r>
  <r>
    <x v="1"/>
    <s v="LC47A"/>
    <x v="1"/>
    <d v="2019-07-10T00:00:00"/>
    <n v="0"/>
    <n v="5.6"/>
    <n v="5.5"/>
    <x v="16"/>
    <n v="0.98214285714285721"/>
    <m/>
    <m/>
    <m/>
  </r>
  <r>
    <x v="1"/>
    <s v="LC48A"/>
    <x v="1"/>
    <d v="2019-07-10T00:00:00"/>
    <n v="0"/>
    <n v="5.5"/>
    <n v="5.4"/>
    <x v="16"/>
    <n v="0.98181818181818192"/>
    <m/>
    <m/>
    <m/>
  </r>
  <r>
    <x v="1"/>
    <s v="LC48B"/>
    <x v="1"/>
    <d v="2019-07-13T00:00:00"/>
    <n v="0"/>
    <n v="5.2"/>
    <n v="5.3"/>
    <x v="16"/>
    <n v="1.0192307692307692"/>
    <m/>
    <m/>
    <m/>
  </r>
  <r>
    <x v="1"/>
    <s v="LC49A"/>
    <x v="1"/>
    <d v="2019-07-10T00:00:00"/>
    <n v="0"/>
    <n v="5.5"/>
    <n v="5.5"/>
    <x v="16"/>
    <n v="1"/>
    <m/>
    <m/>
    <m/>
  </r>
  <r>
    <x v="1"/>
    <s v="LC50A"/>
    <x v="1"/>
    <d v="2019-07-16T12:00:00"/>
    <n v="0"/>
    <n v="5.5"/>
    <n v="5.6"/>
    <x v="16"/>
    <n v="1.0181818181818181"/>
    <m/>
    <m/>
    <m/>
  </r>
  <r>
    <x v="1"/>
    <s v="LC50B"/>
    <x v="1"/>
    <d v="2019-07-13T00:00:00"/>
    <n v="0"/>
    <n v="4.7"/>
    <n v="4.9000000000000004"/>
    <x v="16"/>
    <n v="1.0425531914893618"/>
    <m/>
    <m/>
    <m/>
  </r>
  <r>
    <x v="1"/>
    <s v="LC51A"/>
    <x v="1"/>
    <d v="2019-07-13T00:00:00"/>
    <n v="0"/>
    <n v="5.2"/>
    <n v="5.5"/>
    <x v="16"/>
    <n v="1.0576923076923077"/>
    <m/>
    <m/>
    <m/>
  </r>
  <r>
    <x v="1"/>
    <s v="LC51B"/>
    <x v="1"/>
    <d v="2019-08-01T12:00:00"/>
    <n v="0"/>
    <n v="4.9000000000000004"/>
    <n v="5"/>
    <x v="16"/>
    <n v="1.0204081632653061"/>
    <m/>
    <m/>
    <m/>
  </r>
  <r>
    <x v="1"/>
    <s v="LC52A"/>
    <x v="1"/>
    <d v="2019-07-13T00:00:00"/>
    <n v="0"/>
    <n v="5.4"/>
    <n v="5.4"/>
    <x v="16"/>
    <n v="1"/>
    <m/>
    <m/>
    <m/>
  </r>
  <r>
    <x v="1"/>
    <s v="LC52B"/>
    <x v="1"/>
    <d v="2019-08-03T00:00:00"/>
    <n v="0"/>
    <n v="4.7"/>
    <n v="4.8"/>
    <x v="16"/>
    <n v="1.0212765957446808"/>
    <m/>
    <m/>
    <m/>
  </r>
  <r>
    <x v="1"/>
    <s v="LC53A"/>
    <x v="1"/>
    <d v="2019-07-13T00:00:00"/>
    <n v="0"/>
    <n v="5.2"/>
    <n v="5.3"/>
    <x v="16"/>
    <n v="1.0192307692307692"/>
    <m/>
    <m/>
    <m/>
  </r>
  <r>
    <x v="1"/>
    <s v="LC54A"/>
    <x v="1"/>
    <d v="2019-07-13T00:00:00"/>
    <n v="0"/>
    <n v="5.5"/>
    <n v="5.5"/>
    <x v="16"/>
    <n v="1"/>
    <m/>
    <m/>
    <m/>
  </r>
  <r>
    <x v="1"/>
    <s v="LC55A"/>
    <x v="1"/>
    <d v="2019-07-13T00:00:00"/>
    <n v="0"/>
    <n v="5.3"/>
    <n v="5.4"/>
    <x v="16"/>
    <n v="1.0188679245283019"/>
    <m/>
    <m/>
    <m/>
  </r>
  <r>
    <x v="1"/>
    <s v="LC56A"/>
    <x v="1"/>
    <d v="2019-07-13T00:00:00"/>
    <n v="0"/>
    <n v="5.5"/>
    <n v="5.5"/>
    <x v="16"/>
    <n v="1"/>
    <m/>
    <m/>
    <m/>
  </r>
  <r>
    <x v="1"/>
    <s v="LC57A"/>
    <x v="1"/>
    <d v="2019-07-13T00:00:00"/>
    <n v="0"/>
    <n v="5"/>
    <n v="5.0999999999999996"/>
    <x v="16"/>
    <n v="1.02"/>
    <m/>
    <m/>
    <m/>
  </r>
  <r>
    <x v="1"/>
    <s v="LC58A"/>
    <x v="1"/>
    <d v="2019-07-21T12:00:00"/>
    <n v="0"/>
    <n v="5.3"/>
    <n v="5.4"/>
    <x v="16"/>
    <n v="1.0188679245283019"/>
    <m/>
    <m/>
    <m/>
  </r>
  <r>
    <x v="1"/>
    <s v="LC59A"/>
    <x v="1"/>
    <d v="2019-07-21T12:00:00"/>
    <n v="0"/>
    <n v="5.4"/>
    <n v="5.3"/>
    <x v="16"/>
    <n v="0.9814814814814814"/>
    <m/>
    <m/>
    <m/>
  </r>
  <r>
    <x v="1"/>
    <s v="LC60A"/>
    <x v="1"/>
    <d v="2019-07-21T12:00:00"/>
    <n v="0"/>
    <n v="5.0999999999999996"/>
    <n v="5"/>
    <x v="16"/>
    <n v="0.98039215686274517"/>
    <m/>
    <m/>
    <m/>
  </r>
  <r>
    <x v="1"/>
    <s v="LC61A"/>
    <x v="1"/>
    <d v="2019-07-21T12:00:00"/>
    <n v="0"/>
    <n v="5.3"/>
    <n v="5.4"/>
    <x v="16"/>
    <n v="1.0188679245283019"/>
    <m/>
    <m/>
    <m/>
  </r>
  <r>
    <x v="1"/>
    <s v="LC61B"/>
    <x v="1"/>
    <d v="2019-07-27T00:00:00"/>
    <n v="0"/>
    <n v="4.8"/>
    <n v="4.9000000000000004"/>
    <x v="16"/>
    <n v="1.0208333333333335"/>
    <m/>
    <m/>
    <m/>
  </r>
  <r>
    <x v="1"/>
    <s v="LC62A"/>
    <x v="1"/>
    <d v="2019-07-21T12:00:00"/>
    <n v="0"/>
    <n v="5.3"/>
    <n v="5.3"/>
    <x v="16"/>
    <n v="1"/>
    <m/>
    <m/>
    <m/>
  </r>
  <r>
    <x v="1"/>
    <s v="LC63A"/>
    <x v="1"/>
    <d v="2019-07-21T12:00:00"/>
    <n v="0"/>
    <n v="5.3"/>
    <n v="5.3"/>
    <x v="16"/>
    <n v="1"/>
    <m/>
    <m/>
    <m/>
  </r>
  <r>
    <x v="1"/>
    <s v="LC64A"/>
    <x v="1"/>
    <d v="2019-07-21T12:00:00"/>
    <n v="0"/>
    <n v="5.3"/>
    <n v="5.3"/>
    <x v="16"/>
    <n v="1"/>
    <m/>
    <m/>
    <m/>
  </r>
  <r>
    <x v="1"/>
    <s v="LC65A"/>
    <x v="1"/>
    <d v="2019-07-21T12:00:00"/>
    <n v="0"/>
    <n v="5.6"/>
    <n v="5.6"/>
    <x v="16"/>
    <n v="1"/>
    <m/>
    <m/>
    <m/>
  </r>
  <r>
    <x v="1"/>
    <s v="LC66A"/>
    <x v="1"/>
    <d v="2019-07-23T12:00:00"/>
    <n v="0"/>
    <n v="4.5999999999999996"/>
    <n v="4.8"/>
    <x v="16"/>
    <n v="1.0434782608695652"/>
    <m/>
    <m/>
    <m/>
  </r>
  <r>
    <x v="1"/>
    <s v="LC66B"/>
    <x v="1"/>
    <d v="2019-08-06T12:00:00"/>
    <n v="0"/>
    <n v="5"/>
    <n v="5.0999999999999996"/>
    <x v="16"/>
    <n v="1.02"/>
    <m/>
    <m/>
    <m/>
  </r>
  <r>
    <x v="1"/>
    <s v="LC67A"/>
    <x v="1"/>
    <d v="2019-07-23T12:00:00"/>
    <n v="0"/>
    <n v="5.2"/>
    <n v="5.2"/>
    <x v="16"/>
    <n v="1"/>
    <m/>
    <m/>
    <m/>
  </r>
  <r>
    <x v="1"/>
    <s v="LC68A"/>
    <x v="1"/>
    <d v="2019-07-27T00:00:00"/>
    <n v="0"/>
    <n v="5.0999999999999996"/>
    <n v="5.0999999999999996"/>
    <x v="16"/>
    <n v="1"/>
    <m/>
    <m/>
    <m/>
  </r>
  <r>
    <x v="1"/>
    <s v="LC68B"/>
    <x v="1"/>
    <d v="2019-07-27T00:00:00"/>
    <n v="0"/>
    <n v="5.2"/>
    <n v="5.4"/>
    <x v="16"/>
    <n v="1.0384615384615385"/>
    <m/>
    <m/>
    <m/>
  </r>
  <r>
    <x v="1"/>
    <s v="LC68C"/>
    <x v="1"/>
    <d v="2019-08-06T12:00:00"/>
    <n v="0"/>
    <n v="4.5"/>
    <n v="4.5999999999999996"/>
    <x v="16"/>
    <n v="1.0222222222222221"/>
    <m/>
    <m/>
    <m/>
  </r>
  <r>
    <x v="1"/>
    <s v="LC69A"/>
    <x v="1"/>
    <d v="2019-07-27T00:00:00"/>
    <n v="0"/>
    <n v="6"/>
    <n v="6"/>
    <x v="16"/>
    <n v="1"/>
    <m/>
    <m/>
    <m/>
  </r>
  <r>
    <x v="1"/>
    <s v="LC70A"/>
    <x v="1"/>
    <d v="2019-07-27T00:00:00"/>
    <n v="0"/>
    <n v="5.4"/>
    <n v="5.4"/>
    <x v="16"/>
    <n v="1"/>
    <m/>
    <m/>
    <m/>
  </r>
  <r>
    <x v="1"/>
    <s v="LC70B"/>
    <x v="1"/>
    <d v="2019-07-27T00:00:00"/>
    <n v="0"/>
    <n v="5"/>
    <n v="5.0999999999999996"/>
    <x v="16"/>
    <n v="1.02"/>
    <m/>
    <m/>
    <m/>
  </r>
  <r>
    <x v="1"/>
    <s v="LC71A"/>
    <x v="1"/>
    <d v="2019-07-29T00:00:00"/>
    <n v="0"/>
    <n v="5.5"/>
    <n v="5.4"/>
    <x v="16"/>
    <n v="0.98181818181818192"/>
    <m/>
    <m/>
    <m/>
  </r>
  <r>
    <x v="1"/>
    <s v="LC72A"/>
    <x v="1"/>
    <d v="2019-07-23T12:00:00"/>
    <n v="0"/>
    <n v="5.5"/>
    <n v="5.5"/>
    <x v="16"/>
    <n v="1"/>
    <m/>
    <m/>
    <m/>
  </r>
  <r>
    <x v="1"/>
    <s v="LC73A"/>
    <x v="1"/>
    <d v="2019-07-23T12:00:00"/>
    <n v="0"/>
    <n v="5.9"/>
    <n v="6"/>
    <x v="16"/>
    <n v="1.0169491525423728"/>
    <m/>
    <m/>
    <m/>
  </r>
  <r>
    <x v="1"/>
    <s v="LC73B"/>
    <x v="1"/>
    <d v="2019-07-27T00:00:00"/>
    <n v="0"/>
    <n v="4.9000000000000004"/>
    <n v="4.9000000000000004"/>
    <x v="16"/>
    <n v="1"/>
    <m/>
    <m/>
    <m/>
  </r>
  <r>
    <x v="1"/>
    <s v="LC74A"/>
    <x v="1"/>
    <d v="2019-07-23T12:00:00"/>
    <n v="0"/>
    <n v="5.4"/>
    <n v="5.4"/>
    <x v="16"/>
    <n v="1"/>
    <m/>
    <m/>
    <m/>
  </r>
  <r>
    <x v="1"/>
    <s v="LC75A"/>
    <x v="1"/>
    <d v="2019-07-28T00:00:00"/>
    <n v="0"/>
    <n v="5.3"/>
    <n v="5.2"/>
    <x v="16"/>
    <n v="0.98113207547169823"/>
    <m/>
    <m/>
    <m/>
  </r>
  <r>
    <x v="1"/>
    <s v="LC76A"/>
    <x v="1"/>
    <d v="2019-07-28T00:00:00"/>
    <n v="0"/>
    <n v="5.3"/>
    <n v="5.4"/>
    <x v="16"/>
    <n v="1.0188679245283019"/>
    <m/>
    <m/>
    <m/>
  </r>
  <r>
    <x v="1"/>
    <s v="LC76B"/>
    <x v="1"/>
    <d v="2019-07-30T12:00:00"/>
    <n v="0"/>
    <n v="5"/>
    <n v="4.9000000000000004"/>
    <x v="16"/>
    <n v="0.98000000000000009"/>
    <m/>
    <m/>
    <m/>
  </r>
  <r>
    <x v="1"/>
    <s v="LC77A"/>
    <x v="1"/>
    <d v="2019-07-28T00:00:00"/>
    <n v="0"/>
    <n v="5.3"/>
    <n v="5.3"/>
    <x v="16"/>
    <n v="1"/>
    <m/>
    <m/>
    <m/>
  </r>
  <r>
    <x v="1"/>
    <s v="LC78A"/>
    <x v="1"/>
    <d v="2019-07-28T00:00:00"/>
    <n v="0"/>
    <n v="4.8"/>
    <n v="4.9000000000000004"/>
    <x v="16"/>
    <n v="1.0208333333333335"/>
    <m/>
    <m/>
    <m/>
  </r>
  <r>
    <x v="1"/>
    <s v="LC79A"/>
    <x v="1"/>
    <d v="2019-07-29T00:00:00"/>
    <n v="0"/>
    <n v="5.4"/>
    <n v="5.4"/>
    <x v="16"/>
    <n v="1"/>
    <m/>
    <m/>
    <m/>
  </r>
  <r>
    <x v="1"/>
    <s v="LC80A"/>
    <x v="1"/>
    <d v="2019-07-28T00:00:00"/>
    <n v="0"/>
    <n v="5.4"/>
    <n v="5.3"/>
    <x v="16"/>
    <n v="0.9814814814814814"/>
    <m/>
    <m/>
    <m/>
  </r>
  <r>
    <x v="1"/>
    <s v="LC42A"/>
    <x v="2"/>
    <d v="2019-08-05T00:00:00"/>
    <n v="26"/>
    <n v="6.9"/>
    <n v="6.6"/>
    <x v="16"/>
    <n v="0.9565217391304347"/>
    <n v="0.23214285714285729"/>
    <s v="25 - 27"/>
    <n v="26"/>
  </r>
  <r>
    <x v="1"/>
    <s v="LC43A"/>
    <x v="2"/>
    <d v="2019-08-12T00:00:00"/>
    <n v="33"/>
    <n v="6.5"/>
    <n v="5.7"/>
    <x v="16"/>
    <n v="0.87692307692307692"/>
    <n v="0.22641509433962267"/>
    <s v="32 - 34"/>
    <n v="33"/>
  </r>
  <r>
    <x v="1"/>
    <s v="LC44A"/>
    <x v="2"/>
    <d v="2019-08-05T00:00:00"/>
    <n v="26"/>
    <n v="7.4"/>
    <n v="6.6"/>
    <x v="16"/>
    <n v="0.89189189189189177"/>
    <n v="0.23333333333333339"/>
    <s v="25 - 27"/>
    <n v="26"/>
  </r>
  <r>
    <x v="1"/>
    <s v="LC45A"/>
    <x v="2"/>
    <d v="2019-08-07T00:00:00"/>
    <n v="28"/>
    <n v="7.8"/>
    <n v="6.3"/>
    <x v="16"/>
    <n v="0.80769230769230771"/>
    <n v="0.41818181818181815"/>
    <s v="27 - 29"/>
    <n v="28"/>
  </r>
  <r>
    <x v="1"/>
    <s v="LC46A"/>
    <x v="2"/>
    <d v="2019-08-08T00:00:00"/>
    <n v="29"/>
    <n v="6.5"/>
    <n v="5.7"/>
    <x v="16"/>
    <n v="0.87692307692307692"/>
    <n v="0.18181818181818182"/>
    <s v="28 - 30"/>
    <n v="29"/>
  </r>
  <r>
    <x v="1"/>
    <s v="LC46B"/>
    <x v="2"/>
    <d v="2019-09-17T00:00:00"/>
    <n v="45"/>
    <n v="6.7"/>
    <n v="6.1"/>
    <x v="16"/>
    <n v="0.91044776119402981"/>
    <m/>
    <m/>
    <m/>
  </r>
  <r>
    <x v="1"/>
    <s v="LC48B"/>
    <x v="2"/>
    <m/>
    <m/>
    <n v="6.7"/>
    <n v="6.2"/>
    <x v="16"/>
    <n v="0.92537313432835822"/>
    <n v="0.28846153846153844"/>
    <m/>
    <m/>
  </r>
  <r>
    <x v="1"/>
    <s v="LC49A"/>
    <x v="2"/>
    <d v="2019-08-14T00:00:00"/>
    <n v="35"/>
    <n v="6.9"/>
    <n v="6.4"/>
    <x v="16"/>
    <n v="0.92753623188405798"/>
    <n v="0.25454545454545463"/>
    <s v="34 - 36"/>
    <n v="35"/>
  </r>
  <r>
    <x v="1"/>
    <s v="LC50A"/>
    <x v="2"/>
    <d v="2019-08-12T00:00:00"/>
    <n v="26.5"/>
    <n v="7"/>
    <n v="6.3"/>
    <x v="16"/>
    <n v="0.9"/>
    <n v="0.27272727272727271"/>
    <s v="25 - 28"/>
    <n v="26.5"/>
  </r>
  <r>
    <x v="1"/>
    <s v="LC50B"/>
    <x v="2"/>
    <d v="2019-08-26T00:00:00"/>
    <n v="44"/>
    <n v="6.3"/>
    <n v="5.6"/>
    <x v="16"/>
    <n v="0.88888888888888884"/>
    <n v="0.34042553191489355"/>
    <s v="42 - 46"/>
    <n v="44"/>
  </r>
  <r>
    <x v="1"/>
    <s v="LC51B"/>
    <x v="2"/>
    <m/>
    <m/>
    <n v="6.5"/>
    <n v="5.9"/>
    <x v="16"/>
    <n v="0.9076923076923078"/>
    <n v="0.32653061224489788"/>
    <m/>
    <m/>
  </r>
  <r>
    <x v="1"/>
    <s v="LC52B"/>
    <x v="2"/>
    <m/>
    <m/>
    <n v="6.1"/>
    <n v="5.5"/>
    <x v="16"/>
    <n v="0.90163934426229508"/>
    <n v="0.29787234042553179"/>
    <m/>
    <m/>
  </r>
  <r>
    <x v="1"/>
    <s v="LC53B"/>
    <x v="2"/>
    <d v="2019-09-17T00:00:00"/>
    <n v="45"/>
    <n v="6.4"/>
    <n v="5.8"/>
    <x v="16"/>
    <n v="0.90624999999999989"/>
    <m/>
    <m/>
    <m/>
  </r>
  <r>
    <x v="1"/>
    <s v="LC54A"/>
    <x v="2"/>
    <d v="2019-08-08T00:00:00"/>
    <n v="26"/>
    <n v="6.7"/>
    <n v="6.2"/>
    <x v="16"/>
    <n v="0.92537313432835822"/>
    <n v="0.21818181818181823"/>
    <s v="24 - 28"/>
    <n v="26"/>
  </r>
  <r>
    <x v="1"/>
    <s v="LC55A"/>
    <x v="2"/>
    <d v="2019-08-19T00:00:00"/>
    <n v="37"/>
    <n v="6.2"/>
    <n v="5.6"/>
    <x v="16"/>
    <n v="0.90322580645161277"/>
    <n v="0.16981132075471705"/>
    <s v="35 - 39"/>
    <n v="37"/>
  </r>
  <r>
    <x v="1"/>
    <s v="LC57A"/>
    <x v="2"/>
    <d v="2019-08-05T00:00:00"/>
    <n v="23"/>
    <n v="6.8"/>
    <n v="5.9"/>
    <x v="16"/>
    <n v="0.86764705882352944"/>
    <n v="0.36"/>
    <s v="21 - 25"/>
    <n v="23"/>
  </r>
  <r>
    <x v="1"/>
    <s v="LC58A"/>
    <x v="2"/>
    <d v="2019-08-19T00:00:00"/>
    <n v="28.5"/>
    <n v="6.6"/>
    <n v="5.9"/>
    <x v="16"/>
    <n v="0.89393939393939403"/>
    <n v="0.2452830188679245"/>
    <s v="28 - 29"/>
    <n v="28.5"/>
  </r>
  <r>
    <x v="1"/>
    <s v="LC59A"/>
    <x v="2"/>
    <d v="2019-08-07T00:00:00"/>
    <n v="16.5"/>
    <n v="6.9"/>
    <n v="6.4"/>
    <x v="16"/>
    <n v="0.92753623188405798"/>
    <n v="0.27777777777777773"/>
    <s v="16 - 17"/>
    <n v="16.5"/>
  </r>
  <r>
    <x v="1"/>
    <s v="LC60A"/>
    <x v="2"/>
    <m/>
    <m/>
    <n v="6.8"/>
    <n v="6"/>
    <x v="16"/>
    <n v="0.88235294117647056"/>
    <n v="0.33333333333333337"/>
    <m/>
    <m/>
  </r>
  <r>
    <x v="1"/>
    <s v="LC61A"/>
    <x v="2"/>
    <d v="2019-08-14T00:00:00"/>
    <n v="23.5"/>
    <n v="6.3"/>
    <n v="5.9"/>
    <x v="16"/>
    <n v="0.93650793650793662"/>
    <n v="0.18867924528301888"/>
    <s v="23 - 24"/>
    <n v="23.5"/>
  </r>
  <r>
    <x v="1"/>
    <s v="LC61B"/>
    <x v="2"/>
    <d v="2019-08-28T00:00:00"/>
    <n v="32"/>
    <n v="5.7"/>
    <n v="5.4"/>
    <x v="16"/>
    <n v="0.94736842105263164"/>
    <n v="0.18750000000000008"/>
    <s v="30 - 34"/>
    <n v="32"/>
  </r>
  <r>
    <x v="1"/>
    <s v="LC62A"/>
    <x v="2"/>
    <d v="2019-08-21T00:00:00"/>
    <n v="30.5"/>
    <n v="6.3"/>
    <n v="5.9"/>
    <x v="16"/>
    <n v="0.93650793650793662"/>
    <n v="0.18867924528301888"/>
    <s v="30 - 31"/>
    <n v="30.5"/>
  </r>
  <r>
    <x v="1"/>
    <s v="LC63A"/>
    <x v="2"/>
    <d v="2019-08-19T00:00:00"/>
    <n v="28.5"/>
    <n v="6.5"/>
    <n v="5.9"/>
    <x v="16"/>
    <n v="0.9076923076923078"/>
    <n v="0.22641509433962267"/>
    <s v="28 - 29"/>
    <n v="28.5"/>
  </r>
  <r>
    <x v="1"/>
    <s v="LC64A"/>
    <x v="2"/>
    <d v="2019-09-25T00:00:00"/>
    <n v="65.5"/>
    <n v="6.5"/>
    <n v="5.9"/>
    <x v="16"/>
    <n v="0.9076923076923078"/>
    <n v="0.22641509433962267"/>
    <s v="65 - 66"/>
    <n v="65.5"/>
  </r>
  <r>
    <x v="1"/>
    <s v="LC65A"/>
    <x v="2"/>
    <d v="2019-08-13T00:00:00"/>
    <n v="22.5"/>
    <n v="6.6"/>
    <n v="6"/>
    <x v="16"/>
    <n v="0.90909090909090917"/>
    <n v="0.17857142857142858"/>
    <s v="22 - 23"/>
    <n v="22.5"/>
  </r>
  <r>
    <x v="1"/>
    <s v="LC66A"/>
    <x v="2"/>
    <d v="2019-08-31T00:00:00"/>
    <n v="38.5"/>
    <n v="5.7"/>
    <n v="5.2"/>
    <x v="16"/>
    <n v="0.91228070175438591"/>
    <n v="0.23913043478260884"/>
    <s v="34 - 43"/>
    <n v="38.5"/>
  </r>
  <r>
    <x v="1"/>
    <s v="LC66B"/>
    <x v="2"/>
    <m/>
    <m/>
    <n v="6.6"/>
    <n v="6"/>
    <x v="16"/>
    <n v="0.90909090909090917"/>
    <n v="0.31999999999999995"/>
    <m/>
    <m/>
  </r>
  <r>
    <x v="1"/>
    <s v="LC67A"/>
    <x v="2"/>
    <m/>
    <m/>
    <n v="6.6"/>
    <n v="6.1"/>
    <x v="16"/>
    <n v="0.9242424242424242"/>
    <n v="0.26923076923076911"/>
    <m/>
    <m/>
  </r>
  <r>
    <x v="1"/>
    <s v="LC68C"/>
    <x v="2"/>
    <d v="2019-09-24T00:00:00"/>
    <n v="48.5"/>
    <n v="6"/>
    <n v="5.4"/>
    <x v="16"/>
    <n v="0.9"/>
    <n v="0.33333333333333331"/>
    <s v="47 - 50"/>
    <n v="48.5"/>
  </r>
  <r>
    <x v="1"/>
    <s v="LC68D"/>
    <x v="2"/>
    <d v="2019-09-17T00:00:00"/>
    <n v="48.5"/>
    <n v="7.5"/>
    <n v="6.8"/>
    <x v="16"/>
    <n v="0.90666666666666662"/>
    <m/>
    <m/>
    <m/>
  </r>
  <r>
    <x v="1"/>
    <s v="LC69A"/>
    <x v="2"/>
    <d v="2019-09-11T00:00:00"/>
    <n v="46"/>
    <n v="6.8"/>
    <n v="6.2"/>
    <x v="16"/>
    <n v="0.91176470588235303"/>
    <n v="0.1333333333333"/>
    <s v="44 - 48"/>
    <n v="46"/>
  </r>
  <r>
    <x v="1"/>
    <s v="LC70B"/>
    <x v="2"/>
    <d v="2019-09-10T00:00:00"/>
    <n v="45"/>
    <n v="6.8"/>
    <n v="6.2"/>
    <x v="16"/>
    <n v="0.91176470588235303"/>
    <n v="0.36"/>
    <s v="43 - 47"/>
    <n v="45"/>
  </r>
  <r>
    <x v="1"/>
    <s v="LC71A"/>
    <x v="2"/>
    <d v="2019-09-06T00:00:00"/>
    <n v="39"/>
    <n v="6.6"/>
    <n v="6.1"/>
    <x v="16"/>
    <n v="0.9242424242424242"/>
    <n v="0.19999999999999993"/>
    <n v="39"/>
    <n v="39"/>
  </r>
  <r>
    <x v="1"/>
    <s v="LC72A"/>
    <x v="2"/>
    <d v="2019-09-05T00:00:00"/>
    <n v="43.5"/>
    <n v="6"/>
    <n v="5.6"/>
    <x v="16"/>
    <n v="0.93333333333333324"/>
    <n v="9.0909090909090912E-2"/>
    <s v="42 - 45"/>
    <n v="43.5"/>
  </r>
  <r>
    <x v="1"/>
    <s v="LC73B"/>
    <x v="2"/>
    <d v="2019-08-23T00:00:00"/>
    <n v="27"/>
    <n v="6.4"/>
    <n v="5.7"/>
    <x v="16"/>
    <n v="0.890625"/>
    <n v="0.30612244897959179"/>
    <s v="25 - 29"/>
    <n v="27"/>
  </r>
  <r>
    <x v="1"/>
    <s v="LC74A"/>
    <x v="2"/>
    <d v="2019-08-26T00:00:00"/>
    <n v="33.5"/>
    <n v="6.5"/>
    <n v="6"/>
    <x v="16"/>
    <n v="0.92307692307692313"/>
    <n v="0.20370370370370364"/>
    <s v="32 - 35"/>
    <n v="33.5"/>
  </r>
  <r>
    <x v="1"/>
    <s v="LC75A"/>
    <x v="2"/>
    <d v="2019-08-26T00:00:00"/>
    <n v="29"/>
    <n v="6.5"/>
    <n v="6"/>
    <x v="16"/>
    <n v="0.92307692307692313"/>
    <n v="0.22641509433962267"/>
    <s v="28 - 30"/>
    <n v="29"/>
  </r>
  <r>
    <x v="1"/>
    <s v="LC76A"/>
    <x v="2"/>
    <d v="2019-08-26T00:00:00"/>
    <n v="29"/>
    <n v="6.7"/>
    <n v="6"/>
    <x v="16"/>
    <n v="0.89552238805970152"/>
    <n v="0.26415094339622647"/>
    <s v="28 - 30"/>
    <n v="29"/>
  </r>
  <r>
    <x v="1"/>
    <s v="LC77A"/>
    <x v="2"/>
    <d v="2019-09-10T00:00:00"/>
    <n v="44"/>
    <n v="6.4"/>
    <n v="5.8"/>
    <x v="16"/>
    <n v="0.90624999999999989"/>
    <n v="0.20754716981132088"/>
    <s v="43 - 45"/>
    <n v="44"/>
  </r>
  <r>
    <x v="1"/>
    <s v="LC78A"/>
    <x v="2"/>
    <d v="2019-08-26T00:00:00"/>
    <n v="29"/>
    <n v="6.1"/>
    <n v="5.4"/>
    <x v="16"/>
    <n v="0.88524590163934436"/>
    <n v="0.27083333333333331"/>
    <s v="28 - 30"/>
    <n v="29"/>
  </r>
  <r>
    <x v="1"/>
    <s v="LC79A"/>
    <x v="2"/>
    <d v="2019-08-28T00:00:00"/>
    <n v="30"/>
    <n v="6.7"/>
    <n v="6.2"/>
    <x v="16"/>
    <n v="0.92537313432835822"/>
    <n v="0.2407407407407407"/>
    <n v="30"/>
    <n v="30"/>
  </r>
  <r>
    <x v="1"/>
    <s v="LC80A"/>
    <x v="2"/>
    <d v="2019-08-26T00:00:00"/>
    <n v="29"/>
    <n v="6.5"/>
    <n v="5.9"/>
    <x v="16"/>
    <n v="0.9076923076923078"/>
    <n v="0.20370370370370364"/>
    <s v="28 - 30"/>
    <n v="29"/>
  </r>
  <r>
    <x v="1"/>
    <s v="LC43B"/>
    <x v="2"/>
    <d v="2019-09-25T00:00:00"/>
    <n v="56.5"/>
    <n v="6.8"/>
    <n v="6.2"/>
    <x v="16"/>
    <n v="0.91"/>
    <m/>
    <s v="40 - 73"/>
    <n v="56.5"/>
  </r>
  <r>
    <x v="1"/>
    <s v="LC79B"/>
    <x v="2"/>
    <d v="2019-09-25T00:00:00"/>
    <n v="56.5"/>
    <n v="6.6"/>
    <n v="6.1"/>
    <x v="16"/>
    <n v="0.9242424242424242"/>
    <m/>
    <s v="40 - 73"/>
    <n v="56.5"/>
  </r>
  <r>
    <x v="1"/>
    <s v="LC41B"/>
    <x v="3"/>
    <d v="2019-09-30T00:00:00"/>
    <n v="64"/>
    <n v="8.4"/>
    <n v="7"/>
    <x v="16"/>
    <n v="0.83333333333333326"/>
    <m/>
    <m/>
    <m/>
  </r>
  <r>
    <x v="1"/>
    <s v="LC42A"/>
    <x v="3"/>
    <d v="2019-09-07T12:00:00"/>
    <n v="59.5"/>
    <n v="8.4"/>
    <n v="7.1"/>
    <x v="16"/>
    <n v="0.84523809523809512"/>
    <n v="0.21739130434782608"/>
    <s v="32 - 35"/>
    <n v="33.5"/>
  </r>
  <r>
    <x v="1"/>
    <s v="LC43A"/>
    <x v="3"/>
    <d v="2019-09-16T00:00:00"/>
    <n v="68"/>
    <n v="7.7"/>
    <n v="6.5"/>
    <x v="16"/>
    <n v="0.8441558441558441"/>
    <n v="0.18461538461538465"/>
    <n v="35"/>
    <n v="35"/>
  </r>
  <r>
    <x v="1"/>
    <s v="LC44A"/>
    <x v="3"/>
    <d v="2019-09-16T00:00:00"/>
    <n v="68"/>
    <n v="9.6"/>
    <n v="8.1"/>
    <x v="16"/>
    <n v="0.84375"/>
    <n v="0.2972972972972972"/>
    <n v="42"/>
    <n v="42"/>
  </r>
  <r>
    <x v="1"/>
    <s v="LC46A"/>
    <x v="3"/>
    <d v="2019-09-07T12:00:00"/>
    <n v="59.5"/>
    <n v="8"/>
    <n v="6.9"/>
    <x v="16"/>
    <n v="0.86250000000000004"/>
    <n v="0.23076923076923078"/>
    <s v="29 - 32"/>
    <n v="30.5"/>
  </r>
  <r>
    <x v="1"/>
    <s v="LC50B"/>
    <x v="3"/>
    <d v="2019-09-23T00:00:00"/>
    <n v="72"/>
    <n v="7.9"/>
    <n v="6.8"/>
    <x v="16"/>
    <n v="0.860759493670886"/>
    <n v="0.25396825396825407"/>
    <n v="28"/>
    <n v="28"/>
  </r>
  <r>
    <x v="1"/>
    <s v="LC51B"/>
    <x v="3"/>
    <d v="2019-09-25T00:00:00"/>
    <n v="54.5"/>
    <n v="8.3000000000000007"/>
    <n v="7.1"/>
    <x v="16"/>
    <n v="0.85542168674698782"/>
    <n v="0.27692307692307705"/>
    <m/>
    <m/>
  </r>
  <r>
    <x v="1"/>
    <s v="LC52B"/>
    <x v="3"/>
    <d v="2019-09-25T00:00:00"/>
    <n v="53"/>
    <n v="7.6"/>
    <n v="6.6"/>
    <x v="16"/>
    <n v="0.86842105263157898"/>
    <n v="0.24590163934426232"/>
    <m/>
    <m/>
  </r>
  <r>
    <x v="1"/>
    <s v="LC53A"/>
    <x v="3"/>
    <d v="2019-09-10T00:00:00"/>
    <n v="59"/>
    <n v="7.4"/>
    <n v="6.3"/>
    <x v="16"/>
    <n v="0.85135135135135132"/>
    <m/>
    <s v="57 - 61"/>
    <n v="59"/>
  </r>
  <r>
    <x v="1"/>
    <s v="LC54A"/>
    <x v="3"/>
    <d v="2019-09-16T00:00:00"/>
    <n v="65"/>
    <n v="8.1"/>
    <n v="6.9"/>
    <x v="16"/>
    <n v="0.85185185185185197"/>
    <n v="0.20895522388059692"/>
    <n v="39"/>
    <n v="39"/>
  </r>
  <r>
    <x v="1"/>
    <s v="LC56A"/>
    <x v="3"/>
    <d v="2019-09-16T00:00:00"/>
    <n v="65"/>
    <n v="9"/>
    <n v="7.5"/>
    <x v="16"/>
    <n v="0.83333333333333337"/>
    <m/>
    <m/>
    <m/>
  </r>
  <r>
    <x v="1"/>
    <s v="LC57A"/>
    <x v="3"/>
    <d v="2019-09-07T12:00:00"/>
    <n v="56.5"/>
    <n v="8.1"/>
    <n v="6.9"/>
    <x v="16"/>
    <n v="0.85185185185185197"/>
    <n v="0.19117647058823528"/>
    <s v="32 - 35"/>
    <n v="34"/>
  </r>
  <r>
    <x v="1"/>
    <s v="LC58A"/>
    <x v="3"/>
    <d v="2019-09-23T00:00:00"/>
    <n v="63.5"/>
    <n v="8.6999999999999993"/>
    <n v="7.3"/>
    <x v="16"/>
    <n v="0.83908045977011503"/>
    <n v="0.31818181818181812"/>
    <n v="35"/>
    <n v="35"/>
  </r>
  <r>
    <x v="1"/>
    <s v="LC60A"/>
    <x v="3"/>
    <d v="2019-09-30T00:00:00"/>
    <n v="70.5"/>
    <n v="8.4"/>
    <n v="7.2"/>
    <x v="16"/>
    <n v="0.8571428571428571"/>
    <n v="0.2352941176470589"/>
    <m/>
    <m/>
  </r>
  <r>
    <x v="1"/>
    <s v="LC63A"/>
    <x v="3"/>
    <d v="2019-09-27T00:00:00"/>
    <n v="67.5"/>
    <n v="7.8"/>
    <n v="6.7"/>
    <x v="16"/>
    <n v="0.85897435897435903"/>
    <n v="0.19999999999999998"/>
    <n v="39"/>
    <n v="39"/>
  </r>
  <r>
    <x v="1"/>
    <s v="LC65A"/>
    <x v="3"/>
    <d v="2019-09-27T00:00:00"/>
    <n v="67.5"/>
    <n v="8.4"/>
    <n v="7.2"/>
    <x v="16"/>
    <n v="0.8571428571428571"/>
    <n v="0.27272727272727287"/>
    <n v="45"/>
    <n v="45"/>
  </r>
  <r>
    <x v="1"/>
    <s v="LC72A"/>
    <x v="3"/>
    <d v="2019-10-04T00:00:00"/>
    <n v="72.5"/>
    <n v="7.6"/>
    <n v="6.6"/>
    <x v="16"/>
    <n v="0.86842105263157898"/>
    <n v="0.26666666666666661"/>
    <n v="29"/>
    <n v="29"/>
  </r>
  <r>
    <x v="1"/>
    <s v="LC73B"/>
    <x v="3"/>
    <d v="2019-09-23T00:00:00"/>
    <n v="58"/>
    <n v="7.5"/>
    <n v="6.6"/>
    <x v="16"/>
    <n v="0.88"/>
    <n v="0.17187499999999994"/>
    <n v="31"/>
    <n v="31"/>
  </r>
  <r>
    <x v="1"/>
    <s v="LC74A"/>
    <x v="3"/>
    <d v="2019-09-23T00:00:00"/>
    <n v="61.5"/>
    <n v="7.9"/>
    <n v="6.8"/>
    <x v="16"/>
    <n v="0.860759493670886"/>
    <n v="0.21538461538461545"/>
    <n v="28"/>
    <n v="28"/>
  </r>
  <r>
    <x v="1"/>
    <s v="LC80A"/>
    <x v="3"/>
    <d v="2019-09-27T00:00:00"/>
    <n v="61"/>
    <n v="8.1999999999999993"/>
    <n v="7.1"/>
    <x v="16"/>
    <n v="0.86585365853658536"/>
    <n v="0.26153846153846144"/>
    <m/>
    <n v="32"/>
  </r>
  <r>
    <x v="1"/>
    <s v="LC47A"/>
    <x v="3"/>
    <m/>
    <m/>
    <n v="7.9"/>
    <n v="6.9"/>
    <x v="16"/>
    <n v="0.87341772151898733"/>
    <n v="0.21538461538461545"/>
    <m/>
    <m/>
  </r>
  <r>
    <x v="1"/>
    <s v="LC67A"/>
    <x v="3"/>
    <m/>
    <m/>
    <n v="8.1999999999999993"/>
    <n v="7.1"/>
    <x v="16"/>
    <n v="0.86585365853658536"/>
    <n v="0.24242424242424238"/>
    <m/>
    <m/>
  </r>
  <r>
    <x v="1"/>
    <s v="LC71A"/>
    <x v="3"/>
    <d v="2019-10-06T00:00:00"/>
    <n v="69"/>
    <n v="8.1999999999999993"/>
    <n v="7"/>
    <x v="16"/>
    <n v="0.85365853658536595"/>
    <n v="0.24242424242424238"/>
    <s v="29 - 31"/>
    <n v="30"/>
  </r>
  <r>
    <x v="1"/>
    <s v="LC45A"/>
    <x v="3"/>
    <m/>
    <m/>
    <n v="8.5"/>
    <n v="7.2"/>
    <x v="16"/>
    <n v="0.84705882352941175"/>
    <n v="8.9743589743589772E-2"/>
    <m/>
    <m/>
  </r>
  <r>
    <x v="1"/>
    <s v="LC48B"/>
    <x v="3"/>
    <m/>
    <m/>
    <n v="8.4"/>
    <n v="7.2"/>
    <x v="16"/>
    <n v="0.8571428571428571"/>
    <n v="0.2537313432835821"/>
    <m/>
    <m/>
  </r>
  <r>
    <x v="1"/>
    <s v="LC49A"/>
    <x v="3"/>
    <m/>
    <m/>
    <n v="8.6"/>
    <n v="7.5"/>
    <x v="16"/>
    <n v="0.87209302325581395"/>
    <n v="0.24637681159420277"/>
    <m/>
    <m/>
  </r>
  <r>
    <x v="1"/>
    <s v="LC53B"/>
    <x v="3"/>
    <m/>
    <m/>
    <n v="8.3000000000000007"/>
    <n v="6.9"/>
    <x v="16"/>
    <n v="0.83132530120481929"/>
    <n v="0.29687500000000006"/>
    <m/>
    <m/>
  </r>
  <r>
    <x v="1"/>
    <s v="LC59A"/>
    <x v="3"/>
    <m/>
    <m/>
    <n v="8.6"/>
    <n v="7.4"/>
    <x v="16"/>
    <n v="0.86046511627906985"/>
    <n v="0.24637681159420277"/>
    <m/>
    <m/>
  </r>
  <r>
    <x v="1"/>
    <s v="LC62A"/>
    <x v="3"/>
    <m/>
    <m/>
    <n v="7.9"/>
    <n v="6.7"/>
    <x v="16"/>
    <n v="0.84810126582278478"/>
    <n v="0.25396825396825407"/>
    <m/>
    <m/>
  </r>
  <r>
    <x v="1"/>
    <s v="LC77A"/>
    <x v="3"/>
    <d v="2019-10-08T12:00:00"/>
    <n v="72.5"/>
    <n v="7.7"/>
    <n v="6.8"/>
    <x v="16"/>
    <n v="0.88311688311688308"/>
    <n v="0.20312499999999997"/>
    <s v="27 - 30"/>
    <n v="28.5"/>
  </r>
  <r>
    <x v="1"/>
    <s v="LC46B"/>
    <x v="3"/>
    <d v="2019-10-18T00:00:00"/>
    <n v="76"/>
    <n v="8.6999999999999993"/>
    <n v="7.2"/>
    <x v="16"/>
    <n v="0.82758620689655182"/>
    <n v="0.29850746268656703"/>
    <s v="24 - 38"/>
    <n v="31"/>
  </r>
  <r>
    <x v="1"/>
    <s v="LC70B"/>
    <x v="3"/>
    <d v="2019-10-15T12:00:00"/>
    <n v="80.5"/>
    <n v="8.4"/>
    <n v="7.2"/>
    <x v="16"/>
    <n v="0.8571428571428571"/>
    <n v="0.2352941176470589"/>
    <s v="34 - 37"/>
    <n v="35.5"/>
  </r>
  <r>
    <x v="1"/>
    <s v="LC75A"/>
    <x v="3"/>
    <d v="2019-10-18T00:00:00"/>
    <n v="82"/>
    <n v="7.5"/>
    <n v="6.5"/>
    <x v="16"/>
    <n v="0.8666666666666667"/>
    <n v="0.15384615384615385"/>
    <n v="53"/>
    <n v="53"/>
  </r>
  <r>
    <x v="1"/>
    <s v="LC61B"/>
    <x v="3"/>
    <d v="2019-10-23T00:00:00"/>
    <n v="88"/>
    <n v="6.9"/>
    <n v="6.1"/>
    <x v="16"/>
    <n v="0.88405797101449268"/>
    <n v="0.2105263157894737"/>
    <n v="56"/>
    <n v="56"/>
  </r>
  <r>
    <x v="1"/>
    <s v="LC64A"/>
    <x v="3"/>
    <m/>
    <m/>
    <n v="8"/>
    <n v="7"/>
    <x v="16"/>
    <n v="0.875"/>
    <n v="0.23076923076923078"/>
    <m/>
    <m/>
  </r>
  <r>
    <x v="1"/>
    <s v="LC66B"/>
    <x v="3"/>
    <m/>
    <m/>
    <n v="8"/>
    <n v="6.9"/>
    <x v="16"/>
    <n v="0.86250000000000004"/>
    <n v="0.21212121212121218"/>
    <m/>
    <m/>
  </r>
  <r>
    <x v="1"/>
    <s v="LC68D"/>
    <x v="3"/>
    <m/>
    <m/>
    <n v="9.1"/>
    <n v="7.9"/>
    <x v="16"/>
    <n v="0.86813186813186816"/>
    <n v="0.17582417582417578"/>
    <m/>
    <m/>
  </r>
  <r>
    <x v="1"/>
    <s v="LC78A"/>
    <x v="3"/>
    <m/>
    <m/>
    <n v="7.4"/>
    <n v="6.3"/>
    <x v="16"/>
    <n v="0.85135135135135132"/>
    <n v="0.21311475409836078"/>
    <m/>
    <m/>
  </r>
  <r>
    <x v="1"/>
    <s v="LC79B"/>
    <x v="3"/>
    <m/>
    <m/>
    <n v="8.6"/>
    <n v="7.3"/>
    <x v="16"/>
    <n v="0.84883720930232565"/>
    <n v="0.30303030303030304"/>
    <m/>
    <m/>
  </r>
  <r>
    <x v="1"/>
    <s v="LC45A"/>
    <x v="4"/>
    <d v="2019-10-15T12:00:00"/>
    <n v="97.5"/>
    <n v="10.5"/>
    <n v="8.4"/>
    <x v="16"/>
    <n v="0.8"/>
    <n v="0.23529411764705882"/>
    <m/>
    <m/>
  </r>
  <r>
    <x v="1"/>
    <s v="LC42A"/>
    <x v="4"/>
    <d v="2019-10-23T00:00:00"/>
    <n v="105"/>
    <n v="10.199999999999999"/>
    <n v="8.3000000000000007"/>
    <x v="16"/>
    <n v="0.81372549019607854"/>
    <n v="0.21428571428571416"/>
    <s v="44 - 47"/>
    <n v="45.5"/>
  </r>
  <r>
    <x v="1"/>
    <s v="LC48B"/>
    <x v="4"/>
    <d v="2019-10-26T12:00:00"/>
    <n v="105.5"/>
    <n v="10.4"/>
    <n v="8.4"/>
    <x v="16"/>
    <n v="0.80769230769230771"/>
    <n v="0.23809523809523808"/>
    <m/>
    <m/>
  </r>
  <r>
    <x v="1"/>
    <s v="LC59A"/>
    <x v="4"/>
    <d v="2019-10-31T00:00:00"/>
    <n v="101.5"/>
    <n v="10.3"/>
    <n v="8.6"/>
    <x v="16"/>
    <n v="0.83495145631067957"/>
    <n v="0.19767441860465129"/>
    <m/>
    <m/>
  </r>
  <r>
    <x v="1"/>
    <s v="LC44A"/>
    <x v="4"/>
    <d v="2019-11-02T12:00:00"/>
    <n v="115.5"/>
    <n v="12"/>
    <n v="9.9"/>
    <x v="16"/>
    <n v="0.82500000000000007"/>
    <n v="0.25000000000000006"/>
    <s v="46 - 49"/>
    <n v="47.5"/>
  </r>
  <r>
    <x v="1"/>
    <s v="LC49A"/>
    <x v="4"/>
    <d v="2019-11-02T12:00:00"/>
    <n v="115.5"/>
    <n v="11.2"/>
    <n v="9.6999999999999993"/>
    <x v="16"/>
    <n v="0.8660714285714286"/>
    <n v="0.30232558139534882"/>
    <m/>
    <m/>
  </r>
  <r>
    <x v="1"/>
    <s v="LC52B"/>
    <x v="4"/>
    <d v="2019-11-02T12:00:00"/>
    <n v="91.5"/>
    <n v="9.5"/>
    <n v="7.9"/>
    <x v="16"/>
    <n v="0.83157894736842108"/>
    <n v="0.25000000000000006"/>
    <s v="37 - 40"/>
    <n v="38.5"/>
  </r>
  <r>
    <x v="1"/>
    <s v="LC65A"/>
    <x v="4"/>
    <d v="2019-11-02T12:00:00"/>
    <n v="104"/>
    <n v="10.3"/>
    <n v="8.3000000000000007"/>
    <x v="16"/>
    <n v="0.80582524271844658"/>
    <n v="0.22619047619047622"/>
    <s v="35 - 38"/>
    <n v="36.5"/>
  </r>
  <r>
    <x v="1"/>
    <s v="LC73B"/>
    <x v="4"/>
    <d v="2019-11-02T12:00:00"/>
    <n v="98.5"/>
    <n v="9.1999999999999993"/>
    <n v="8"/>
    <x v="16"/>
    <n v="0.86956521739130443"/>
    <n v="0.22666666666666657"/>
    <s v="39 - 42"/>
    <n v="40.5"/>
  </r>
  <r>
    <x v="1"/>
    <s v="LC74A"/>
    <x v="4"/>
    <d v="2019-11-02T12:00:00"/>
    <n v="102"/>
    <n v="9.6"/>
    <n v="8.3000000000000007"/>
    <x v="16"/>
    <n v="0.86458333333333348"/>
    <n v="0.21518987341772142"/>
    <s v="39 - 42"/>
    <n v="40.5"/>
  </r>
  <r>
    <x v="1"/>
    <s v="LC50B"/>
    <x v="4"/>
    <d v="2019-11-05T12:00:00"/>
    <n v="115.5"/>
    <n v="9.9"/>
    <n v="8.1999999999999993"/>
    <x v="16"/>
    <n v="0.82828282828282818"/>
    <n v="0.25316455696202528"/>
    <s v="42 - 45"/>
    <n v="43.5"/>
  </r>
  <r>
    <x v="1"/>
    <s v="LC54A"/>
    <x v="4"/>
    <d v="2019-11-05T12:00:00"/>
    <n v="115.5"/>
    <n v="9.9"/>
    <n v="8.1999999999999993"/>
    <x v="16"/>
    <n v="0.82828282828282818"/>
    <n v="0.22222222222222232"/>
    <s v="49 - 52"/>
    <n v="51"/>
  </r>
  <r>
    <x v="1"/>
    <s v="LC57A"/>
    <x v="4"/>
    <d v="2019-11-05T12:00:00"/>
    <n v="115.5"/>
    <n v="9.8000000000000007"/>
    <n v="8.1"/>
    <x v="16"/>
    <n v="0.82653061224489788"/>
    <n v="0.20987654320987667"/>
    <s v="56 - 62"/>
    <n v="59"/>
  </r>
  <r>
    <x v="1"/>
    <s v="LC58A"/>
    <x v="4"/>
    <d v="2019-11-09T12:00:00"/>
    <n v="111"/>
    <n v="10.199999999999999"/>
    <n v="8.4"/>
    <x v="16"/>
    <n v="0.82352941176470595"/>
    <n v="0.17241379310344829"/>
    <s v="45 - 50"/>
    <n v="47.5"/>
  </r>
  <r>
    <x v="1"/>
    <s v="LC67A"/>
    <x v="4"/>
    <d v="2019-11-05T12:00:00"/>
    <n v="105"/>
    <n v="10.199999999999999"/>
    <n v="8.5"/>
    <x v="16"/>
    <n v="0.83333333333333337"/>
    <n v="0.24390243902439027"/>
    <m/>
    <m/>
  </r>
  <r>
    <x v="1"/>
    <s v="LC41B"/>
    <x v="4"/>
    <d v="2019-11-09T12:00:00"/>
    <n v="104.5"/>
    <n v="10.3"/>
    <n v="8.4"/>
    <x v="16"/>
    <n v="0.81553398058252424"/>
    <n v="0.22619047619047622"/>
    <s v="38 - 43"/>
    <n v="40.5"/>
  </r>
  <r>
    <x v="1"/>
    <s v="LC53B"/>
    <x v="4"/>
    <d v="2019-11-13T00:00:00"/>
    <n v="102"/>
    <n v="9.6999999999999993"/>
    <n v="8"/>
    <x v="16"/>
    <n v="0.82474226804123718"/>
    <n v="0.16867469879518054"/>
    <m/>
    <m/>
  </r>
  <r>
    <x v="1"/>
    <s v="LC56A"/>
    <x v="4"/>
    <d v="2019-11-09T12:00:00"/>
    <n v="119.5"/>
    <n v="10.6"/>
    <n v="8.6"/>
    <x v="16"/>
    <n v="0.81132075471698117"/>
    <n v="0.17777777777777773"/>
    <s v="52 - 57"/>
    <n v="54.5"/>
  </r>
  <r>
    <x v="1"/>
    <s v="LC60A"/>
    <x v="4"/>
    <d v="2019-11-16T00:00:00"/>
    <n v="117.5"/>
    <n v="10.1"/>
    <n v="8.1999999999999993"/>
    <x v="16"/>
    <n v="0.81188118811881183"/>
    <n v="0.2023809523809523"/>
    <s v="45 - 49"/>
    <n v="47"/>
  </r>
  <r>
    <x v="1"/>
    <s v="LC71A"/>
    <x v="4"/>
    <d v="2019-11-19T12:00:00"/>
    <n v="113.5"/>
    <n v="10"/>
    <n v="8.1999999999999993"/>
    <x v="16"/>
    <n v="0.82"/>
    <n v="0.21951219512195133"/>
    <s v="42 - 47"/>
    <n v="44.5"/>
  </r>
  <r>
    <x v="1"/>
    <s v="LC51B"/>
    <x v="4"/>
    <d v="2019-11-24T12:00:00"/>
    <n v="115"/>
    <n v="9.6"/>
    <n v="8"/>
    <x v="16"/>
    <n v="0.83333333333333337"/>
    <n v="0.15662650602409625"/>
    <s v="60 - 61"/>
    <n v="60.5"/>
  </r>
  <r>
    <x v="1"/>
    <s v="LC62A"/>
    <x v="4"/>
    <d v="2019-11-23T00:00:00"/>
    <n v="124.5"/>
    <n v="9.6999999999999993"/>
    <n v="8"/>
    <x v="16"/>
    <n v="0.82474226804123718"/>
    <n v="0.22784810126582264"/>
    <m/>
    <m/>
  </r>
  <r>
    <x v="1"/>
    <s v="LC70B"/>
    <x v="4"/>
    <d v="2019-11-19T12:00:00"/>
    <n v="115.5"/>
    <n v="9.9"/>
    <n v="8.1"/>
    <x v="16"/>
    <n v="0.81818181818181812"/>
    <n v="0.17857142857142858"/>
    <s v="32 - 38"/>
    <n v="35"/>
  </r>
  <r>
    <x v="1"/>
    <s v="LC77A"/>
    <x v="4"/>
    <d v="2019-11-25T12:00:00"/>
    <n v="120.5"/>
    <n v="9.3000000000000007"/>
    <n v="7.6"/>
    <x v="16"/>
    <n v="0.81720430107526876"/>
    <n v="0.20779220779220786"/>
    <s v="46 - 50"/>
    <n v="48"/>
  </r>
  <r>
    <x v="1"/>
    <s v="LC79B"/>
    <x v="4"/>
    <d v="2019-12-04T12:00:00"/>
    <n v="127"/>
    <n v="10.9"/>
    <n v="8.6999999999999993"/>
    <x v="16"/>
    <n v="0.79816513761467878"/>
    <n v="0.26744186046511637"/>
    <m/>
    <m/>
  </r>
  <r>
    <x v="1"/>
    <s v="LC64A"/>
    <x v="4"/>
    <d v="2019-12-17T12:00:00"/>
    <n v="149"/>
    <n v="9.9"/>
    <n v="8.5"/>
    <x v="16"/>
    <n v="0.85858585858585856"/>
    <n v="0.23750000000000004"/>
    <m/>
    <m/>
  </r>
  <r>
    <x v="1"/>
    <s v="LC78A"/>
    <x v="4"/>
    <d v="2019-12-17T12:00:00"/>
    <n v="142.5"/>
    <n v="8.6999999999999993"/>
    <n v="7"/>
    <x v="16"/>
    <n v="0.8045977011494253"/>
    <n v="0.17567567567567552"/>
    <m/>
    <m/>
  </r>
  <r>
    <x v="1"/>
    <s v="LC41B"/>
    <x v="5"/>
    <d v="2020-01-04T12:00:00"/>
    <n v="160.5"/>
    <n v="12.5"/>
    <n v="9.9"/>
    <x v="16"/>
    <n v="0.79200000000000004"/>
    <n v="0.21359223300970864"/>
    <s v="52 - 60"/>
    <n v="56"/>
  </r>
  <r>
    <x v="1"/>
    <s v="LC44A"/>
    <x v="5"/>
    <d v="2019-12-21T12:00:00"/>
    <n v="164.5"/>
    <n v="15"/>
    <n v="12"/>
    <x v="16"/>
    <n v="0.8"/>
    <n v="0.25"/>
    <s v="45 - 53"/>
    <n v="49"/>
  </r>
  <r>
    <x v="1"/>
    <s v="LC47A"/>
    <x v="5"/>
    <d v="2019-12-17T12:00:00"/>
    <n v="160.5"/>
    <n v="11.1"/>
    <n v="9.1999999999999993"/>
    <x v="16"/>
    <n v="0.8288288288288288"/>
    <m/>
    <m/>
    <m/>
  </r>
  <r>
    <x v="1"/>
    <s v="LC48B"/>
    <x v="5"/>
    <d v="2019-12-21T12:00:00"/>
    <n v="161.5"/>
    <n v="12.2"/>
    <n v="10.199999999999999"/>
    <x v="16"/>
    <n v="0.83606557377049184"/>
    <n v="0.17307692307692296"/>
    <s v="52 - 60"/>
    <n v="56"/>
  </r>
  <r>
    <x v="1"/>
    <s v="LC49A"/>
    <x v="5"/>
    <d v="2019-12-21T12:00:00"/>
    <n v="164.5"/>
    <n v="13.9"/>
    <n v="11.4"/>
    <x v="16"/>
    <n v="0.82014388489208634"/>
    <n v="0.24107142857142869"/>
    <s v="45 - 53"/>
    <n v="49"/>
  </r>
  <r>
    <x v="1"/>
    <s v="LC50B"/>
    <x v="5"/>
    <d v="2019-12-17T12:00:00"/>
    <n v="157.5"/>
    <n v="12.4"/>
    <n v="10.3"/>
    <x v="16"/>
    <n v="0.83064516129032262"/>
    <n v="0.25252525252525254"/>
    <s v="39 - 45"/>
    <n v="42"/>
  </r>
  <r>
    <x v="1"/>
    <s v="LC52B"/>
    <x v="5"/>
    <d v="2019-12-13T12:00:00"/>
    <n v="132.5"/>
    <n v="11.4"/>
    <n v="9"/>
    <x v="16"/>
    <n v="0.78947368421052633"/>
    <n v="0.20000000000000004"/>
    <s v="37 - 45"/>
    <n v="41"/>
  </r>
  <r>
    <x v="1"/>
    <s v="LC53B"/>
    <x v="5"/>
    <d v="2020-01-01T12:00:00"/>
    <n v="151.5"/>
    <n v="11.9"/>
    <n v="9.4"/>
    <x v="16"/>
    <n v="0.78991596638655459"/>
    <n v="0.22680412371134034"/>
    <s v="47 - 52"/>
    <n v="49.5"/>
  </r>
  <r>
    <x v="1"/>
    <s v="LC54A"/>
    <x v="5"/>
    <d v="2019-12-29T12:00:00"/>
    <n v="169.5"/>
    <n v="11.9"/>
    <n v="9.5"/>
    <x v="16"/>
    <n v="0.79831932773109238"/>
    <n v="0.20202020202020202"/>
    <s v="51 - 57"/>
    <n v="54"/>
  </r>
  <r>
    <x v="1"/>
    <s v="LC57A"/>
    <x v="5"/>
    <d v="2019-12-21T12:00:00"/>
    <n v="161.5"/>
    <n v="11.8"/>
    <n v="9.6"/>
    <x v="16"/>
    <n v="0.81355932203389825"/>
    <n v="0.2040816326530612"/>
    <s v="42 - 50"/>
    <n v="46"/>
  </r>
  <r>
    <x v="1"/>
    <s v="LC58A"/>
    <x v="5"/>
    <d v="2019-12-26T00:00:00"/>
    <n v="157.5"/>
    <n v="11.9"/>
    <n v="9.5"/>
    <x v="16"/>
    <n v="0.79831932773109238"/>
    <n v="0.1666666666666668"/>
    <s v="42 - 51"/>
    <n v="46.5"/>
  </r>
  <r>
    <x v="1"/>
    <s v="LC65A"/>
    <x v="5"/>
    <d v="2019-12-17T12:00:00"/>
    <n v="149"/>
    <n v="12.6"/>
    <n v="10.5"/>
    <x v="16"/>
    <n v="0.83333333333333337"/>
    <n v="0.22330097087378628"/>
    <s v="42 - 48"/>
    <n v="45"/>
  </r>
  <r>
    <x v="1"/>
    <s v="LC67A"/>
    <x v="5"/>
    <d v="2019-12-17T12:00:00"/>
    <n v="147"/>
    <n v="13.2"/>
    <n v="10.5"/>
    <x v="16"/>
    <n v="0.79545454545454553"/>
    <n v="0.29411764705882354"/>
    <s v="39 - 45"/>
    <n v="42"/>
  </r>
  <r>
    <x v="1"/>
    <s v="LC71A"/>
    <x v="5"/>
    <d v="2020-01-04T12:00:00"/>
    <n v="159.5"/>
    <n v="11.9"/>
    <n v="9.5"/>
    <x v="16"/>
    <n v="0.79831932773109238"/>
    <n v="0.19000000000000003"/>
    <s v="43 - 49"/>
    <n v="46"/>
  </r>
  <r>
    <x v="1"/>
    <s v="LC74A"/>
    <x v="5"/>
    <d v="2019-12-26T00:00:00"/>
    <n v="155.5"/>
    <n v="11.6"/>
    <n v="9"/>
    <x v="16"/>
    <n v="0.77586206896551724"/>
    <n v="0.20833333333333334"/>
    <s v="50 - 57"/>
    <n v="53.5"/>
  </r>
  <r>
    <x v="2"/>
    <m/>
    <x v="7"/>
    <m/>
    <m/>
    <m/>
    <m/>
    <x v="16"/>
    <m/>
    <m/>
    <m/>
    <m/>
  </r>
  <r>
    <x v="2"/>
    <m/>
    <x v="7"/>
    <m/>
    <m/>
    <m/>
    <m/>
    <x v="16"/>
    <m/>
    <m/>
    <m/>
    <m/>
  </r>
  <r>
    <x v="2"/>
    <m/>
    <x v="7"/>
    <m/>
    <m/>
    <m/>
    <m/>
    <x v="16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2">
  <r>
    <x v="0"/>
    <x v="0"/>
    <n v="2019"/>
    <n v="2"/>
    <x v="0"/>
    <s v="instar"/>
    <n v="7.8"/>
    <n v="7.7"/>
    <n v="0.98717948717948723"/>
    <s v="EC"/>
    <x v="0"/>
    <n v="1"/>
  </r>
  <r>
    <x v="0"/>
    <x v="0"/>
    <n v="2019"/>
    <n v="2"/>
    <x v="0"/>
    <s v="instar"/>
    <n v="7.2"/>
    <n v="7.2"/>
    <n v="1"/>
    <s v="EC"/>
    <x v="0"/>
    <n v="1"/>
  </r>
  <r>
    <x v="0"/>
    <x v="0"/>
    <n v="2019"/>
    <n v="2"/>
    <x v="0"/>
    <s v="instar"/>
    <n v="7.1"/>
    <n v="7"/>
    <n v="0.9859154929577465"/>
    <s v="EC"/>
    <x v="0"/>
    <n v="1"/>
  </r>
  <r>
    <x v="0"/>
    <x v="0"/>
    <n v="2019"/>
    <n v="2"/>
    <x v="0"/>
    <s v="instar"/>
    <n v="7.2"/>
    <n v="7.2"/>
    <n v="1"/>
    <s v="EC"/>
    <x v="0"/>
    <n v="1"/>
  </r>
  <r>
    <x v="0"/>
    <x v="0"/>
    <n v="2019"/>
    <n v="2"/>
    <x v="0"/>
    <s v="instar"/>
    <n v="7.3"/>
    <n v="7.3"/>
    <n v="1"/>
    <s v="EC"/>
    <x v="0"/>
    <n v="1"/>
  </r>
  <r>
    <x v="0"/>
    <x v="0"/>
    <n v="2019"/>
    <n v="2"/>
    <x v="0"/>
    <s v="instar"/>
    <n v="6.9"/>
    <n v="6.9"/>
    <n v="1"/>
    <s v="EC"/>
    <x v="0"/>
    <n v="1"/>
  </r>
  <r>
    <x v="0"/>
    <x v="0"/>
    <n v="2019"/>
    <n v="2"/>
    <x v="0"/>
    <s v="instar"/>
    <n v="7.8"/>
    <n v="7.8"/>
    <n v="1"/>
    <s v="EC"/>
    <x v="0"/>
    <n v="1"/>
  </r>
  <r>
    <x v="0"/>
    <x v="0"/>
    <n v="2019"/>
    <n v="2"/>
    <x v="0"/>
    <s v="instar"/>
    <n v="7.2"/>
    <n v="7.1"/>
    <n v="0.98611111111111105"/>
    <s v="EC"/>
    <x v="0"/>
    <n v="1"/>
  </r>
  <r>
    <x v="0"/>
    <x v="0"/>
    <n v="2019"/>
    <n v="2"/>
    <x v="0"/>
    <s v="instar"/>
    <n v="7"/>
    <n v="7"/>
    <n v="1"/>
    <s v="EC"/>
    <x v="0"/>
    <n v="1"/>
  </r>
  <r>
    <x v="0"/>
    <x v="0"/>
    <n v="2019"/>
    <n v="2"/>
    <x v="0"/>
    <s v="instar"/>
    <n v="7.3"/>
    <n v="7.3"/>
    <n v="1"/>
    <s v="EC"/>
    <x v="0"/>
    <n v="1"/>
  </r>
  <r>
    <x v="0"/>
    <x v="0"/>
    <n v="2019"/>
    <n v="2"/>
    <x v="0"/>
    <s v="instar"/>
    <n v="7.2"/>
    <n v="7.2"/>
    <n v="1"/>
    <s v="EC"/>
    <x v="0"/>
    <n v="1"/>
  </r>
  <r>
    <x v="0"/>
    <x v="0"/>
    <n v="2019"/>
    <n v="2"/>
    <x v="0"/>
    <s v="instar"/>
    <n v="6.7"/>
    <n v="6.8"/>
    <n v="1.0149253731343284"/>
    <s v="EC"/>
    <x v="0"/>
    <n v="1"/>
  </r>
  <r>
    <x v="0"/>
    <x v="0"/>
    <n v="2019"/>
    <n v="2"/>
    <x v="1"/>
    <s v="instar"/>
    <n v="7.6"/>
    <n v="7.6"/>
    <n v="1"/>
    <s v="EC"/>
    <x v="0"/>
    <n v="1"/>
  </r>
  <r>
    <x v="0"/>
    <x v="0"/>
    <n v="2019"/>
    <n v="2"/>
    <x v="1"/>
    <s v="instar"/>
    <n v="7.3"/>
    <n v="7.5"/>
    <n v="1.0273972602739727"/>
    <s v="EC"/>
    <x v="0"/>
    <n v="1"/>
  </r>
  <r>
    <x v="0"/>
    <x v="0"/>
    <n v="2019"/>
    <n v="2"/>
    <x v="1"/>
    <s v="instar"/>
    <n v="6.8"/>
    <n v="6.9"/>
    <n v="1.0147058823529413"/>
    <s v="EC"/>
    <x v="0"/>
    <n v="1"/>
  </r>
  <r>
    <x v="0"/>
    <x v="0"/>
    <n v="2019"/>
    <n v="2"/>
    <x v="1"/>
    <s v="instar"/>
    <n v="7"/>
    <n v="7.2"/>
    <n v="1.0285714285714287"/>
    <s v="EC"/>
    <x v="0"/>
    <n v="1"/>
  </r>
  <r>
    <x v="0"/>
    <x v="0"/>
    <n v="2019"/>
    <n v="2"/>
    <x v="1"/>
    <s v="instar"/>
    <n v="7.5"/>
    <n v="7.5"/>
    <n v="1"/>
    <s v="EC"/>
    <x v="0"/>
    <n v="1"/>
  </r>
  <r>
    <x v="0"/>
    <x v="0"/>
    <n v="2019"/>
    <n v="2"/>
    <x v="1"/>
    <s v="instar"/>
    <n v="6.7"/>
    <n v="6.7"/>
    <n v="1"/>
    <s v="EC"/>
    <x v="0"/>
    <n v="1"/>
  </r>
  <r>
    <x v="0"/>
    <x v="0"/>
    <n v="2019"/>
    <n v="2"/>
    <x v="1"/>
    <s v="instar"/>
    <n v="6.9"/>
    <n v="6.9"/>
    <n v="1"/>
    <s v="EC"/>
    <x v="0"/>
    <n v="1"/>
  </r>
  <r>
    <x v="0"/>
    <x v="0"/>
    <n v="2019"/>
    <n v="2"/>
    <x v="1"/>
    <s v="instar"/>
    <n v="7.3"/>
    <n v="7.4"/>
    <n v="1.0136986301369864"/>
    <s v="EC"/>
    <x v="0"/>
    <n v="1"/>
  </r>
  <r>
    <x v="0"/>
    <x v="0"/>
    <n v="2019"/>
    <n v="2"/>
    <x v="1"/>
    <s v="instar"/>
    <n v="6.3"/>
    <n v="6.2"/>
    <n v="0.98412698412698418"/>
    <s v="EC"/>
    <x v="0"/>
    <n v="1"/>
  </r>
  <r>
    <x v="0"/>
    <x v="0"/>
    <n v="2019"/>
    <n v="2"/>
    <x v="1"/>
    <s v="instar"/>
    <n v="7.1"/>
    <n v="7.1"/>
    <n v="1"/>
    <s v="EC"/>
    <x v="0"/>
    <n v="1"/>
  </r>
  <r>
    <x v="0"/>
    <x v="0"/>
    <n v="2019"/>
    <n v="2"/>
    <x v="1"/>
    <s v="instar"/>
    <n v="6.9"/>
    <n v="7"/>
    <n v="1.0144927536231882"/>
    <s v="EC"/>
    <x v="0"/>
    <n v="1"/>
  </r>
  <r>
    <x v="0"/>
    <x v="0"/>
    <n v="2019"/>
    <n v="2"/>
    <x v="1"/>
    <s v="instar"/>
    <n v="7"/>
    <n v="7"/>
    <n v="1"/>
    <s v="EC"/>
    <x v="0"/>
    <n v="1"/>
  </r>
  <r>
    <x v="0"/>
    <x v="0"/>
    <n v="2019"/>
    <n v="2"/>
    <x v="1"/>
    <s v="instar"/>
    <n v="7.2"/>
    <n v="7.2"/>
    <n v="1"/>
    <s v="EC"/>
    <x v="0"/>
    <n v="1"/>
  </r>
  <r>
    <x v="0"/>
    <x v="0"/>
    <n v="2019"/>
    <n v="2"/>
    <x v="1"/>
    <s v="instar"/>
    <n v="7.2"/>
    <n v="7.2"/>
    <n v="1"/>
    <s v="EC"/>
    <x v="0"/>
    <n v="1"/>
  </r>
  <r>
    <x v="0"/>
    <x v="0"/>
    <n v="2019"/>
    <n v="2"/>
    <x v="1"/>
    <s v="instar"/>
    <n v="6.7"/>
    <n v="6.7"/>
    <n v="1"/>
    <s v="EC"/>
    <x v="0"/>
    <n v="1"/>
  </r>
  <r>
    <x v="0"/>
    <x v="0"/>
    <n v="2019"/>
    <n v="2"/>
    <x v="1"/>
    <s v="instar"/>
    <n v="6.4"/>
    <n v="6.4"/>
    <n v="1"/>
    <s v="EC"/>
    <x v="0"/>
    <n v="1"/>
  </r>
  <r>
    <x v="0"/>
    <x v="0"/>
    <n v="2019"/>
    <n v="2"/>
    <x v="1"/>
    <s v="instar"/>
    <n v="6.4"/>
    <n v="6.5"/>
    <n v="1.015625"/>
    <s v="EC"/>
    <x v="0"/>
    <n v="1"/>
  </r>
  <r>
    <x v="0"/>
    <x v="0"/>
    <n v="2019"/>
    <n v="2"/>
    <x v="1"/>
    <s v="instar"/>
    <n v="6.7"/>
    <n v="6.7"/>
    <n v="1"/>
    <s v="EC"/>
    <x v="0"/>
    <n v="1"/>
  </r>
  <r>
    <x v="0"/>
    <x v="0"/>
    <n v="2019"/>
    <n v="2"/>
    <x v="1"/>
    <s v="instar"/>
    <n v="6"/>
    <n v="6"/>
    <n v="1"/>
    <s v="EC"/>
    <x v="0"/>
    <n v="1"/>
  </r>
  <r>
    <x v="0"/>
    <x v="0"/>
    <n v="2019"/>
    <n v="2"/>
    <x v="2"/>
    <s v="instar"/>
    <n v="6.8"/>
    <n v="6.8"/>
    <n v="1"/>
    <s v="EC"/>
    <x v="0"/>
    <n v="1"/>
  </r>
  <r>
    <x v="0"/>
    <x v="0"/>
    <n v="2019"/>
    <n v="2"/>
    <x v="2"/>
    <s v="instar"/>
    <n v="6"/>
    <n v="6.1"/>
    <n v="1.0166666666666666"/>
    <s v="EC"/>
    <x v="0"/>
    <n v="1"/>
  </r>
  <r>
    <x v="0"/>
    <x v="0"/>
    <n v="2019"/>
    <n v="2"/>
    <x v="2"/>
    <s v="instar"/>
    <n v="6.7"/>
    <n v="6.8"/>
    <n v="1.0149253731343284"/>
    <s v="EC"/>
    <x v="0"/>
    <n v="1"/>
  </r>
  <r>
    <x v="0"/>
    <x v="0"/>
    <n v="2019"/>
    <n v="2"/>
    <x v="3"/>
    <s v="instar"/>
    <n v="7.3"/>
    <n v="7.3"/>
    <n v="1"/>
    <s v="EC"/>
    <x v="0"/>
    <n v="1"/>
  </r>
  <r>
    <x v="0"/>
    <x v="0"/>
    <n v="2019"/>
    <n v="2"/>
    <x v="3"/>
    <s v="instar"/>
    <n v="7.1"/>
    <n v="7.3"/>
    <n v="1.028169014084507"/>
    <s v="EC"/>
    <x v="0"/>
    <n v="1"/>
  </r>
  <r>
    <x v="0"/>
    <x v="0"/>
    <n v="2019"/>
    <n v="2"/>
    <x v="3"/>
    <s v="instar"/>
    <n v="7.2"/>
    <n v="7.3"/>
    <n v="1.0138888888888888"/>
    <s v="EC"/>
    <x v="0"/>
    <n v="1"/>
  </r>
  <r>
    <x v="0"/>
    <x v="0"/>
    <n v="2019"/>
    <n v="2"/>
    <x v="3"/>
    <s v="instar"/>
    <n v="6.3"/>
    <n v="6.4"/>
    <n v="1.015873015873016"/>
    <s v="EC"/>
    <x v="0"/>
    <n v="1"/>
  </r>
  <r>
    <x v="0"/>
    <x v="0"/>
    <n v="2019"/>
    <n v="2"/>
    <x v="4"/>
    <s v="instar"/>
    <n v="7.4"/>
    <n v="7.4"/>
    <n v="1"/>
    <s v="EC"/>
    <x v="0"/>
    <n v="1"/>
  </r>
  <r>
    <x v="0"/>
    <x v="0"/>
    <n v="2019"/>
    <n v="2"/>
    <x v="4"/>
    <s v="instar"/>
    <n v="7.6"/>
    <n v="7.7"/>
    <n v="1.0131578947368423"/>
    <s v="EC"/>
    <x v="0"/>
    <n v="1"/>
  </r>
  <r>
    <x v="0"/>
    <x v="0"/>
    <n v="2019"/>
    <n v="2"/>
    <x v="5"/>
    <s v="instar"/>
    <n v="7.2"/>
    <n v="7.2"/>
    <n v="1"/>
    <s v="EC"/>
    <x v="0"/>
    <n v="1"/>
  </r>
  <r>
    <x v="0"/>
    <x v="0"/>
    <n v="2019"/>
    <n v="2"/>
    <x v="5"/>
    <s v="instar"/>
    <n v="7.2"/>
    <n v="7.1"/>
    <n v="0.98611111111111105"/>
    <s v="EC"/>
    <x v="0"/>
    <n v="1"/>
  </r>
  <r>
    <x v="0"/>
    <x v="0"/>
    <n v="2019"/>
    <n v="2"/>
    <x v="5"/>
    <s v="instar"/>
    <n v="7.2"/>
    <n v="7.3"/>
    <n v="1.0138888888888888"/>
    <s v="EC"/>
    <x v="0"/>
    <n v="1"/>
  </r>
  <r>
    <x v="0"/>
    <x v="0"/>
    <n v="2019"/>
    <n v="2"/>
    <x v="6"/>
    <s v="instar"/>
    <n v="7.5"/>
    <n v="7.5"/>
    <n v="1"/>
    <s v="EC"/>
    <x v="0"/>
    <n v="1"/>
  </r>
  <r>
    <x v="0"/>
    <x v="0"/>
    <n v="2019"/>
    <n v="2"/>
    <x v="6"/>
    <s v="instar"/>
    <n v="6.7"/>
    <n v="6.6"/>
    <n v="0.9850746268656716"/>
    <s v="EC"/>
    <x v="0"/>
    <n v="1"/>
  </r>
  <r>
    <x v="0"/>
    <x v="0"/>
    <n v="2019"/>
    <n v="2"/>
    <x v="6"/>
    <s v="instar"/>
    <n v="6.7"/>
    <n v="6.5"/>
    <n v="0.97014925373134331"/>
    <s v="EC"/>
    <x v="0"/>
    <n v="1"/>
  </r>
  <r>
    <x v="0"/>
    <x v="0"/>
    <n v="2019"/>
    <n v="2"/>
    <x v="6"/>
    <s v="instar"/>
    <n v="6.8"/>
    <n v="6.9"/>
    <n v="1.0147058823529413"/>
    <s v="EC"/>
    <x v="0"/>
    <n v="1"/>
  </r>
  <r>
    <x v="0"/>
    <x v="0"/>
    <n v="2019"/>
    <n v="2"/>
    <x v="6"/>
    <s v="instar"/>
    <n v="7"/>
    <n v="7"/>
    <n v="1"/>
    <s v="EC"/>
    <x v="0"/>
    <n v="1"/>
  </r>
  <r>
    <x v="1"/>
    <x v="0"/>
    <n v="2019"/>
    <n v="2"/>
    <x v="6"/>
    <s v="instar"/>
    <n v="7.2"/>
    <n v="7.3"/>
    <n v="1.0138888888888888"/>
    <s v="EC"/>
    <x v="0"/>
    <n v="1"/>
  </r>
  <r>
    <x v="1"/>
    <x v="0"/>
    <n v="2019"/>
    <n v="2"/>
    <x v="3"/>
    <s v="instar"/>
    <n v="7.3"/>
    <n v="7.4"/>
    <n v="1.0136986301369864"/>
    <s v="EC"/>
    <x v="0"/>
    <n v="1"/>
  </r>
  <r>
    <x v="1"/>
    <x v="0"/>
    <n v="2019"/>
    <n v="2"/>
    <x v="3"/>
    <s v="instar"/>
    <n v="7.1"/>
    <n v="7.1"/>
    <n v="1"/>
    <s v="EC"/>
    <x v="0"/>
    <n v="1"/>
  </r>
  <r>
    <x v="1"/>
    <x v="0"/>
    <n v="2019"/>
    <n v="2"/>
    <x v="3"/>
    <s v="instar"/>
    <n v="7.1"/>
    <n v="7"/>
    <n v="0.9859154929577465"/>
    <s v="EC"/>
    <x v="0"/>
    <n v="1"/>
  </r>
  <r>
    <x v="1"/>
    <x v="1"/>
    <n v="2019"/>
    <n v="3"/>
    <x v="7"/>
    <s v="instar"/>
    <n v="6.8"/>
    <n v="6.9"/>
    <n v="1.0147058823529413"/>
    <s v="EC"/>
    <x v="0"/>
    <n v="1"/>
  </r>
  <r>
    <x v="0"/>
    <x v="1"/>
    <n v="2019"/>
    <n v="3"/>
    <x v="7"/>
    <s v="instar"/>
    <n v="6.5"/>
    <n v="6.5"/>
    <n v="1"/>
    <s v="EC"/>
    <x v="0"/>
    <n v="1"/>
  </r>
  <r>
    <x v="0"/>
    <x v="1"/>
    <n v="2019"/>
    <n v="3"/>
    <x v="8"/>
    <s v="instar"/>
    <n v="5.6"/>
    <n v="5.8"/>
    <n v="1.0357142857142858"/>
    <s v="EC"/>
    <x v="0"/>
    <n v="1"/>
  </r>
  <r>
    <x v="0"/>
    <x v="1"/>
    <n v="2019"/>
    <n v="3"/>
    <x v="9"/>
    <s v="instar"/>
    <n v="6.9"/>
    <n v="7.1"/>
    <n v="1.0289855072463767"/>
    <s v="EC"/>
    <x v="0"/>
    <n v="1"/>
  </r>
  <r>
    <x v="0"/>
    <x v="1"/>
    <n v="2019"/>
    <n v="3"/>
    <x v="9"/>
    <s v="instar"/>
    <n v="6.8"/>
    <n v="6.8"/>
    <n v="1"/>
    <s v="EC"/>
    <x v="0"/>
    <n v="1"/>
  </r>
  <r>
    <x v="0"/>
    <x v="1"/>
    <n v="2019"/>
    <n v="3"/>
    <x v="9"/>
    <s v="instar"/>
    <n v="6.7"/>
    <n v="6.6"/>
    <n v="0.9850746268656716"/>
    <s v="EC"/>
    <x v="0"/>
    <n v="1"/>
  </r>
  <r>
    <x v="0"/>
    <x v="1"/>
    <n v="2019"/>
    <n v="3"/>
    <x v="9"/>
    <s v="instar"/>
    <n v="6.6"/>
    <n v="6.8"/>
    <n v="1.0303030303030303"/>
    <s v="EC"/>
    <x v="0"/>
    <n v="1"/>
  </r>
  <r>
    <x v="0"/>
    <x v="1"/>
    <n v="2019"/>
    <n v="3"/>
    <x v="10"/>
    <s v="instar"/>
    <n v="7.2"/>
    <n v="7.2"/>
    <n v="1"/>
    <s v="EC"/>
    <x v="0"/>
    <n v="1"/>
  </r>
  <r>
    <x v="0"/>
    <x v="1"/>
    <n v="2019"/>
    <n v="3"/>
    <x v="10"/>
    <s v="instar"/>
    <n v="6.1"/>
    <n v="6.3"/>
    <n v="1.0327868852459017"/>
    <s v="EC"/>
    <x v="0"/>
    <n v="1"/>
  </r>
  <r>
    <x v="0"/>
    <x v="1"/>
    <n v="2019"/>
    <n v="3"/>
    <x v="11"/>
    <s v="instar"/>
    <n v="6.8"/>
    <n v="6.8"/>
    <n v="1"/>
    <s v="EC"/>
    <x v="0"/>
    <n v="1"/>
  </r>
  <r>
    <x v="0"/>
    <x v="1"/>
    <n v="2019"/>
    <n v="3"/>
    <x v="12"/>
    <s v="instar"/>
    <n v="7.2"/>
    <n v="7.3"/>
    <n v="1.0138888888888888"/>
    <s v="EC"/>
    <x v="0"/>
    <n v="1"/>
  </r>
  <r>
    <x v="0"/>
    <x v="1"/>
    <n v="2019"/>
    <n v="3"/>
    <x v="12"/>
    <s v="instar"/>
    <n v="6.5"/>
    <n v="6.5"/>
    <n v="1"/>
    <s v="EC"/>
    <x v="0"/>
    <n v="1"/>
  </r>
  <r>
    <x v="0"/>
    <x v="1"/>
    <n v="2019"/>
    <n v="3"/>
    <x v="12"/>
    <s v="instar"/>
    <n v="6.5"/>
    <n v="6.6"/>
    <n v="1.0153846153846153"/>
    <s v="EC"/>
    <x v="0"/>
    <n v="1"/>
  </r>
  <r>
    <x v="0"/>
    <x v="1"/>
    <n v="2019"/>
    <n v="3"/>
    <x v="12"/>
    <s v="instar"/>
    <n v="6.2"/>
    <n v="6.3"/>
    <n v="1.0161290322580645"/>
    <s v="EC"/>
    <x v="0"/>
    <n v="1"/>
  </r>
  <r>
    <x v="0"/>
    <x v="1"/>
    <n v="2019"/>
    <n v="3"/>
    <x v="12"/>
    <s v="instar"/>
    <n v="6.8"/>
    <n v="6.9"/>
    <n v="1.0147058823529413"/>
    <s v="EC"/>
    <x v="0"/>
    <n v="1"/>
  </r>
  <r>
    <x v="0"/>
    <x v="1"/>
    <n v="2019"/>
    <n v="3"/>
    <x v="12"/>
    <s v="instar"/>
    <n v="6.8"/>
    <n v="6.9"/>
    <n v="1.0147058823529413"/>
    <s v="EC"/>
    <x v="0"/>
    <n v="1"/>
  </r>
  <r>
    <x v="0"/>
    <x v="1"/>
    <n v="2019"/>
    <n v="3"/>
    <x v="12"/>
    <s v="instar"/>
    <n v="6"/>
    <n v="6.8"/>
    <n v="1.1333333333333333"/>
    <s v="EC"/>
    <x v="0"/>
    <n v="1"/>
  </r>
  <r>
    <x v="0"/>
    <x v="1"/>
    <n v="2019"/>
    <n v="3"/>
    <x v="13"/>
    <s v="instar"/>
    <n v="7.3"/>
    <n v="7.2"/>
    <n v="0.98630136986301375"/>
    <s v="EC"/>
    <x v="0"/>
    <n v="1"/>
  </r>
  <r>
    <x v="0"/>
    <x v="1"/>
    <n v="2019"/>
    <n v="3"/>
    <x v="13"/>
    <s v="instar"/>
    <n v="6"/>
    <n v="6"/>
    <n v="1"/>
    <s v="EC"/>
    <x v="0"/>
    <n v="1"/>
  </r>
  <r>
    <x v="0"/>
    <x v="1"/>
    <n v="2019"/>
    <n v="3"/>
    <x v="14"/>
    <s v="instar"/>
    <n v="7"/>
    <n v="7.1"/>
    <n v="1.0142857142857142"/>
    <s v="EC"/>
    <x v="0"/>
    <n v="1"/>
  </r>
  <r>
    <x v="0"/>
    <x v="1"/>
    <n v="2019"/>
    <n v="3"/>
    <x v="14"/>
    <s v="instar"/>
    <n v="7.8"/>
    <n v="7.9"/>
    <n v="1.012820512820513"/>
    <s v="EC"/>
    <x v="0"/>
    <n v="1"/>
  </r>
  <r>
    <x v="0"/>
    <x v="1"/>
    <n v="2019"/>
    <n v="3"/>
    <x v="14"/>
    <s v="instar"/>
    <n v="7.1"/>
    <n v="7.1"/>
    <n v="1"/>
    <s v="EC"/>
    <x v="0"/>
    <n v="1"/>
  </r>
  <r>
    <x v="0"/>
    <x v="1"/>
    <n v="2019"/>
    <n v="3"/>
    <x v="14"/>
    <s v="instar"/>
    <n v="6.4"/>
    <n v="6.5"/>
    <n v="1.015625"/>
    <s v="EC"/>
    <x v="0"/>
    <n v="1"/>
  </r>
  <r>
    <x v="0"/>
    <x v="1"/>
    <n v="2019"/>
    <n v="3"/>
    <x v="14"/>
    <s v="instar"/>
    <n v="6.4"/>
    <n v="6.5"/>
    <n v="1.015625"/>
    <s v="EC"/>
    <x v="0"/>
    <n v="1"/>
  </r>
  <r>
    <x v="0"/>
    <x v="1"/>
    <n v="2019"/>
    <n v="3"/>
    <x v="14"/>
    <s v="instar"/>
    <n v="7.2"/>
    <n v="7.3"/>
    <n v="1.0138888888888888"/>
    <s v="EC"/>
    <x v="0"/>
    <n v="1"/>
  </r>
  <r>
    <x v="0"/>
    <x v="1"/>
    <n v="2019"/>
    <n v="3"/>
    <x v="14"/>
    <s v="instar"/>
    <n v="6.5"/>
    <n v="6.8"/>
    <n v="1.0461538461538462"/>
    <s v="EC"/>
    <x v="0"/>
    <n v="1"/>
  </r>
  <r>
    <x v="0"/>
    <x v="1"/>
    <n v="2019"/>
    <n v="3"/>
    <x v="14"/>
    <s v="instar"/>
    <n v="7.5"/>
    <n v="7.6"/>
    <n v="1.0133333333333332"/>
    <s v="EC"/>
    <x v="0"/>
    <n v="1"/>
  </r>
  <r>
    <x v="0"/>
    <x v="1"/>
    <n v="2019"/>
    <n v="3"/>
    <x v="14"/>
    <s v="instar"/>
    <n v="7.5"/>
    <n v="7.5"/>
    <n v="1"/>
    <s v="EC"/>
    <x v="0"/>
    <n v="1"/>
  </r>
  <r>
    <x v="0"/>
    <x v="1"/>
    <n v="2019"/>
    <n v="3"/>
    <x v="14"/>
    <s v="instar"/>
    <n v="7.4"/>
    <n v="7.4"/>
    <n v="1"/>
    <s v="EC"/>
    <x v="0"/>
    <n v="1"/>
  </r>
  <r>
    <x v="0"/>
    <x v="1"/>
    <n v="2019"/>
    <n v="3"/>
    <x v="14"/>
    <s v="instar"/>
    <n v="5.8"/>
    <n v="6"/>
    <n v="1.0344827586206897"/>
    <s v="EC"/>
    <x v="0"/>
    <n v="1"/>
  </r>
  <r>
    <x v="0"/>
    <x v="1"/>
    <n v="2019"/>
    <n v="3"/>
    <x v="14"/>
    <s v="instar"/>
    <n v="7"/>
    <n v="7"/>
    <n v="1"/>
    <s v="EC"/>
    <x v="0"/>
    <n v="1"/>
  </r>
  <r>
    <x v="0"/>
    <x v="1"/>
    <n v="2019"/>
    <n v="3"/>
    <x v="14"/>
    <s v="instar"/>
    <n v="6.7"/>
    <n v="6.8"/>
    <n v="1.0149253731343284"/>
    <s v="EC"/>
    <x v="0"/>
    <n v="1"/>
  </r>
  <r>
    <x v="0"/>
    <x v="1"/>
    <n v="2019"/>
    <n v="3"/>
    <x v="14"/>
    <s v="instar"/>
    <n v="6.2"/>
    <n v="6.3"/>
    <n v="1.0161290322580645"/>
    <s v="EC"/>
    <x v="0"/>
    <n v="1"/>
  </r>
  <r>
    <x v="1"/>
    <x v="2"/>
    <n v="2019"/>
    <n v="4"/>
    <x v="15"/>
    <s v="instar"/>
    <n v="6.5"/>
    <n v="6.8"/>
    <n v="1.0461538461538462"/>
    <s v="EC"/>
    <x v="0"/>
    <n v="1"/>
  </r>
  <r>
    <x v="1"/>
    <x v="2"/>
    <n v="2019"/>
    <n v="4"/>
    <x v="15"/>
    <s v="instar"/>
    <n v="6.4"/>
    <n v="6.5"/>
    <n v="1.015625"/>
    <s v="EC"/>
    <x v="0"/>
    <n v="1"/>
  </r>
  <r>
    <x v="1"/>
    <x v="2"/>
    <n v="2019"/>
    <n v="4"/>
    <x v="15"/>
    <s v="instar"/>
    <n v="7.1"/>
    <n v="7.1"/>
    <n v="1"/>
    <s v="EC"/>
    <x v="0"/>
    <n v="1"/>
  </r>
  <r>
    <x v="1"/>
    <x v="2"/>
    <n v="2019"/>
    <n v="4"/>
    <x v="15"/>
    <s v="instar"/>
    <n v="6.5"/>
    <n v="6.8"/>
    <n v="1.0461538461538462"/>
    <s v="EC"/>
    <x v="0"/>
    <n v="1"/>
  </r>
  <r>
    <x v="1"/>
    <x v="2"/>
    <n v="2019"/>
    <n v="4"/>
    <x v="16"/>
    <s v="instar"/>
    <n v="6.9"/>
    <n v="7"/>
    <n v="1.0144927536231882"/>
    <s v="EC"/>
    <x v="0"/>
    <n v="1"/>
  </r>
  <r>
    <x v="1"/>
    <x v="2"/>
    <n v="2019"/>
    <n v="4"/>
    <x v="16"/>
    <s v="instar"/>
    <n v="6.3"/>
    <n v="6.2"/>
    <n v="0.98412698412698418"/>
    <s v="EC"/>
    <x v="0"/>
    <n v="1"/>
  </r>
  <r>
    <x v="1"/>
    <x v="2"/>
    <n v="2019"/>
    <n v="4"/>
    <x v="16"/>
    <s v="instar"/>
    <n v="6.7"/>
    <n v="6.7"/>
    <n v="1"/>
    <s v="EC"/>
    <x v="0"/>
    <n v="1"/>
  </r>
  <r>
    <x v="1"/>
    <x v="2"/>
    <n v="2019"/>
    <n v="4"/>
    <x v="17"/>
    <s v="instar"/>
    <n v="6.5"/>
    <n v="6.5"/>
    <n v="1"/>
    <s v="EC"/>
    <x v="0"/>
    <n v="1"/>
  </r>
  <r>
    <x v="1"/>
    <x v="2"/>
    <n v="2019"/>
    <n v="4"/>
    <x v="18"/>
    <s v="instar"/>
    <n v="7.1"/>
    <n v="7.2"/>
    <n v="1.0140845070422535"/>
    <s v="EC"/>
    <x v="0"/>
    <n v="1"/>
  </r>
  <r>
    <x v="1"/>
    <x v="2"/>
    <n v="2019"/>
    <n v="4"/>
    <x v="18"/>
    <s v="instar"/>
    <n v="6.3"/>
    <n v="6.4"/>
    <n v="1.015873015873016"/>
    <s v="EC"/>
    <x v="0"/>
    <n v="1"/>
  </r>
  <r>
    <x v="1"/>
    <x v="2"/>
    <n v="2019"/>
    <n v="4"/>
    <x v="18"/>
    <s v="instar"/>
    <n v="6.3"/>
    <n v="6.3"/>
    <n v="1"/>
    <s v="EC"/>
    <x v="0"/>
    <n v="1"/>
  </r>
  <r>
    <x v="1"/>
    <x v="2"/>
    <n v="2019"/>
    <n v="4"/>
    <x v="18"/>
    <s v="instar"/>
    <n v="7"/>
    <n v="7.1"/>
    <n v="1.0142857142857142"/>
    <s v="EC"/>
    <x v="0"/>
    <n v="1"/>
  </r>
  <r>
    <x v="1"/>
    <x v="2"/>
    <n v="2019"/>
    <n v="4"/>
    <x v="18"/>
    <s v="instar"/>
    <n v="6.4"/>
    <n v="6.5"/>
    <n v="1.015625"/>
    <s v="EC"/>
    <x v="0"/>
    <n v="1"/>
  </r>
  <r>
    <x v="1"/>
    <x v="2"/>
    <n v="2019"/>
    <n v="4"/>
    <x v="18"/>
    <s v="instar"/>
    <n v="7.2"/>
    <n v="7.1"/>
    <n v="0.98611111111111105"/>
    <s v="EC"/>
    <x v="0"/>
    <n v="1"/>
  </r>
  <r>
    <x v="1"/>
    <x v="2"/>
    <n v="2019"/>
    <n v="4"/>
    <x v="18"/>
    <s v="instar"/>
    <n v="6.8"/>
    <n v="6.9"/>
    <n v="1.0147058823529413"/>
    <s v="EC"/>
    <x v="0"/>
    <n v="1"/>
  </r>
  <r>
    <x v="1"/>
    <x v="2"/>
    <n v="2019"/>
    <n v="4"/>
    <x v="18"/>
    <s v="instar"/>
    <n v="7.1"/>
    <n v="7.1"/>
    <n v="1"/>
    <s v="EC"/>
    <x v="0"/>
    <n v="1"/>
  </r>
  <r>
    <x v="1"/>
    <x v="2"/>
    <n v="2019"/>
    <n v="4"/>
    <x v="18"/>
    <s v="instar"/>
    <n v="6.1"/>
    <n v="6.1"/>
    <n v="1"/>
    <s v="EC"/>
    <x v="0"/>
    <n v="1"/>
  </r>
  <r>
    <x v="1"/>
    <x v="2"/>
    <n v="2019"/>
    <n v="4"/>
    <x v="18"/>
    <s v="instar"/>
    <n v="6.5"/>
    <n v="6.5"/>
    <n v="1"/>
    <s v="EC"/>
    <x v="0"/>
    <n v="1"/>
  </r>
  <r>
    <x v="1"/>
    <x v="2"/>
    <n v="2019"/>
    <n v="4"/>
    <x v="19"/>
    <s v="instar"/>
    <n v="6.2"/>
    <n v="6.3"/>
    <n v="1.0161290322580645"/>
    <s v="EC"/>
    <x v="0"/>
    <n v="1"/>
  </r>
  <r>
    <x v="1"/>
    <x v="2"/>
    <n v="2019"/>
    <n v="4"/>
    <x v="19"/>
    <s v="instar"/>
    <n v="6.4"/>
    <n v="6.4"/>
    <n v="1"/>
    <s v="EC"/>
    <x v="0"/>
    <n v="1"/>
  </r>
  <r>
    <x v="0"/>
    <x v="2"/>
    <n v="2019"/>
    <n v="4"/>
    <x v="19"/>
    <s v="instar"/>
    <n v="6.5"/>
    <n v="6.5"/>
    <n v="1"/>
    <s v="EC"/>
    <x v="0"/>
    <n v="1"/>
  </r>
  <r>
    <x v="0"/>
    <x v="2"/>
    <n v="2019"/>
    <n v="4"/>
    <x v="19"/>
    <s v="instar"/>
    <n v="6.8"/>
    <n v="6.8"/>
    <n v="1"/>
    <s v="EC"/>
    <x v="0"/>
    <n v="1"/>
  </r>
  <r>
    <x v="0"/>
    <x v="2"/>
    <n v="2019"/>
    <n v="4"/>
    <x v="19"/>
    <s v="instar"/>
    <n v="6.5"/>
    <n v="6.4"/>
    <n v="0.98461538461538467"/>
    <s v="EC"/>
    <x v="0"/>
    <n v="1"/>
  </r>
  <r>
    <x v="0"/>
    <x v="2"/>
    <n v="2019"/>
    <n v="4"/>
    <x v="19"/>
    <s v="instar"/>
    <n v="6.2"/>
    <n v="6.2"/>
    <n v="1"/>
    <s v="EC"/>
    <x v="0"/>
    <n v="1"/>
  </r>
  <r>
    <x v="0"/>
    <x v="2"/>
    <n v="2019"/>
    <n v="4"/>
    <x v="15"/>
    <s v="instar"/>
    <n v="7.2"/>
    <n v="7.2"/>
    <n v="1"/>
    <s v="EC"/>
    <x v="0"/>
    <n v="1"/>
  </r>
  <r>
    <x v="0"/>
    <x v="2"/>
    <n v="2019"/>
    <n v="4"/>
    <x v="15"/>
    <s v="instar"/>
    <n v="7.5"/>
    <n v="7.4"/>
    <n v="0.98666666666666669"/>
    <s v="EC"/>
    <x v="0"/>
    <n v="1"/>
  </r>
  <r>
    <x v="0"/>
    <x v="2"/>
    <n v="2019"/>
    <n v="4"/>
    <x v="15"/>
    <s v="instar"/>
    <n v="7.2"/>
    <n v="7.2"/>
    <n v="1"/>
    <s v="EC"/>
    <x v="0"/>
    <n v="1"/>
  </r>
  <r>
    <x v="0"/>
    <x v="2"/>
    <n v="2019"/>
    <n v="4"/>
    <x v="17"/>
    <s v="instar"/>
    <n v="6.7"/>
    <n v="6.7"/>
    <n v="1"/>
    <s v="EC"/>
    <x v="0"/>
    <n v="1"/>
  </r>
  <r>
    <x v="0"/>
    <x v="2"/>
    <n v="2019"/>
    <n v="4"/>
    <x v="17"/>
    <s v="instar"/>
    <n v="7"/>
    <n v="6.8"/>
    <n v="0.97142857142857142"/>
    <s v="EC"/>
    <x v="0"/>
    <n v="1"/>
  </r>
  <r>
    <x v="0"/>
    <x v="2"/>
    <n v="2019"/>
    <n v="4"/>
    <x v="17"/>
    <s v="instar"/>
    <n v="6.9"/>
    <n v="6.9"/>
    <n v="1"/>
    <s v="EC"/>
    <x v="0"/>
    <n v="1"/>
  </r>
  <r>
    <x v="0"/>
    <x v="2"/>
    <n v="2019"/>
    <n v="4"/>
    <x v="17"/>
    <s v="instar"/>
    <n v="5.6"/>
    <n v="5.6"/>
    <n v="1"/>
    <s v="EC"/>
    <x v="0"/>
    <n v="1"/>
  </r>
  <r>
    <x v="0"/>
    <x v="2"/>
    <n v="2019"/>
    <n v="4"/>
    <x v="17"/>
    <s v="instar"/>
    <n v="6.4"/>
    <n v="6.4"/>
    <n v="1"/>
    <s v="EC"/>
    <x v="0"/>
    <n v="1"/>
  </r>
  <r>
    <x v="0"/>
    <x v="2"/>
    <n v="2019"/>
    <n v="4"/>
    <x v="17"/>
    <s v="instar"/>
    <n v="6.4"/>
    <n v="6.4"/>
    <n v="1"/>
    <s v="EC"/>
    <x v="0"/>
    <n v="1"/>
  </r>
  <r>
    <x v="0"/>
    <x v="2"/>
    <n v="2019"/>
    <n v="4"/>
    <x v="17"/>
    <s v="instar"/>
    <n v="6.4"/>
    <n v="6.5"/>
    <n v="1.015625"/>
    <s v="EC"/>
    <x v="0"/>
    <n v="1"/>
  </r>
  <r>
    <x v="0"/>
    <x v="2"/>
    <n v="2019"/>
    <n v="4"/>
    <x v="16"/>
    <s v="instar"/>
    <n v="5.9"/>
    <n v="5.8"/>
    <n v="0.98305084745762705"/>
    <s v="EC"/>
    <x v="0"/>
    <n v="1"/>
  </r>
  <r>
    <x v="0"/>
    <x v="2"/>
    <n v="2019"/>
    <n v="4"/>
    <x v="16"/>
    <s v="instar"/>
    <n v="6.9"/>
    <n v="6.9"/>
    <n v="1"/>
    <s v="EC"/>
    <x v="0"/>
    <n v="1"/>
  </r>
  <r>
    <x v="0"/>
    <x v="2"/>
    <n v="2019"/>
    <n v="4"/>
    <x v="16"/>
    <s v="instar"/>
    <n v="6.3"/>
    <n v="6.4"/>
    <n v="1.015873015873016"/>
    <s v="EC"/>
    <x v="0"/>
    <n v="1"/>
  </r>
  <r>
    <x v="0"/>
    <x v="2"/>
    <n v="2019"/>
    <n v="4"/>
    <x v="16"/>
    <s v="instar"/>
    <n v="6.4"/>
    <n v="6.4"/>
    <n v="1"/>
    <s v="EC"/>
    <x v="0"/>
    <n v="1"/>
  </r>
  <r>
    <x v="0"/>
    <x v="2"/>
    <n v="2019"/>
    <n v="4"/>
    <x v="16"/>
    <s v="instar"/>
    <n v="6"/>
    <n v="6.2"/>
    <n v="1.0333333333333334"/>
    <s v="EC"/>
    <x v="0"/>
    <n v="1"/>
  </r>
  <r>
    <x v="0"/>
    <x v="2"/>
    <n v="2019"/>
    <n v="4"/>
    <x v="20"/>
    <s v="instar"/>
    <n v="6.7"/>
    <n v="6.7"/>
    <n v="1"/>
    <s v="EC"/>
    <x v="0"/>
    <n v="1"/>
  </r>
  <r>
    <x v="0"/>
    <x v="2"/>
    <n v="2019"/>
    <n v="4"/>
    <x v="20"/>
    <s v="instar"/>
    <n v="6.8"/>
    <n v="6.8"/>
    <n v="1"/>
    <s v="EC"/>
    <x v="0"/>
    <n v="1"/>
  </r>
  <r>
    <x v="0"/>
    <x v="2"/>
    <n v="2019"/>
    <n v="4"/>
    <x v="20"/>
    <s v="instar"/>
    <n v="6.3"/>
    <n v="6.4"/>
    <n v="1.015873015873016"/>
    <s v="EC"/>
    <x v="0"/>
    <n v="1"/>
  </r>
  <r>
    <x v="0"/>
    <x v="2"/>
    <n v="2019"/>
    <n v="4"/>
    <x v="20"/>
    <s v="instar"/>
    <n v="6.4"/>
    <n v="6.5"/>
    <n v="1.015625"/>
    <s v="EC"/>
    <x v="0"/>
    <n v="1"/>
  </r>
  <r>
    <x v="0"/>
    <x v="2"/>
    <n v="2019"/>
    <n v="4"/>
    <x v="20"/>
    <s v="instar"/>
    <n v="6.8"/>
    <n v="6.9"/>
    <n v="1.0147058823529413"/>
    <s v="EC"/>
    <x v="0"/>
    <n v="1"/>
  </r>
  <r>
    <x v="0"/>
    <x v="2"/>
    <n v="2019"/>
    <n v="4"/>
    <x v="21"/>
    <s v="instar"/>
    <n v="6.4"/>
    <n v="6.6"/>
    <n v="1.0312499999999998"/>
    <s v="EC"/>
    <x v="0"/>
    <n v="1"/>
  </r>
  <r>
    <x v="0"/>
    <x v="2"/>
    <n v="2019"/>
    <n v="4"/>
    <x v="21"/>
    <s v="instar"/>
    <n v="7.1"/>
    <n v="7"/>
    <n v="0.9859154929577465"/>
    <s v="EC"/>
    <x v="0"/>
    <n v="1"/>
  </r>
  <r>
    <x v="0"/>
    <x v="2"/>
    <n v="2019"/>
    <n v="4"/>
    <x v="22"/>
    <s v="instar"/>
    <n v="6.4"/>
    <n v="6.6"/>
    <n v="1.0312499999999998"/>
    <s v="EC"/>
    <x v="0"/>
    <n v="1"/>
  </r>
  <r>
    <x v="0"/>
    <x v="2"/>
    <n v="2019"/>
    <n v="4"/>
    <x v="22"/>
    <s v="instar"/>
    <n v="6.4"/>
    <n v="6.5"/>
    <n v="1.015625"/>
    <s v="EC"/>
    <x v="0"/>
    <n v="1"/>
  </r>
  <r>
    <x v="0"/>
    <x v="2"/>
    <n v="2019"/>
    <n v="4"/>
    <x v="18"/>
    <s v="instar"/>
    <n v="6"/>
    <n v="6.1"/>
    <n v="1.0166666666666666"/>
    <s v="EC"/>
    <x v="0"/>
    <n v="1"/>
  </r>
  <r>
    <x v="0"/>
    <x v="2"/>
    <n v="2019"/>
    <n v="4"/>
    <x v="18"/>
    <s v="instar"/>
    <n v="6.4"/>
    <n v="6.4"/>
    <n v="1"/>
    <s v="EC"/>
    <x v="0"/>
    <n v="1"/>
  </r>
  <r>
    <x v="0"/>
    <x v="2"/>
    <n v="2019"/>
    <n v="4"/>
    <x v="18"/>
    <s v="instar"/>
    <n v="6.5"/>
    <n v="6.7"/>
    <n v="1.0307692307692309"/>
    <s v="EC"/>
    <x v="0"/>
    <n v="1"/>
  </r>
  <r>
    <x v="1"/>
    <x v="3"/>
    <n v="2019"/>
    <n v="5"/>
    <x v="23"/>
    <s v="instar"/>
    <n v="5.9"/>
    <n v="6.1"/>
    <n v="1.0338983050847457"/>
    <m/>
    <x v="0"/>
    <n v="1"/>
  </r>
  <r>
    <x v="1"/>
    <x v="3"/>
    <n v="2019"/>
    <n v="5"/>
    <x v="24"/>
    <s v="instar"/>
    <n v="7.1"/>
    <n v="7.1"/>
    <n v="1"/>
    <s v="EC"/>
    <x v="0"/>
    <n v="1"/>
  </r>
  <r>
    <x v="1"/>
    <x v="3"/>
    <n v="2019"/>
    <n v="5"/>
    <x v="24"/>
    <s v="instar"/>
    <n v="6.5"/>
    <n v="6.5"/>
    <n v="1"/>
    <m/>
    <x v="0"/>
    <n v="1"/>
  </r>
  <r>
    <x v="1"/>
    <x v="3"/>
    <n v="2019"/>
    <n v="5"/>
    <x v="24"/>
    <s v="instar"/>
    <n v="6.3"/>
    <n v="6.3"/>
    <n v="1"/>
    <m/>
    <x v="0"/>
    <n v="1"/>
  </r>
  <r>
    <x v="1"/>
    <x v="3"/>
    <n v="2019"/>
    <n v="5"/>
    <x v="24"/>
    <s v="instar"/>
    <n v="6.8"/>
    <n v="6.9"/>
    <n v="1.0147058823529413"/>
    <m/>
    <x v="0"/>
    <n v="1"/>
  </r>
  <r>
    <x v="1"/>
    <x v="3"/>
    <n v="2019"/>
    <n v="5"/>
    <x v="24"/>
    <s v="instar"/>
    <n v="6.3"/>
    <n v="6.3"/>
    <n v="1"/>
    <m/>
    <x v="0"/>
    <n v="1"/>
  </r>
  <r>
    <x v="1"/>
    <x v="3"/>
    <n v="2019"/>
    <n v="5"/>
    <x v="24"/>
    <s v="instar"/>
    <n v="6.9"/>
    <n v="7"/>
    <n v="1.0144927536231882"/>
    <s v="EC"/>
    <x v="0"/>
    <n v="1"/>
  </r>
  <r>
    <x v="1"/>
    <x v="3"/>
    <n v="2019"/>
    <n v="5"/>
    <x v="25"/>
    <s v="instar"/>
    <n v="5.2"/>
    <n v="5.4"/>
    <n v="1.0384615384615385"/>
    <m/>
    <x v="0"/>
    <n v="1"/>
  </r>
  <r>
    <x v="0"/>
    <x v="3"/>
    <n v="2019"/>
    <n v="5"/>
    <x v="26"/>
    <s v="instar"/>
    <n v="6.6"/>
    <n v="6.7"/>
    <n v="1.0151515151515151"/>
    <m/>
    <x v="0"/>
    <n v="1"/>
  </r>
  <r>
    <x v="0"/>
    <x v="3"/>
    <n v="2019"/>
    <n v="5"/>
    <x v="27"/>
    <s v="instar"/>
    <n v="7"/>
    <n v="7.2"/>
    <n v="1.0285714285714287"/>
    <s v="EC"/>
    <x v="0"/>
    <n v="1"/>
  </r>
  <r>
    <x v="0"/>
    <x v="3"/>
    <n v="2019"/>
    <n v="5"/>
    <x v="27"/>
    <s v="instar"/>
    <n v="7.3"/>
    <n v="7.3"/>
    <n v="1"/>
    <s v="EC"/>
    <x v="0"/>
    <n v="1"/>
  </r>
  <r>
    <x v="0"/>
    <x v="3"/>
    <n v="2019"/>
    <n v="5"/>
    <x v="27"/>
    <s v="instar"/>
    <n v="6.9"/>
    <n v="7"/>
    <n v="1.0144927536231882"/>
    <m/>
    <x v="0"/>
    <n v="1"/>
  </r>
  <r>
    <x v="0"/>
    <x v="3"/>
    <n v="2019"/>
    <n v="5"/>
    <x v="27"/>
    <s v="instar"/>
    <n v="6.3"/>
    <n v="6.3"/>
    <n v="1"/>
    <m/>
    <x v="0"/>
    <n v="1"/>
  </r>
  <r>
    <x v="0"/>
    <x v="3"/>
    <n v="2019"/>
    <n v="5"/>
    <x v="27"/>
    <s v="instar"/>
    <n v="6.5"/>
    <n v="6.6"/>
    <n v="1.0153846153846153"/>
    <m/>
    <x v="0"/>
    <n v="1"/>
  </r>
  <r>
    <x v="0"/>
    <x v="3"/>
    <n v="2019"/>
    <n v="5"/>
    <x v="27"/>
    <s v="instar"/>
    <n v="6.2"/>
    <n v="6.2"/>
    <n v="1"/>
    <m/>
    <x v="0"/>
    <n v="1"/>
  </r>
  <r>
    <x v="0"/>
    <x v="3"/>
    <n v="2019"/>
    <n v="5"/>
    <x v="28"/>
    <s v="instar"/>
    <n v="7"/>
    <n v="7"/>
    <n v="1"/>
    <s v="EC"/>
    <x v="0"/>
    <n v="1"/>
  </r>
  <r>
    <x v="0"/>
    <x v="3"/>
    <n v="2019"/>
    <n v="5"/>
    <x v="28"/>
    <s v="instar"/>
    <n v="5.9"/>
    <n v="5.9"/>
    <n v="1"/>
    <m/>
    <x v="0"/>
    <n v="1"/>
  </r>
  <r>
    <x v="0"/>
    <x v="3"/>
    <n v="2019"/>
    <n v="5"/>
    <x v="28"/>
    <s v="instar"/>
    <n v="6.5"/>
    <n v="6.5"/>
    <n v="1"/>
    <m/>
    <x v="0"/>
    <n v="1"/>
  </r>
  <r>
    <x v="0"/>
    <x v="3"/>
    <n v="2019"/>
    <n v="5"/>
    <x v="24"/>
    <s v="instar"/>
    <n v="6.2"/>
    <n v="6.3"/>
    <n v="1.0161290322580645"/>
    <m/>
    <x v="0"/>
    <n v="1"/>
  </r>
  <r>
    <x v="0"/>
    <x v="3"/>
    <n v="2019"/>
    <n v="5"/>
    <x v="29"/>
    <s v="instar"/>
    <n v="6.5"/>
    <n v="6.5"/>
    <n v="1"/>
    <m/>
    <x v="0"/>
    <n v="1"/>
  </r>
  <r>
    <x v="0"/>
    <x v="3"/>
    <n v="2019"/>
    <n v="5"/>
    <x v="23"/>
    <s v="instar"/>
    <n v="6.2"/>
    <n v="6.2"/>
    <n v="1"/>
    <m/>
    <x v="0"/>
    <n v="1"/>
  </r>
  <r>
    <x v="0"/>
    <x v="3"/>
    <n v="2019"/>
    <n v="5"/>
    <x v="23"/>
    <s v="instar"/>
    <n v="6.5"/>
    <n v="6.7"/>
    <n v="1.0307692307692309"/>
    <m/>
    <x v="0"/>
    <n v="1"/>
  </r>
  <r>
    <x v="0"/>
    <x v="3"/>
    <n v="2019"/>
    <n v="5"/>
    <x v="30"/>
    <s v="instar"/>
    <n v="6.3"/>
    <n v="6.4"/>
    <n v="1.015873015873016"/>
    <m/>
    <x v="0"/>
    <n v="1"/>
  </r>
  <r>
    <x v="0"/>
    <x v="3"/>
    <n v="2019"/>
    <n v="5"/>
    <x v="30"/>
    <s v="instar"/>
    <n v="6.5"/>
    <n v="6.5"/>
    <n v="1"/>
    <m/>
    <x v="0"/>
    <n v="1"/>
  </r>
  <r>
    <x v="0"/>
    <x v="3"/>
    <n v="2019"/>
    <n v="5"/>
    <x v="30"/>
    <s v="instar"/>
    <n v="5.8"/>
    <n v="5.8"/>
    <n v="1"/>
    <m/>
    <x v="0"/>
    <n v="1"/>
  </r>
  <r>
    <x v="0"/>
    <x v="3"/>
    <n v="2019"/>
    <n v="5"/>
    <x v="30"/>
    <s v="instar"/>
    <n v="6.6"/>
    <n v="6.6"/>
    <n v="1"/>
    <m/>
    <x v="0"/>
    <n v="1"/>
  </r>
  <r>
    <x v="0"/>
    <x v="4"/>
    <n v="2019"/>
    <n v="6"/>
    <x v="31"/>
    <s v="instar"/>
    <n v="5.7"/>
    <n v="5.9"/>
    <n v="1.0350877192982457"/>
    <m/>
    <x v="0"/>
    <n v="1"/>
  </r>
  <r>
    <x v="0"/>
    <x v="4"/>
    <n v="2019"/>
    <n v="6"/>
    <x v="32"/>
    <s v="instar"/>
    <n v="5.0999999999999996"/>
    <n v="5.3"/>
    <n v="1.0392156862745099"/>
    <s v="LC"/>
    <x v="0"/>
    <n v="1"/>
  </r>
  <r>
    <x v="0"/>
    <x v="4"/>
    <n v="2019"/>
    <n v="6"/>
    <x v="33"/>
    <s v="instar"/>
    <n v="6.2"/>
    <n v="6.2"/>
    <n v="1"/>
    <s v="LC"/>
    <x v="0"/>
    <n v="1"/>
  </r>
  <r>
    <x v="0"/>
    <x v="4"/>
    <n v="2019"/>
    <n v="6"/>
    <x v="34"/>
    <s v="instar"/>
    <n v="6.2"/>
    <n v="6.2"/>
    <n v="1"/>
    <s v="LC"/>
    <x v="0"/>
    <n v="1"/>
  </r>
  <r>
    <x v="0"/>
    <x v="4"/>
    <n v="2019"/>
    <n v="6"/>
    <x v="34"/>
    <s v="instar"/>
    <n v="5.2"/>
    <n v="5.3"/>
    <n v="1.0192307692307692"/>
    <s v="LC"/>
    <x v="0"/>
    <n v="1"/>
  </r>
  <r>
    <x v="0"/>
    <x v="4"/>
    <n v="2019"/>
    <n v="6"/>
    <x v="34"/>
    <s v="instar"/>
    <n v="5.2"/>
    <n v="5.3"/>
    <n v="1.0192307692307692"/>
    <s v="LC"/>
    <x v="0"/>
    <n v="1"/>
  </r>
  <r>
    <x v="0"/>
    <x v="4"/>
    <n v="2019"/>
    <n v="6"/>
    <x v="34"/>
    <s v="instar"/>
    <n v="5.9"/>
    <n v="6"/>
    <n v="1.0169491525423728"/>
    <s v="LC"/>
    <x v="0"/>
    <n v="1"/>
  </r>
  <r>
    <x v="1"/>
    <x v="5"/>
    <n v="2019"/>
    <n v="7"/>
    <x v="35"/>
    <s v="instar"/>
    <n v="6.1"/>
    <n v="6.2"/>
    <n v="1.0163934426229508"/>
    <m/>
    <x v="0"/>
    <n v="1"/>
  </r>
  <r>
    <x v="1"/>
    <x v="5"/>
    <n v="2019"/>
    <n v="7"/>
    <x v="36"/>
    <s v="instar"/>
    <n v="5.5"/>
    <n v="5.6"/>
    <n v="1.0181818181818181"/>
    <m/>
    <x v="0"/>
    <n v="1"/>
  </r>
  <r>
    <x v="1"/>
    <x v="5"/>
    <n v="2019"/>
    <n v="7"/>
    <x v="37"/>
    <s v="instar"/>
    <n v="5"/>
    <n v="4.9000000000000004"/>
    <n v="0.98000000000000009"/>
    <m/>
    <x v="0"/>
    <n v="1"/>
  </r>
  <r>
    <x v="1"/>
    <x v="5"/>
    <n v="2019"/>
    <n v="7"/>
    <x v="37"/>
    <s v="instar"/>
    <n v="5.3"/>
    <n v="5.3"/>
    <n v="1"/>
    <m/>
    <x v="0"/>
    <n v="1"/>
  </r>
  <r>
    <x v="1"/>
    <x v="5"/>
    <n v="2019"/>
    <n v="7"/>
    <x v="38"/>
    <s v="instar"/>
    <n v="5.0999999999999996"/>
    <n v="5.3"/>
    <n v="1.0392156862745099"/>
    <m/>
    <x v="0"/>
    <n v="1"/>
  </r>
  <r>
    <x v="1"/>
    <x v="5"/>
    <n v="2019"/>
    <n v="7"/>
    <x v="38"/>
    <s v="instar"/>
    <n v="5.9"/>
    <n v="6"/>
    <n v="1.0169491525423728"/>
    <m/>
    <x v="0"/>
    <n v="1"/>
  </r>
  <r>
    <x v="1"/>
    <x v="5"/>
    <n v="2019"/>
    <n v="7"/>
    <x v="39"/>
    <s v="instar"/>
    <n v="6.1"/>
    <n v="6.1"/>
    <n v="1"/>
    <m/>
    <x v="0"/>
    <n v="1"/>
  </r>
  <r>
    <x v="0"/>
    <x v="5"/>
    <n v="2019"/>
    <n v="7"/>
    <x v="40"/>
    <s v="instar"/>
    <n v="5.5"/>
    <n v="5.5"/>
    <n v="1"/>
    <m/>
    <x v="0"/>
    <n v="1"/>
  </r>
  <r>
    <x v="0"/>
    <x v="5"/>
    <n v="2019"/>
    <n v="7"/>
    <x v="41"/>
    <s v="instar"/>
    <n v="5.0999999999999996"/>
    <n v="5.0999999999999996"/>
    <n v="1"/>
    <m/>
    <x v="0"/>
    <n v="1"/>
  </r>
  <r>
    <x v="0"/>
    <x v="5"/>
    <n v="2019"/>
    <n v="7"/>
    <x v="41"/>
    <s v="instar"/>
    <n v="5.3"/>
    <n v="5.4"/>
    <n v="1.0188679245283019"/>
    <m/>
    <x v="0"/>
    <n v="1"/>
  </r>
  <r>
    <x v="0"/>
    <x v="5"/>
    <n v="2019"/>
    <n v="7"/>
    <x v="41"/>
    <s v="instar"/>
    <n v="5.3"/>
    <n v="5.3"/>
    <n v="1"/>
    <m/>
    <x v="0"/>
    <n v="1"/>
  </r>
  <r>
    <x v="0"/>
    <x v="5"/>
    <n v="2019"/>
    <n v="7"/>
    <x v="41"/>
    <s v="instar"/>
    <n v="5.2"/>
    <n v="5.3"/>
    <n v="1.0192307692307692"/>
    <m/>
    <x v="0"/>
    <n v="1"/>
  </r>
  <r>
    <x v="0"/>
    <x v="5"/>
    <n v="2019"/>
    <n v="7"/>
    <x v="38"/>
    <s v="instar"/>
    <n v="4.9000000000000004"/>
    <n v="5.0999999999999996"/>
    <n v="1.0408163265306121"/>
    <m/>
    <x v="0"/>
    <n v="1"/>
  </r>
  <r>
    <x v="0"/>
    <x v="5"/>
    <n v="2019"/>
    <n v="7"/>
    <x v="35"/>
    <s v="instar"/>
    <n v="5.3"/>
    <n v="5.5"/>
    <n v="1.0377358490566038"/>
    <m/>
    <x v="0"/>
    <n v="1"/>
  </r>
  <r>
    <x v="0"/>
    <x v="5"/>
    <n v="2019"/>
    <n v="7"/>
    <x v="35"/>
    <s v="instar"/>
    <n v="4.9000000000000004"/>
    <n v="5.2"/>
    <n v="1.0612244897959184"/>
    <m/>
    <x v="0"/>
    <n v="1"/>
  </r>
  <r>
    <x v="0"/>
    <x v="5"/>
    <n v="2019"/>
    <n v="7"/>
    <x v="37"/>
    <s v="instar"/>
    <n v="5"/>
    <n v="5.2"/>
    <n v="1.04"/>
    <m/>
    <x v="0"/>
    <n v="1"/>
  </r>
  <r>
    <x v="0"/>
    <x v="5"/>
    <n v="2019"/>
    <n v="7"/>
    <x v="37"/>
    <s v="instar"/>
    <n v="5.0999999999999996"/>
    <n v="5.0999999999999996"/>
    <n v="1"/>
    <m/>
    <x v="0"/>
    <n v="1"/>
  </r>
  <r>
    <x v="0"/>
    <x v="5"/>
    <n v="2019"/>
    <n v="7"/>
    <x v="37"/>
    <s v="instar"/>
    <n v="5"/>
    <n v="5.2"/>
    <n v="1.04"/>
    <m/>
    <x v="0"/>
    <n v="1"/>
  </r>
  <r>
    <x v="0"/>
    <x v="5"/>
    <n v="2019"/>
    <n v="7"/>
    <x v="42"/>
    <s v="instar"/>
    <n v="4.8"/>
    <n v="5"/>
    <n v="1.0416666666666667"/>
    <m/>
    <x v="0"/>
    <n v="1"/>
  </r>
  <r>
    <x v="0"/>
    <x v="6"/>
    <n v="2019"/>
    <n v="8"/>
    <x v="43"/>
    <s v="instar"/>
    <n v="5.5"/>
    <n v="5.7"/>
    <n v="1.0363636363636364"/>
    <m/>
    <x v="0"/>
    <n v="1"/>
  </r>
  <r>
    <x v="0"/>
    <x v="6"/>
    <n v="2019"/>
    <n v="8"/>
    <x v="43"/>
    <s v="instar"/>
    <n v="5.2"/>
    <n v="5.0999999999999996"/>
    <n v="0.98076923076923062"/>
    <m/>
    <x v="0"/>
    <n v="1"/>
  </r>
  <r>
    <x v="0"/>
    <x v="6"/>
    <n v="2019"/>
    <n v="8"/>
    <x v="44"/>
    <s v="instar"/>
    <n v="5.7"/>
    <n v="5.8"/>
    <n v="1.0175438596491226"/>
    <m/>
    <x v="0"/>
    <n v="1"/>
  </r>
  <r>
    <x v="0"/>
    <x v="6"/>
    <n v="2019"/>
    <n v="8"/>
    <x v="44"/>
    <s v="instar"/>
    <n v="5.6"/>
    <n v="5.8"/>
    <n v="1.0357142857142858"/>
    <m/>
    <x v="0"/>
    <n v="1"/>
  </r>
  <r>
    <x v="0"/>
    <x v="6"/>
    <n v="2019"/>
    <n v="8"/>
    <x v="45"/>
    <s v="instar"/>
    <n v="5.3"/>
    <n v="5.4"/>
    <n v="1.0188679245283019"/>
    <m/>
    <x v="0"/>
    <n v="1"/>
  </r>
  <r>
    <x v="0"/>
    <x v="6"/>
    <n v="2019"/>
    <n v="8"/>
    <x v="46"/>
    <s v="instar"/>
    <n v="5.4"/>
    <n v="5.5"/>
    <n v="1.0185185185185184"/>
    <m/>
    <x v="0"/>
    <n v="1"/>
  </r>
  <r>
    <x v="0"/>
    <x v="6"/>
    <n v="2019"/>
    <n v="8"/>
    <x v="47"/>
    <s v="instar"/>
    <n v="5.2"/>
    <n v="5.4"/>
    <n v="1.0384615384615385"/>
    <m/>
    <x v="0"/>
    <n v="1"/>
  </r>
  <r>
    <x v="1"/>
    <x v="7"/>
    <n v="2019"/>
    <n v="9"/>
    <x v="48"/>
    <s v="instar"/>
    <n v="5.2"/>
    <n v="5.2"/>
    <n v="1"/>
    <m/>
    <x v="1"/>
    <n v="1"/>
  </r>
  <r>
    <x v="1"/>
    <x v="7"/>
    <n v="2019"/>
    <n v="9"/>
    <x v="49"/>
    <s v="instar"/>
    <n v="5.0999999999999996"/>
    <n v="5.3"/>
    <n v="1.0392156862745099"/>
    <m/>
    <x v="1"/>
    <n v="1"/>
  </r>
  <r>
    <x v="0"/>
    <x v="7"/>
    <n v="2019"/>
    <n v="9"/>
    <x v="50"/>
    <s v="instar"/>
    <n v="5.4"/>
    <n v="5.4"/>
    <n v="1"/>
    <m/>
    <x v="1"/>
    <n v="1"/>
  </r>
  <r>
    <x v="2"/>
    <x v="8"/>
    <m/>
    <m/>
    <x v="51"/>
    <s v="IntertidalDungenessStage"/>
    <s v="IntertidalDungenessWidth"/>
    <s v="IntertidalDungenessHeight"/>
    <m/>
    <m/>
    <x v="1"/>
    <m/>
  </r>
  <r>
    <x v="1"/>
    <x v="9"/>
    <m/>
    <m/>
    <x v="52"/>
    <s v="instar"/>
    <n v="27.1"/>
    <n v="21"/>
    <m/>
    <m/>
    <x v="1"/>
    <m/>
  </r>
  <r>
    <x v="1"/>
    <x v="9"/>
    <m/>
    <m/>
    <x v="53"/>
    <s v="instar"/>
    <n v="23.9"/>
    <n v="18.3"/>
    <m/>
    <m/>
    <x v="1"/>
    <m/>
  </r>
  <r>
    <x v="1"/>
    <x v="9"/>
    <m/>
    <m/>
    <x v="53"/>
    <s v="instar"/>
    <n v="7.3"/>
    <n v="6.7"/>
    <m/>
    <m/>
    <x v="1"/>
    <m/>
  </r>
  <r>
    <x v="0"/>
    <x v="9"/>
    <m/>
    <m/>
    <x v="53"/>
    <s v="instar"/>
    <n v="5.3"/>
    <n v="5.2"/>
    <m/>
    <m/>
    <x v="1"/>
    <m/>
  </r>
  <r>
    <x v="0"/>
    <x v="9"/>
    <m/>
    <m/>
    <x v="53"/>
    <s v="instar"/>
    <n v="12.3"/>
    <n v="10.199999999999999"/>
    <m/>
    <m/>
    <x v="1"/>
    <m/>
  </r>
  <r>
    <x v="0"/>
    <x v="9"/>
    <m/>
    <m/>
    <x v="54"/>
    <s v="instar"/>
    <n v="4.9000000000000004"/>
    <n v="5"/>
    <m/>
    <m/>
    <x v="1"/>
    <m/>
  </r>
  <r>
    <x v="0"/>
    <x v="9"/>
    <m/>
    <m/>
    <x v="55"/>
    <s v="instar"/>
    <n v="5"/>
    <n v="5"/>
    <m/>
    <m/>
    <x v="1"/>
    <m/>
  </r>
  <r>
    <x v="0"/>
    <x v="9"/>
    <m/>
    <m/>
    <x v="55"/>
    <s v="instar"/>
    <n v="6.8"/>
    <n v="6.3"/>
    <m/>
    <m/>
    <x v="1"/>
    <m/>
  </r>
  <r>
    <x v="0"/>
    <x v="9"/>
    <m/>
    <m/>
    <x v="55"/>
    <s v="instar"/>
    <n v="9"/>
    <n v="7.6"/>
    <m/>
    <m/>
    <x v="1"/>
    <m/>
  </r>
  <r>
    <x v="0"/>
    <x v="9"/>
    <m/>
    <m/>
    <x v="52"/>
    <s v="instar"/>
    <n v="5"/>
    <n v="4.9000000000000004"/>
    <m/>
    <m/>
    <x v="1"/>
    <m/>
  </r>
  <r>
    <x v="0"/>
    <x v="9"/>
    <m/>
    <m/>
    <x v="56"/>
    <s v="instar"/>
    <n v="5.8"/>
    <n v="5.9"/>
    <m/>
    <m/>
    <x v="1"/>
    <m/>
  </r>
  <r>
    <x v="0"/>
    <x v="9"/>
    <m/>
    <m/>
    <x v="56"/>
    <s v="instar"/>
    <n v="25.8"/>
    <n v="19.8"/>
    <m/>
    <m/>
    <x v="1"/>
    <m/>
  </r>
  <r>
    <x v="0"/>
    <x v="9"/>
    <m/>
    <m/>
    <x v="57"/>
    <s v="instar"/>
    <n v="22.4"/>
    <n v="17.5"/>
    <m/>
    <m/>
    <x v="1"/>
    <m/>
  </r>
  <r>
    <x v="0"/>
    <x v="9"/>
    <m/>
    <m/>
    <x v="57"/>
    <s v="instar"/>
    <n v="27.5"/>
    <n v="21"/>
    <m/>
    <m/>
    <x v="1"/>
    <m/>
  </r>
  <r>
    <x v="0"/>
    <x v="9"/>
    <m/>
    <m/>
    <x v="58"/>
    <s v="instar"/>
    <n v="9.5"/>
    <n v="8.1999999999999993"/>
    <m/>
    <m/>
    <x v="1"/>
    <m/>
  </r>
  <r>
    <x v="0"/>
    <x v="9"/>
    <m/>
    <m/>
    <x v="58"/>
    <s v="instar"/>
    <n v="9.1999999999999993"/>
    <n v="7.5"/>
    <m/>
    <m/>
    <x v="1"/>
    <m/>
  </r>
  <r>
    <x v="3"/>
    <x v="10"/>
    <m/>
    <m/>
    <x v="59"/>
    <m/>
    <m/>
    <m/>
    <m/>
    <m/>
    <x v="1"/>
    <m/>
  </r>
  <r>
    <x v="3"/>
    <x v="10"/>
    <m/>
    <m/>
    <x v="59"/>
    <m/>
    <m/>
    <m/>
    <m/>
    <m/>
    <x v="1"/>
    <m/>
  </r>
  <r>
    <x v="3"/>
    <x v="10"/>
    <m/>
    <m/>
    <x v="59"/>
    <m/>
    <m/>
    <m/>
    <m/>
    <m/>
    <x v="1"/>
    <m/>
  </r>
  <r>
    <x v="3"/>
    <x v="10"/>
    <m/>
    <m/>
    <x v="59"/>
    <m/>
    <m/>
    <m/>
    <m/>
    <m/>
    <x v="1"/>
    <m/>
  </r>
  <r>
    <x v="3"/>
    <x v="10"/>
    <m/>
    <m/>
    <x v="59"/>
    <m/>
    <m/>
    <m/>
    <m/>
    <m/>
    <x v="1"/>
    <m/>
  </r>
  <r>
    <x v="3"/>
    <x v="10"/>
    <m/>
    <m/>
    <x v="59"/>
    <m/>
    <m/>
    <m/>
    <m/>
    <m/>
    <x v="1"/>
    <m/>
  </r>
  <r>
    <x v="3"/>
    <x v="10"/>
    <m/>
    <m/>
    <x v="59"/>
    <m/>
    <m/>
    <m/>
    <m/>
    <m/>
    <x v="1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16">
  <r>
    <x v="0"/>
    <x v="0"/>
    <s v="013"/>
    <s v="Metacarcinus magister"/>
    <n v="0"/>
  </r>
  <r>
    <x v="0"/>
    <x v="0"/>
    <s v="014"/>
    <s v="Metacarcinus magister"/>
    <n v="0"/>
  </r>
  <r>
    <x v="0"/>
    <x v="0"/>
    <s v="015"/>
    <s v="Metacarcinus magister"/>
    <n v="0"/>
  </r>
  <r>
    <x v="0"/>
    <x v="0"/>
    <s v="018"/>
    <s v="Metacarcinus magister"/>
    <n v="0"/>
  </r>
  <r>
    <x v="0"/>
    <x v="0"/>
    <s v="019"/>
    <s v="Metacarcinus magister"/>
    <n v="0"/>
  </r>
  <r>
    <x v="0"/>
    <x v="0"/>
    <s v="058"/>
    <s v="Metacarcinus magister"/>
    <n v="0"/>
  </r>
  <r>
    <x v="0"/>
    <x v="0"/>
    <s v="059"/>
    <s v="Metacarcinus magister"/>
    <n v="0"/>
  </r>
  <r>
    <x v="0"/>
    <x v="0"/>
    <s v="060"/>
    <s v="Metacarcinus magister"/>
    <n v="0"/>
  </r>
  <r>
    <x v="0"/>
    <x v="0"/>
    <s v="061"/>
    <s v="Metacarcinus magister"/>
    <n v="0"/>
  </r>
  <r>
    <x v="0"/>
    <x v="0"/>
    <s v="062"/>
    <s v="Metacarcinus magister"/>
    <n v="0"/>
  </r>
  <r>
    <x v="0"/>
    <x v="1"/>
    <s v="101"/>
    <s v="Metacarcinus magister"/>
    <n v="1"/>
  </r>
  <r>
    <x v="0"/>
    <x v="1"/>
    <s v="103"/>
    <s v="Metacarcinus magister"/>
    <n v="0"/>
  </r>
  <r>
    <x v="0"/>
    <x v="1"/>
    <s v="104"/>
    <s v="Metacarcinus magister"/>
    <n v="0"/>
  </r>
  <r>
    <x v="0"/>
    <x v="1"/>
    <s v="105"/>
    <s v="Metacarcinus magister"/>
    <n v="0"/>
  </r>
  <r>
    <x v="0"/>
    <x v="1"/>
    <s v="106"/>
    <s v="Metacarcinus magister"/>
    <n v="0"/>
  </r>
  <r>
    <x v="0"/>
    <x v="1"/>
    <s v="107"/>
    <s v="Metacarcinus magister"/>
    <n v="0"/>
  </r>
  <r>
    <x v="0"/>
    <x v="1"/>
    <s v="108"/>
    <s v="Metacarcinus magister"/>
    <n v="0"/>
  </r>
  <r>
    <x v="0"/>
    <x v="1"/>
    <s v="109"/>
    <s v="Metacarcinus magister"/>
    <n v="0"/>
  </r>
  <r>
    <x v="0"/>
    <x v="1"/>
    <s v="110"/>
    <s v="Metacarcinus magister"/>
    <n v="0"/>
  </r>
  <r>
    <x v="0"/>
    <x v="2"/>
    <s v="001"/>
    <s v="Metacarcinus magister"/>
    <n v="0"/>
  </r>
  <r>
    <x v="0"/>
    <x v="2"/>
    <s v="002"/>
    <s v="Metacarcinus magister"/>
    <n v="0"/>
  </r>
  <r>
    <x v="0"/>
    <x v="2"/>
    <s v="003"/>
    <s v="Metacarcinus magister"/>
    <n v="0"/>
  </r>
  <r>
    <x v="0"/>
    <x v="2"/>
    <s v="004"/>
    <s v="Metacarcinus magister"/>
    <n v="0"/>
  </r>
  <r>
    <x v="0"/>
    <x v="2"/>
    <s v="005"/>
    <s v="Metacarcinus magister"/>
    <n v="0"/>
  </r>
  <r>
    <x v="0"/>
    <x v="2"/>
    <s v="006"/>
    <s v="Metacarcinus magister"/>
    <n v="0"/>
  </r>
  <r>
    <x v="0"/>
    <x v="2"/>
    <s v="007"/>
    <s v="Metacarcinus magister"/>
    <n v="0"/>
  </r>
  <r>
    <x v="0"/>
    <x v="2"/>
    <s v="008"/>
    <s v="Metacarcinus magister"/>
    <n v="1"/>
  </r>
  <r>
    <x v="0"/>
    <x v="2"/>
    <s v="009"/>
    <s v="Metacarcinus magister"/>
    <n v="0"/>
  </r>
  <r>
    <x v="0"/>
    <x v="2"/>
    <s v="010"/>
    <s v="Metacarcinus magister"/>
    <n v="0"/>
  </r>
  <r>
    <x v="0"/>
    <x v="3"/>
    <s v="201"/>
    <s v="Metacarcinus magister"/>
    <n v="0"/>
  </r>
  <r>
    <x v="0"/>
    <x v="3"/>
    <s v="202"/>
    <s v="Metacarcinus magister"/>
    <n v="0"/>
  </r>
  <r>
    <x v="0"/>
    <x v="3"/>
    <s v="203"/>
    <s v="Metacarcinus magister"/>
    <n v="2"/>
  </r>
  <r>
    <x v="0"/>
    <x v="3"/>
    <s v="204"/>
    <s v="Metacarcinus magister"/>
    <n v="0"/>
  </r>
  <r>
    <x v="0"/>
    <x v="3"/>
    <s v="205"/>
    <s v="Metacarcinus magister"/>
    <n v="3"/>
  </r>
  <r>
    <x v="0"/>
    <x v="3"/>
    <s v="206"/>
    <s v="Metacarcinus magister"/>
    <n v="1"/>
  </r>
  <r>
    <x v="0"/>
    <x v="3"/>
    <s v="207"/>
    <s v="Metacarcinus magister"/>
    <n v="0"/>
  </r>
  <r>
    <x v="0"/>
    <x v="3"/>
    <s v="208"/>
    <s v="Metacarcinus magister"/>
    <n v="0"/>
  </r>
  <r>
    <x v="0"/>
    <x v="3"/>
    <s v="209"/>
    <s v="Metacarcinus magister"/>
    <n v="3"/>
  </r>
  <r>
    <x v="0"/>
    <x v="3"/>
    <s v="210"/>
    <s v="Metacarcinus magister"/>
    <n v="0"/>
  </r>
  <r>
    <x v="0"/>
    <x v="4"/>
    <s v="301"/>
    <s v="Metacarcinus magister"/>
    <n v="0"/>
  </r>
  <r>
    <x v="0"/>
    <x v="4"/>
    <s v="302"/>
    <s v="Metacarcinus magister"/>
    <n v="0"/>
  </r>
  <r>
    <x v="0"/>
    <x v="4"/>
    <s v="303"/>
    <s v="Metacarcinus magister"/>
    <n v="2"/>
  </r>
  <r>
    <x v="0"/>
    <x v="4"/>
    <s v="304"/>
    <s v="Metacarcinus magister"/>
    <n v="13"/>
  </r>
  <r>
    <x v="0"/>
    <x v="4"/>
    <s v="305"/>
    <s v="Metacarcinus magister"/>
    <n v="0"/>
  </r>
  <r>
    <x v="0"/>
    <x v="4"/>
    <s v="306"/>
    <s v="Metacarcinus magister"/>
    <n v="0"/>
  </r>
  <r>
    <x v="0"/>
    <x v="4"/>
    <s v="307"/>
    <s v="Metacarcinus magister"/>
    <n v="0"/>
  </r>
  <r>
    <x v="0"/>
    <x v="4"/>
    <s v="308"/>
    <s v="Metacarcinus magister"/>
    <n v="1"/>
  </r>
  <r>
    <x v="0"/>
    <x v="4"/>
    <s v="309"/>
    <s v="Metacarcinus magister"/>
    <n v="19"/>
  </r>
  <r>
    <x v="0"/>
    <x v="4"/>
    <s v="310"/>
    <s v="Metacarcinus magister"/>
    <n v="0"/>
  </r>
  <r>
    <x v="0"/>
    <x v="5"/>
    <s v="401"/>
    <s v="Metacarcinus magister"/>
    <n v="0"/>
  </r>
  <r>
    <x v="0"/>
    <x v="5"/>
    <s v="402"/>
    <s v="Metacarcinus magister"/>
    <n v="6"/>
  </r>
  <r>
    <x v="0"/>
    <x v="5"/>
    <s v="403"/>
    <s v="Metacarcinus magister"/>
    <n v="0"/>
  </r>
  <r>
    <x v="0"/>
    <x v="5"/>
    <s v="404"/>
    <s v="Metacarcinus magister"/>
    <n v="0"/>
  </r>
  <r>
    <x v="0"/>
    <x v="5"/>
    <s v="405"/>
    <s v="Metacarcinus magister"/>
    <n v="1"/>
  </r>
  <r>
    <x v="0"/>
    <x v="5"/>
    <s v="406"/>
    <s v="Metacarcinus magister"/>
    <n v="0"/>
  </r>
  <r>
    <x v="0"/>
    <x v="5"/>
    <s v="407"/>
    <s v="Metacarcinus magister"/>
    <n v="0"/>
  </r>
  <r>
    <x v="0"/>
    <x v="5"/>
    <s v="408"/>
    <s v="Metacarcinus magister"/>
    <n v="0"/>
  </r>
  <r>
    <x v="0"/>
    <x v="5"/>
    <s v="409"/>
    <s v="Metacarcinus magister"/>
    <n v="1"/>
  </r>
  <r>
    <x v="0"/>
    <x v="5"/>
    <s v="410"/>
    <s v="Metacarcinus magister"/>
    <n v="1"/>
  </r>
  <r>
    <x v="0"/>
    <x v="6"/>
    <s v="501"/>
    <s v="Metacarcinus magister"/>
    <n v="0"/>
  </r>
  <r>
    <x v="0"/>
    <x v="6"/>
    <s v="502"/>
    <s v="Metacarcinus magister"/>
    <n v="1"/>
  </r>
  <r>
    <x v="0"/>
    <x v="6"/>
    <s v="503"/>
    <s v="Metacarcinus magister"/>
    <n v="2"/>
  </r>
  <r>
    <x v="0"/>
    <x v="6"/>
    <s v="504"/>
    <s v="Metacarcinus magister"/>
    <n v="0"/>
  </r>
  <r>
    <x v="0"/>
    <x v="6"/>
    <s v="505"/>
    <s v="Metacarcinus magister"/>
    <n v="0"/>
  </r>
  <r>
    <x v="0"/>
    <x v="6"/>
    <s v="506"/>
    <s v="Metacarcinus magister"/>
    <n v="0"/>
  </r>
  <r>
    <x v="0"/>
    <x v="6"/>
    <s v="507"/>
    <s v="Metacarcinus magister"/>
    <n v="0"/>
  </r>
  <r>
    <x v="0"/>
    <x v="6"/>
    <s v="508"/>
    <s v="Metacarcinus magister"/>
    <n v="0"/>
  </r>
  <r>
    <x v="0"/>
    <x v="6"/>
    <s v="509"/>
    <s v="Metacarcinus magister"/>
    <n v="1"/>
  </r>
  <r>
    <x v="0"/>
    <x v="6"/>
    <s v="510"/>
    <s v="Metacarcinus magister"/>
    <n v="0"/>
  </r>
  <r>
    <x v="0"/>
    <x v="7"/>
    <s v="601"/>
    <s v="Metacarcinus magister"/>
    <n v="3"/>
  </r>
  <r>
    <x v="0"/>
    <x v="7"/>
    <s v="602"/>
    <s v="Metacarcinus magister"/>
    <n v="0"/>
  </r>
  <r>
    <x v="0"/>
    <x v="7"/>
    <s v="603"/>
    <s v="Metacarcinus magister"/>
    <n v="0"/>
  </r>
  <r>
    <x v="0"/>
    <x v="7"/>
    <s v="604"/>
    <s v="Metacarcinus magister"/>
    <n v="0"/>
  </r>
  <r>
    <x v="0"/>
    <x v="7"/>
    <s v="605"/>
    <s v="Metacarcinus magister"/>
    <n v="2"/>
  </r>
  <r>
    <x v="0"/>
    <x v="7"/>
    <s v="606"/>
    <s v="Metacarcinus magister"/>
    <n v="7"/>
  </r>
  <r>
    <x v="0"/>
    <x v="7"/>
    <s v="607"/>
    <s v="Metacarcinus magister"/>
    <n v="0"/>
  </r>
  <r>
    <x v="0"/>
    <x v="7"/>
    <s v="608"/>
    <s v="Metacarcinus magister"/>
    <n v="2"/>
  </r>
  <r>
    <x v="0"/>
    <x v="7"/>
    <s v="609"/>
    <s v="Metacarcinus magister"/>
    <n v="0"/>
  </r>
  <r>
    <x v="0"/>
    <x v="7"/>
    <s v="610"/>
    <s v="Metacarcinus magister"/>
    <n v="0"/>
  </r>
  <r>
    <x v="0"/>
    <x v="8"/>
    <s v="701"/>
    <s v="Metacarcinus magister"/>
    <n v="3"/>
  </r>
  <r>
    <x v="0"/>
    <x v="8"/>
    <s v="702"/>
    <s v="Metacarcinus magister"/>
    <n v="2"/>
  </r>
  <r>
    <x v="0"/>
    <x v="8"/>
    <s v="703"/>
    <s v="Metacarcinus magister"/>
    <n v="0"/>
  </r>
  <r>
    <x v="0"/>
    <x v="8"/>
    <s v="704"/>
    <s v="Metacarcinus magister"/>
    <n v="0"/>
  </r>
  <r>
    <x v="0"/>
    <x v="8"/>
    <s v="705"/>
    <s v="Metacarcinus magister"/>
    <n v="0"/>
  </r>
  <r>
    <x v="0"/>
    <x v="8"/>
    <s v="706"/>
    <s v="Metacarcinus magister"/>
    <n v="1"/>
  </r>
  <r>
    <x v="0"/>
    <x v="8"/>
    <s v="707"/>
    <s v="Metacarcinus magister"/>
    <n v="0"/>
  </r>
  <r>
    <x v="0"/>
    <x v="8"/>
    <s v="708"/>
    <s v="Metacarcinus magister"/>
    <n v="1"/>
  </r>
  <r>
    <x v="0"/>
    <x v="8"/>
    <s v="709"/>
    <s v="Metacarcinus magister"/>
    <n v="0"/>
  </r>
  <r>
    <x v="0"/>
    <x v="8"/>
    <s v="710"/>
    <s v="Metacarcinus magister"/>
    <n v="2"/>
  </r>
  <r>
    <x v="0"/>
    <x v="9"/>
    <s v="801"/>
    <s v="Metacarcinus magister"/>
    <n v="0"/>
  </r>
  <r>
    <x v="0"/>
    <x v="9"/>
    <s v="802"/>
    <s v="Metacarcinus magister"/>
    <n v="0"/>
  </r>
  <r>
    <x v="0"/>
    <x v="9"/>
    <s v="803"/>
    <s v="Metacarcinus magister"/>
    <n v="0"/>
  </r>
  <r>
    <x v="0"/>
    <x v="9"/>
    <s v="804"/>
    <s v="Metacarcinus magister"/>
    <n v="0"/>
  </r>
  <r>
    <x v="0"/>
    <x v="9"/>
    <s v="805"/>
    <s v="Metacarcinus magister"/>
    <n v="0"/>
  </r>
  <r>
    <x v="0"/>
    <x v="9"/>
    <s v="806"/>
    <s v="Metacarcinus magister"/>
    <n v="0"/>
  </r>
  <r>
    <x v="0"/>
    <x v="9"/>
    <s v="807"/>
    <s v="Metacarcinus magister"/>
    <n v="0"/>
  </r>
  <r>
    <x v="0"/>
    <x v="9"/>
    <s v="808"/>
    <s v="Metacarcinus magister"/>
    <n v="0"/>
  </r>
  <r>
    <x v="0"/>
    <x v="9"/>
    <s v="809"/>
    <s v="Metacarcinus magister"/>
    <n v="0"/>
  </r>
  <r>
    <x v="0"/>
    <x v="9"/>
    <s v="810"/>
    <s v="Metacarcinus magister"/>
    <n v="0"/>
  </r>
  <r>
    <x v="0"/>
    <x v="10"/>
    <s v="COR001"/>
    <s v="Metacarcinus magister"/>
    <n v="0"/>
  </r>
  <r>
    <x v="0"/>
    <x v="10"/>
    <s v="COR002"/>
    <s v="Metacarcinus magister"/>
    <n v="0"/>
  </r>
  <r>
    <x v="0"/>
    <x v="10"/>
    <s v="COR004"/>
    <s v="Metacarcinus magister"/>
    <n v="0"/>
  </r>
  <r>
    <x v="0"/>
    <x v="10"/>
    <s v="COR005"/>
    <s v="Metacarcinus magister"/>
    <n v="0"/>
  </r>
  <r>
    <x v="0"/>
    <x v="10"/>
    <s v="COR006"/>
    <s v="Metacarcinus magister"/>
    <n v="0"/>
  </r>
  <r>
    <x v="0"/>
    <x v="10"/>
    <s v="COR007"/>
    <s v="Metacarcinus magister"/>
    <n v="0"/>
  </r>
  <r>
    <x v="0"/>
    <x v="10"/>
    <s v="COR008"/>
    <s v="Metacarcinus magister"/>
    <n v="0"/>
  </r>
  <r>
    <x v="0"/>
    <x v="10"/>
    <s v="COR009"/>
    <s v="Metacarcinus magister"/>
    <n v="0"/>
  </r>
  <r>
    <x v="0"/>
    <x v="10"/>
    <s v="COR010"/>
    <s v="Metacarcinus magister"/>
    <n v="0"/>
  </r>
  <r>
    <x v="0"/>
    <x v="11"/>
    <s v="101"/>
    <s v="Metacarcinus magister"/>
    <n v="0"/>
  </r>
  <r>
    <x v="0"/>
    <x v="11"/>
    <s v="102"/>
    <s v="Metacarcinus magister"/>
    <n v="0"/>
  </r>
  <r>
    <x v="0"/>
    <x v="11"/>
    <s v="103"/>
    <s v="Metacarcinus magister"/>
    <n v="0"/>
  </r>
  <r>
    <x v="0"/>
    <x v="11"/>
    <s v="104"/>
    <s v="Metacarcinus magister"/>
    <n v="0"/>
  </r>
  <r>
    <x v="0"/>
    <x v="11"/>
    <s v="105"/>
    <s v="Metacarcinus magister"/>
    <n v="0"/>
  </r>
  <r>
    <x v="0"/>
    <x v="11"/>
    <s v="106"/>
    <s v="Metacarcinus magister"/>
    <n v="0"/>
  </r>
  <r>
    <x v="0"/>
    <x v="11"/>
    <s v="107"/>
    <s v="Metacarcinus magister"/>
    <n v="0"/>
  </r>
  <r>
    <x v="0"/>
    <x v="11"/>
    <s v="108"/>
    <s v="Metacarcinus magister"/>
    <n v="0"/>
  </r>
  <r>
    <x v="0"/>
    <x v="11"/>
    <s v="109"/>
    <s v="Metacarcinus magister"/>
    <n v="0"/>
  </r>
  <r>
    <x v="0"/>
    <x v="11"/>
    <s v="110"/>
    <s v="Metacarcinus magister"/>
    <n v="0"/>
  </r>
  <r>
    <x v="0"/>
    <x v="12"/>
    <s v="201"/>
    <s v="Metacarcinus magister"/>
    <n v="0"/>
  </r>
  <r>
    <x v="0"/>
    <x v="12"/>
    <s v="202"/>
    <s v="Metacarcinus magister"/>
    <n v="0"/>
  </r>
  <r>
    <x v="0"/>
    <x v="12"/>
    <s v="203"/>
    <s v="Metacarcinus magister"/>
    <n v="0"/>
  </r>
  <r>
    <x v="0"/>
    <x v="12"/>
    <s v="204"/>
    <s v="Metacarcinus magister"/>
    <n v="0"/>
  </r>
  <r>
    <x v="0"/>
    <x v="12"/>
    <s v="205"/>
    <s v="Metacarcinus magister"/>
    <n v="1"/>
  </r>
  <r>
    <x v="0"/>
    <x v="12"/>
    <s v="206"/>
    <s v="Metacarcinus magister"/>
    <n v="0"/>
  </r>
  <r>
    <x v="0"/>
    <x v="12"/>
    <s v="207"/>
    <s v="Metacarcinus magister"/>
    <n v="1"/>
  </r>
  <r>
    <x v="0"/>
    <x v="12"/>
    <s v="208"/>
    <s v="Metacarcinus magister"/>
    <n v="3"/>
  </r>
  <r>
    <x v="0"/>
    <x v="12"/>
    <s v="209"/>
    <s v="Metacarcinus magister"/>
    <n v="0"/>
  </r>
  <r>
    <x v="0"/>
    <x v="12"/>
    <s v="210"/>
    <s v="Metacarcinus magister"/>
    <n v="1"/>
  </r>
  <r>
    <x v="0"/>
    <x v="13"/>
    <s v="301"/>
    <s v="Metacarcinus magister"/>
    <n v="1"/>
  </r>
  <r>
    <x v="0"/>
    <x v="13"/>
    <s v="302"/>
    <s v="Metacarcinus magister"/>
    <n v="0"/>
  </r>
  <r>
    <x v="0"/>
    <x v="13"/>
    <s v="303"/>
    <s v="Metacarcinus magister"/>
    <n v="0"/>
  </r>
  <r>
    <x v="0"/>
    <x v="13"/>
    <s v="304"/>
    <s v="Metacarcinus magister"/>
    <n v="0"/>
  </r>
  <r>
    <x v="0"/>
    <x v="13"/>
    <s v="305"/>
    <s v="Metacarcinus magister"/>
    <n v="0"/>
  </r>
  <r>
    <x v="0"/>
    <x v="13"/>
    <s v="306"/>
    <s v="Metacarcinus magister"/>
    <n v="0"/>
  </r>
  <r>
    <x v="0"/>
    <x v="13"/>
    <s v="307"/>
    <s v="Metacarcinus magister"/>
    <n v="0"/>
  </r>
  <r>
    <x v="0"/>
    <x v="13"/>
    <s v="308"/>
    <s v="Metacarcinus magister"/>
    <n v="0"/>
  </r>
  <r>
    <x v="0"/>
    <x v="13"/>
    <s v="309"/>
    <s v="Metacarcinus magister"/>
    <n v="0"/>
  </r>
  <r>
    <x v="0"/>
    <x v="13"/>
    <s v="310"/>
    <s v="Metacarcinus magister"/>
    <n v="0"/>
  </r>
  <r>
    <x v="0"/>
    <x v="14"/>
    <s v="401"/>
    <s v="Metacarcinus magister"/>
    <n v="0"/>
  </r>
  <r>
    <x v="0"/>
    <x v="14"/>
    <s v="402"/>
    <s v="Metacarcinus magister"/>
    <n v="0"/>
  </r>
  <r>
    <x v="0"/>
    <x v="14"/>
    <s v="403"/>
    <s v="Metacarcinus magister"/>
    <n v="5"/>
  </r>
  <r>
    <x v="0"/>
    <x v="14"/>
    <s v="404"/>
    <s v="Metacarcinus magister"/>
    <n v="2"/>
  </r>
  <r>
    <x v="0"/>
    <x v="14"/>
    <s v="405"/>
    <s v="Metacarcinus magister"/>
    <n v="26"/>
  </r>
  <r>
    <x v="0"/>
    <x v="14"/>
    <s v="406"/>
    <s v="Metacarcinus magister"/>
    <n v="5"/>
  </r>
  <r>
    <x v="0"/>
    <x v="14"/>
    <s v="407"/>
    <s v="Metacarcinus magister"/>
    <n v="0"/>
  </r>
  <r>
    <x v="0"/>
    <x v="14"/>
    <s v="408"/>
    <s v="Metacarcinus magister"/>
    <n v="0"/>
  </r>
  <r>
    <x v="0"/>
    <x v="14"/>
    <s v="409"/>
    <s v="Metacarcinus magister"/>
    <n v="0"/>
  </r>
  <r>
    <x v="0"/>
    <x v="14"/>
    <s v="410"/>
    <s v="Metacarcinus magister"/>
    <n v="1"/>
  </r>
  <r>
    <x v="0"/>
    <x v="15"/>
    <s v="501"/>
    <s v="Metacarcinus magister"/>
    <n v="1"/>
  </r>
  <r>
    <x v="0"/>
    <x v="15"/>
    <s v="502"/>
    <s v="Metacarcinus magister"/>
    <n v="1"/>
  </r>
  <r>
    <x v="0"/>
    <x v="15"/>
    <s v="503"/>
    <s v="Metacarcinus magister"/>
    <n v="3"/>
  </r>
  <r>
    <x v="0"/>
    <x v="15"/>
    <s v="504"/>
    <s v="Metacarcinus magister"/>
    <n v="1"/>
  </r>
  <r>
    <x v="0"/>
    <x v="15"/>
    <s v="505"/>
    <s v="Metacarcinus magister"/>
    <n v="0"/>
  </r>
  <r>
    <x v="0"/>
    <x v="15"/>
    <s v="506"/>
    <s v="Metacarcinus magister"/>
    <n v="0"/>
  </r>
  <r>
    <x v="0"/>
    <x v="15"/>
    <s v="507"/>
    <s v="Metacarcinus magister"/>
    <n v="7"/>
  </r>
  <r>
    <x v="0"/>
    <x v="15"/>
    <s v="508"/>
    <s v="Metacarcinus magister"/>
    <n v="0"/>
  </r>
  <r>
    <x v="0"/>
    <x v="15"/>
    <s v="509"/>
    <s v="Metacarcinus magister"/>
    <n v="0"/>
  </r>
  <r>
    <x v="0"/>
    <x v="15"/>
    <s v="510"/>
    <s v="Metacarcinus magister"/>
    <n v="0"/>
  </r>
  <r>
    <x v="0"/>
    <x v="16"/>
    <s v="601"/>
    <s v="Metacarcinus magister"/>
    <n v="1"/>
  </r>
  <r>
    <x v="0"/>
    <x v="16"/>
    <s v="602"/>
    <s v="Metacarcinus magister"/>
    <n v="0"/>
  </r>
  <r>
    <x v="0"/>
    <x v="16"/>
    <s v="603"/>
    <s v="Metacarcinus magister"/>
    <n v="0"/>
  </r>
  <r>
    <x v="0"/>
    <x v="16"/>
    <s v="604"/>
    <s v="Metacarcinus magister"/>
    <n v="0"/>
  </r>
  <r>
    <x v="0"/>
    <x v="16"/>
    <s v="605"/>
    <s v="Metacarcinus magister"/>
    <n v="0"/>
  </r>
  <r>
    <x v="0"/>
    <x v="16"/>
    <s v="607"/>
    <s v="Metacarcinus magister"/>
    <n v="0"/>
  </r>
  <r>
    <x v="0"/>
    <x v="16"/>
    <s v="608"/>
    <s v="Metacarcinus magister"/>
    <n v="0"/>
  </r>
  <r>
    <x v="0"/>
    <x v="16"/>
    <s v="610"/>
    <s v="Metacarcinus magister"/>
    <n v="0"/>
  </r>
  <r>
    <x v="0"/>
    <x v="16"/>
    <s v="611"/>
    <s v="Metacarcinus magister"/>
    <n v="0"/>
  </r>
  <r>
    <x v="0"/>
    <x v="16"/>
    <s v="612"/>
    <s v="Metacarcinus magister"/>
    <n v="1"/>
  </r>
  <r>
    <x v="0"/>
    <x v="17"/>
    <s v="701"/>
    <s v="Metacarcinus magister"/>
    <n v="2"/>
  </r>
  <r>
    <x v="0"/>
    <x v="17"/>
    <s v="702"/>
    <s v="Metacarcinus magister"/>
    <n v="0"/>
  </r>
  <r>
    <x v="0"/>
    <x v="17"/>
    <s v="703"/>
    <s v="Metacarcinus magister"/>
    <n v="4"/>
  </r>
  <r>
    <x v="0"/>
    <x v="17"/>
    <s v="704"/>
    <s v="Metacarcinus magister"/>
    <n v="0"/>
  </r>
  <r>
    <x v="0"/>
    <x v="17"/>
    <s v="705"/>
    <s v="Metacarcinus magister"/>
    <n v="0"/>
  </r>
  <r>
    <x v="0"/>
    <x v="17"/>
    <s v="706"/>
    <s v="Metacarcinus magister"/>
    <n v="0"/>
  </r>
  <r>
    <x v="0"/>
    <x v="17"/>
    <s v="707"/>
    <s v="Metacarcinus magister"/>
    <n v="1"/>
  </r>
  <r>
    <x v="0"/>
    <x v="17"/>
    <s v="708"/>
    <s v="Metacarcinus magister"/>
    <n v="1"/>
  </r>
  <r>
    <x v="0"/>
    <x v="17"/>
    <s v="709"/>
    <s v="Metacarcinus magister"/>
    <n v="5"/>
  </r>
  <r>
    <x v="0"/>
    <x v="17"/>
    <s v="710"/>
    <s v="Metacarcinus magister"/>
    <n v="0"/>
  </r>
  <r>
    <x v="0"/>
    <x v="18"/>
    <s v="801"/>
    <s v="Metacarcinus magister"/>
    <n v="1"/>
  </r>
  <r>
    <x v="0"/>
    <x v="18"/>
    <s v="802"/>
    <s v="Metacarcinus magister"/>
    <n v="0"/>
  </r>
  <r>
    <x v="0"/>
    <x v="18"/>
    <s v="803"/>
    <s v="Metacarcinus magister"/>
    <n v="0"/>
  </r>
  <r>
    <x v="0"/>
    <x v="18"/>
    <s v="804"/>
    <s v="Metacarcinus magister"/>
    <n v="0"/>
  </r>
  <r>
    <x v="0"/>
    <x v="18"/>
    <s v="805"/>
    <s v="Metacarcinus magister"/>
    <n v="0"/>
  </r>
  <r>
    <x v="0"/>
    <x v="18"/>
    <s v="806"/>
    <s v="Metacarcinus magister"/>
    <n v="0"/>
  </r>
  <r>
    <x v="0"/>
    <x v="18"/>
    <s v="807"/>
    <s v="Metacarcinus magister"/>
    <n v="1"/>
  </r>
  <r>
    <x v="0"/>
    <x v="18"/>
    <s v="808"/>
    <s v="Metacarcinus magister"/>
    <n v="0"/>
  </r>
  <r>
    <x v="0"/>
    <x v="18"/>
    <s v="809"/>
    <s v="Metacarcinus magister"/>
    <n v="0"/>
  </r>
  <r>
    <x v="0"/>
    <x v="18"/>
    <s v="810"/>
    <s v="Metacarcinus magister"/>
    <n v="0"/>
  </r>
  <r>
    <x v="0"/>
    <x v="19"/>
    <s v="901"/>
    <s v="Metacarcinus magister"/>
    <n v="0"/>
  </r>
  <r>
    <x v="0"/>
    <x v="19"/>
    <s v="902"/>
    <s v="Metacarcinus magister"/>
    <n v="3"/>
  </r>
  <r>
    <x v="0"/>
    <x v="19"/>
    <s v="903"/>
    <s v="Metacarcinus magister"/>
    <n v="0"/>
  </r>
  <r>
    <x v="0"/>
    <x v="19"/>
    <s v="904"/>
    <s v="Metacarcinus magister"/>
    <n v="3"/>
  </r>
  <r>
    <x v="0"/>
    <x v="19"/>
    <s v="905"/>
    <s v="Metacarcinus magister"/>
    <n v="0"/>
  </r>
  <r>
    <x v="0"/>
    <x v="19"/>
    <s v="906"/>
    <s v="Metacarcinus magister"/>
    <n v="0"/>
  </r>
  <r>
    <x v="0"/>
    <x v="19"/>
    <s v="907"/>
    <s v="Metacarcinus magister"/>
    <n v="0"/>
  </r>
  <r>
    <x v="0"/>
    <x v="19"/>
    <s v="908"/>
    <s v="Metacarcinus magister"/>
    <n v="1"/>
  </r>
  <r>
    <x v="0"/>
    <x v="19"/>
    <s v="909"/>
    <s v="Metacarcinus magister"/>
    <n v="0"/>
  </r>
  <r>
    <x v="0"/>
    <x v="19"/>
    <s v="910"/>
    <s v="Metacarcinus magister"/>
    <n v="0"/>
  </r>
  <r>
    <x v="1"/>
    <x v="20"/>
    <s v="001"/>
    <s v="Metacarcinus magister"/>
    <n v="0"/>
  </r>
  <r>
    <x v="1"/>
    <x v="20"/>
    <s v="002"/>
    <s v="Metacarcinus magister"/>
    <n v="0"/>
  </r>
  <r>
    <x v="1"/>
    <x v="20"/>
    <s v="003"/>
    <s v="Metacarcinus magister"/>
    <n v="0"/>
  </r>
  <r>
    <x v="1"/>
    <x v="20"/>
    <s v="042"/>
    <s v="Metacarcinus magister"/>
    <n v="0"/>
  </r>
  <r>
    <x v="1"/>
    <x v="20"/>
    <s v="043"/>
    <s v="Metacarcinus magister"/>
    <n v="0"/>
  </r>
  <r>
    <x v="1"/>
    <x v="20"/>
    <s v="044"/>
    <s v="Metacarcinus magister"/>
    <n v="1"/>
  </r>
  <r>
    <x v="1"/>
    <x v="20"/>
    <s v="045"/>
    <s v="Metacarcinus magister"/>
    <n v="2"/>
  </r>
  <r>
    <x v="1"/>
    <x v="20"/>
    <s v="046"/>
    <s v="Metacarcinus magister"/>
    <n v="0"/>
  </r>
  <r>
    <x v="1"/>
    <x v="21"/>
    <s v="101"/>
    <s v="Metacarcinus magister"/>
    <n v="0"/>
  </r>
  <r>
    <x v="1"/>
    <x v="21"/>
    <s v="102"/>
    <s v="Metacarcinus magister"/>
    <n v="0"/>
  </r>
  <r>
    <x v="1"/>
    <x v="21"/>
    <s v="103"/>
    <s v="Metacarcinus magister"/>
    <n v="0"/>
  </r>
  <r>
    <x v="1"/>
    <x v="21"/>
    <s v="104"/>
    <s v="Metacarcinus magister"/>
    <n v="0"/>
  </r>
  <r>
    <x v="1"/>
    <x v="21"/>
    <s v="105"/>
    <s v="Metacarcinus magister"/>
    <n v="0"/>
  </r>
  <r>
    <x v="1"/>
    <x v="21"/>
    <s v="106"/>
    <s v="Metacarcinus magister"/>
    <n v="1"/>
  </r>
  <r>
    <x v="1"/>
    <x v="21"/>
    <s v="107"/>
    <s v="Metacarcinus magister"/>
    <n v="0"/>
  </r>
  <r>
    <x v="1"/>
    <x v="21"/>
    <s v="108"/>
    <s v="Metacarcinus magister"/>
    <n v="0"/>
  </r>
  <r>
    <x v="1"/>
    <x v="21"/>
    <s v="109"/>
    <s v="Metacarcinus magister"/>
    <n v="0"/>
  </r>
  <r>
    <x v="1"/>
    <x v="21"/>
    <s v="110"/>
    <s v="Metacarcinus magister"/>
    <n v="0"/>
  </r>
  <r>
    <x v="1"/>
    <x v="22"/>
    <s v="001"/>
    <s v="Metacarcinus magister"/>
    <n v="2"/>
  </r>
  <r>
    <x v="1"/>
    <x v="22"/>
    <s v="002"/>
    <s v="Metacarcinus magister"/>
    <n v="1"/>
  </r>
  <r>
    <x v="1"/>
    <x v="22"/>
    <s v="003"/>
    <s v="Metacarcinus magister"/>
    <n v="1"/>
  </r>
  <r>
    <x v="1"/>
    <x v="22"/>
    <s v="004"/>
    <s v="Metacarcinus magister"/>
    <n v="2"/>
  </r>
  <r>
    <x v="1"/>
    <x v="22"/>
    <s v="005"/>
    <s v="Metacarcinus magister"/>
    <n v="0"/>
  </r>
  <r>
    <x v="1"/>
    <x v="22"/>
    <s v="006"/>
    <s v="Metacarcinus magister"/>
    <n v="2"/>
  </r>
  <r>
    <x v="1"/>
    <x v="22"/>
    <s v="007"/>
    <s v="Metacarcinus magister"/>
    <n v="3"/>
  </r>
  <r>
    <x v="1"/>
    <x v="22"/>
    <s v="008"/>
    <s v="Metacarcinus magister"/>
    <n v="3"/>
  </r>
  <r>
    <x v="1"/>
    <x v="22"/>
    <s v="009"/>
    <s v="Metacarcinus magister"/>
    <n v="1"/>
  </r>
  <r>
    <x v="1"/>
    <x v="22"/>
    <s v="010"/>
    <s v="Metacarcinus magister"/>
    <n v="2"/>
  </r>
  <r>
    <x v="1"/>
    <x v="23"/>
    <s v="201"/>
    <s v="Metacarcinus magister"/>
    <n v="0"/>
  </r>
  <r>
    <x v="1"/>
    <x v="23"/>
    <s v="202"/>
    <s v="Metacarcinus magister"/>
    <n v="3"/>
  </r>
  <r>
    <x v="1"/>
    <x v="23"/>
    <s v="203"/>
    <s v="Metacarcinus magister"/>
    <n v="2"/>
  </r>
  <r>
    <x v="1"/>
    <x v="23"/>
    <s v="204"/>
    <s v="Metacarcinus magister"/>
    <n v="1"/>
  </r>
  <r>
    <x v="1"/>
    <x v="23"/>
    <s v="205"/>
    <s v="Metacarcinus magister"/>
    <n v="8"/>
  </r>
  <r>
    <x v="1"/>
    <x v="23"/>
    <s v="206"/>
    <s v="Metacarcinus magister"/>
    <n v="11"/>
  </r>
  <r>
    <x v="1"/>
    <x v="23"/>
    <s v="207"/>
    <s v="Metacarcinus magister"/>
    <n v="0"/>
  </r>
  <r>
    <x v="1"/>
    <x v="23"/>
    <s v="208"/>
    <s v="Metacarcinus magister"/>
    <n v="4"/>
  </r>
  <r>
    <x v="1"/>
    <x v="23"/>
    <s v="209"/>
    <s v="Metacarcinus magister"/>
    <n v="2"/>
  </r>
  <r>
    <x v="1"/>
    <x v="23"/>
    <s v="210"/>
    <s v="Metacarcinus magister"/>
    <n v="3"/>
  </r>
  <r>
    <x v="1"/>
    <x v="4"/>
    <s v="301"/>
    <s v="Metacarcinus magister"/>
    <n v="9"/>
  </r>
  <r>
    <x v="1"/>
    <x v="4"/>
    <s v="302"/>
    <s v="Metacarcinus magister"/>
    <n v="1"/>
  </r>
  <r>
    <x v="1"/>
    <x v="4"/>
    <s v="303"/>
    <s v="Metacarcinus magister"/>
    <n v="6"/>
  </r>
  <r>
    <x v="1"/>
    <x v="4"/>
    <s v="304"/>
    <s v="Metacarcinus magister"/>
    <n v="0"/>
  </r>
  <r>
    <x v="1"/>
    <x v="4"/>
    <s v="305"/>
    <s v="Metacarcinus magister"/>
    <n v="10"/>
  </r>
  <r>
    <x v="1"/>
    <x v="4"/>
    <s v="306"/>
    <s v="Metacarcinus magister"/>
    <n v="8"/>
  </r>
  <r>
    <x v="1"/>
    <x v="4"/>
    <s v="307"/>
    <s v="Metacarcinus magister"/>
    <n v="6"/>
  </r>
  <r>
    <x v="1"/>
    <x v="4"/>
    <s v="308"/>
    <s v="Metacarcinus magister"/>
    <n v="6"/>
  </r>
  <r>
    <x v="1"/>
    <x v="4"/>
    <s v="309"/>
    <s v="Metacarcinus magister"/>
    <n v="11"/>
  </r>
  <r>
    <x v="1"/>
    <x v="4"/>
    <s v="310"/>
    <s v="Metacarcinus magister"/>
    <n v="10"/>
  </r>
  <r>
    <x v="1"/>
    <x v="5"/>
    <s v="401"/>
    <s v="Metacarcinus magister"/>
    <n v="4"/>
  </r>
  <r>
    <x v="1"/>
    <x v="5"/>
    <s v="402"/>
    <s v="Metacarcinus magister"/>
    <n v="3"/>
  </r>
  <r>
    <x v="1"/>
    <x v="5"/>
    <s v="403"/>
    <s v="Metacarcinus magister"/>
    <n v="2"/>
  </r>
  <r>
    <x v="1"/>
    <x v="5"/>
    <s v="404"/>
    <s v="Metacarcinus magister"/>
    <n v="0"/>
  </r>
  <r>
    <x v="1"/>
    <x v="5"/>
    <s v="405"/>
    <s v="Metacarcinus magister"/>
    <n v="0"/>
  </r>
  <r>
    <x v="1"/>
    <x v="5"/>
    <s v="406"/>
    <s v="Metacarcinus magister"/>
    <n v="0"/>
  </r>
  <r>
    <x v="1"/>
    <x v="5"/>
    <s v="407"/>
    <s v="Metacarcinus magister"/>
    <n v="0"/>
  </r>
  <r>
    <x v="1"/>
    <x v="5"/>
    <s v="408"/>
    <s v="Metacarcinus magister"/>
    <n v="0"/>
  </r>
  <r>
    <x v="1"/>
    <x v="5"/>
    <s v="409"/>
    <s v="Metacarcinus magister"/>
    <n v="2"/>
  </r>
  <r>
    <x v="1"/>
    <x v="5"/>
    <s v="410"/>
    <s v="Metacarcinus magister"/>
    <n v="3"/>
  </r>
  <r>
    <x v="1"/>
    <x v="24"/>
    <s v="501"/>
    <s v="Metacarcinus magister"/>
    <n v="1"/>
  </r>
  <r>
    <x v="1"/>
    <x v="24"/>
    <s v="502"/>
    <s v="Metacarcinus magister"/>
    <n v="0"/>
  </r>
  <r>
    <x v="1"/>
    <x v="24"/>
    <s v="503"/>
    <s v="Metacarcinus magister"/>
    <n v="0"/>
  </r>
  <r>
    <x v="1"/>
    <x v="24"/>
    <s v="504"/>
    <s v="Metacarcinus magister"/>
    <n v="0"/>
  </r>
  <r>
    <x v="1"/>
    <x v="24"/>
    <s v="505"/>
    <s v="Metacarcinus magister"/>
    <n v="0"/>
  </r>
  <r>
    <x v="1"/>
    <x v="24"/>
    <s v="506"/>
    <s v="Metacarcinus magister"/>
    <n v="0"/>
  </r>
  <r>
    <x v="1"/>
    <x v="24"/>
    <s v="507"/>
    <s v="Metacarcinus magister"/>
    <n v="7"/>
  </r>
  <r>
    <x v="1"/>
    <x v="24"/>
    <s v="508"/>
    <s v="Metacarcinus magister"/>
    <n v="1"/>
  </r>
  <r>
    <x v="1"/>
    <x v="24"/>
    <s v="509"/>
    <s v="Metacarcinus magister"/>
    <n v="1"/>
  </r>
  <r>
    <x v="1"/>
    <x v="24"/>
    <s v="510"/>
    <s v="Metacarcinus magister"/>
    <n v="0"/>
  </r>
  <r>
    <x v="1"/>
    <x v="7"/>
    <s v="601"/>
    <s v="Metacarcinus magister"/>
    <n v="0"/>
  </r>
  <r>
    <x v="1"/>
    <x v="7"/>
    <s v="602"/>
    <s v="Metacarcinus magister"/>
    <n v="1"/>
  </r>
  <r>
    <x v="1"/>
    <x v="7"/>
    <s v="603"/>
    <s v="Metacarcinus magister"/>
    <n v="6"/>
  </r>
  <r>
    <x v="1"/>
    <x v="7"/>
    <s v="604"/>
    <s v="Metacarcinus magister"/>
    <n v="0"/>
  </r>
  <r>
    <x v="1"/>
    <x v="7"/>
    <s v="606"/>
    <s v="Metacarcinus magister"/>
    <n v="1"/>
  </r>
  <r>
    <x v="1"/>
    <x v="7"/>
    <s v="607"/>
    <s v="Metacarcinus magister"/>
    <n v="0"/>
  </r>
  <r>
    <x v="1"/>
    <x v="7"/>
    <s v="608"/>
    <s v="Metacarcinus magister"/>
    <n v="12"/>
  </r>
  <r>
    <x v="1"/>
    <x v="7"/>
    <s v="609"/>
    <s v="Metacarcinus magister"/>
    <n v="1"/>
  </r>
  <r>
    <x v="1"/>
    <x v="7"/>
    <s v="610"/>
    <s v="Metacarcinus magister"/>
    <n v="9"/>
  </r>
  <r>
    <x v="1"/>
    <x v="25"/>
    <s v="701"/>
    <s v="Metacarcinus magister"/>
    <n v="0"/>
  </r>
  <r>
    <x v="1"/>
    <x v="25"/>
    <s v="702"/>
    <s v="Metacarcinus magister"/>
    <n v="0"/>
  </r>
  <r>
    <x v="1"/>
    <x v="25"/>
    <s v="703"/>
    <s v="Metacarcinus magister"/>
    <n v="2"/>
  </r>
  <r>
    <x v="1"/>
    <x v="25"/>
    <s v="704"/>
    <s v="Metacarcinus magister"/>
    <n v="0"/>
  </r>
  <r>
    <x v="1"/>
    <x v="25"/>
    <s v="705"/>
    <s v="Metacarcinus magister"/>
    <n v="1"/>
  </r>
  <r>
    <x v="1"/>
    <x v="25"/>
    <s v="706"/>
    <s v="Metacarcinus magister"/>
    <n v="0"/>
  </r>
  <r>
    <x v="1"/>
    <x v="25"/>
    <s v="707"/>
    <s v="Metacarcinus magister"/>
    <n v="0"/>
  </r>
  <r>
    <x v="1"/>
    <x v="25"/>
    <s v="708"/>
    <s v="Metacarcinus magister"/>
    <n v="0"/>
  </r>
  <r>
    <x v="1"/>
    <x v="25"/>
    <s v="709"/>
    <s v="Metacarcinus magister"/>
    <n v="0"/>
  </r>
  <r>
    <x v="1"/>
    <x v="25"/>
    <s v="710"/>
    <s v="Metacarcinus magister"/>
    <n v="0"/>
  </r>
  <r>
    <x v="1"/>
    <x v="26"/>
    <s v="801"/>
    <s v="Metacarcinus magister"/>
    <n v="0"/>
  </r>
  <r>
    <x v="1"/>
    <x v="26"/>
    <s v="802"/>
    <s v="Metacarcinus magister"/>
    <n v="0"/>
  </r>
  <r>
    <x v="1"/>
    <x v="26"/>
    <s v="803"/>
    <s v="Metacarcinus magister"/>
    <n v="0"/>
  </r>
  <r>
    <x v="1"/>
    <x v="26"/>
    <s v="804"/>
    <s v="Metacarcinus magister"/>
    <n v="0"/>
  </r>
  <r>
    <x v="1"/>
    <x v="26"/>
    <s v="805"/>
    <s v="Metacarcinus magister"/>
    <n v="2"/>
  </r>
  <r>
    <x v="1"/>
    <x v="26"/>
    <s v="806"/>
    <s v="Metacarcinus magister"/>
    <n v="0"/>
  </r>
  <r>
    <x v="1"/>
    <x v="26"/>
    <s v="807"/>
    <s v="Metacarcinus magister"/>
    <n v="0"/>
  </r>
  <r>
    <x v="1"/>
    <x v="26"/>
    <s v="808"/>
    <s v="Metacarcinus magister"/>
    <n v="0"/>
  </r>
  <r>
    <x v="1"/>
    <x v="26"/>
    <s v="809"/>
    <s v="Metacarcinus magister"/>
    <n v="0"/>
  </r>
  <r>
    <x v="1"/>
    <x v="26"/>
    <s v="810"/>
    <s v="Metacarcinus magister"/>
    <n v="0"/>
  </r>
  <r>
    <x v="1"/>
    <x v="10"/>
    <s v="SKY001"/>
    <s v="Metacarcinus magister"/>
    <n v="1"/>
  </r>
  <r>
    <x v="1"/>
    <x v="10"/>
    <s v="SKY002"/>
    <s v="Metacarcinus magister"/>
    <n v="0"/>
  </r>
  <r>
    <x v="1"/>
    <x v="10"/>
    <s v="SKY003"/>
    <s v="Metacarcinus magister"/>
    <n v="0"/>
  </r>
  <r>
    <x v="1"/>
    <x v="10"/>
    <s v="SKY004"/>
    <s v="Metacarcinus magister"/>
    <n v="0"/>
  </r>
  <r>
    <x v="1"/>
    <x v="10"/>
    <s v="SKY005"/>
    <s v="Metacarcinus magister"/>
    <n v="0"/>
  </r>
  <r>
    <x v="1"/>
    <x v="10"/>
    <s v="SKY006"/>
    <s v="Metacarcinus magister"/>
    <n v="0"/>
  </r>
  <r>
    <x v="1"/>
    <x v="10"/>
    <s v="SKY007"/>
    <s v="Metacarcinus magister"/>
    <n v="0"/>
  </r>
  <r>
    <x v="1"/>
    <x v="10"/>
    <s v="SKY008"/>
    <s v="Metacarcinus magister"/>
    <n v="0"/>
  </r>
  <r>
    <x v="1"/>
    <x v="10"/>
    <s v="SKY009"/>
    <s v="Metacarcinus magister"/>
    <n v="0"/>
  </r>
  <r>
    <x v="1"/>
    <x v="10"/>
    <s v="SKY010"/>
    <s v="Metacarcinus magister"/>
    <n v="1"/>
  </r>
  <r>
    <x v="1"/>
    <x v="11"/>
    <s v="101"/>
    <s v="Metacarcinus magister"/>
    <n v="0"/>
  </r>
  <r>
    <x v="1"/>
    <x v="11"/>
    <s v="102"/>
    <s v="Metacarcinus magister"/>
    <n v="0"/>
  </r>
  <r>
    <x v="1"/>
    <x v="11"/>
    <s v="103"/>
    <s v="Metacarcinus magister"/>
    <n v="0"/>
  </r>
  <r>
    <x v="1"/>
    <x v="11"/>
    <s v="104"/>
    <s v="Metacarcinus magister"/>
    <n v="0"/>
  </r>
  <r>
    <x v="1"/>
    <x v="11"/>
    <s v="105"/>
    <s v="Metacarcinus magister"/>
    <n v="0"/>
  </r>
  <r>
    <x v="1"/>
    <x v="11"/>
    <s v="106"/>
    <s v="Metacarcinus magister"/>
    <n v="0"/>
  </r>
  <r>
    <x v="1"/>
    <x v="11"/>
    <s v="107"/>
    <s v="Metacarcinus magister"/>
    <n v="0"/>
  </r>
  <r>
    <x v="1"/>
    <x v="11"/>
    <s v="108"/>
    <s v="Metacarcinus magister"/>
    <n v="0"/>
  </r>
  <r>
    <x v="1"/>
    <x v="11"/>
    <s v="109"/>
    <s v="Metacarcinus magister"/>
    <n v="0"/>
  </r>
  <r>
    <x v="1"/>
    <x v="11"/>
    <s v="110"/>
    <s v="Metacarcinus magister"/>
    <n v="0"/>
  </r>
  <r>
    <x v="1"/>
    <x v="12"/>
    <s v="201"/>
    <s v="Metacarcinus magister"/>
    <n v="21"/>
  </r>
  <r>
    <x v="1"/>
    <x v="12"/>
    <s v="202"/>
    <s v="Metacarcinus magister"/>
    <n v="0"/>
  </r>
  <r>
    <x v="1"/>
    <x v="12"/>
    <s v="203"/>
    <s v="Metacarcinus magister"/>
    <n v="2"/>
  </r>
  <r>
    <x v="1"/>
    <x v="12"/>
    <s v="204"/>
    <s v="Metacarcinus magister"/>
    <n v="3"/>
  </r>
  <r>
    <x v="1"/>
    <x v="12"/>
    <s v="205"/>
    <s v="Metacarcinus magister"/>
    <n v="5"/>
  </r>
  <r>
    <x v="1"/>
    <x v="12"/>
    <s v="206"/>
    <s v="Metacarcinus magister"/>
    <n v="16"/>
  </r>
  <r>
    <x v="1"/>
    <x v="12"/>
    <s v="207"/>
    <s v="Metacarcinus magister"/>
    <n v="0"/>
  </r>
  <r>
    <x v="1"/>
    <x v="12"/>
    <s v="208"/>
    <s v="Metacarcinus magister"/>
    <n v="5"/>
  </r>
  <r>
    <x v="1"/>
    <x v="12"/>
    <s v="209"/>
    <s v="Metacarcinus magister"/>
    <n v="0"/>
  </r>
  <r>
    <x v="1"/>
    <x v="12"/>
    <s v="210"/>
    <s v="Metacarcinus magister"/>
    <n v="4"/>
  </r>
  <r>
    <x v="1"/>
    <x v="13"/>
    <s v="301"/>
    <s v="Metacarcinus magister"/>
    <n v="1"/>
  </r>
  <r>
    <x v="1"/>
    <x v="13"/>
    <s v="302"/>
    <s v="Metacarcinus magister"/>
    <n v="1"/>
  </r>
  <r>
    <x v="1"/>
    <x v="13"/>
    <s v="303"/>
    <s v="Metacarcinus magister"/>
    <n v="14"/>
  </r>
  <r>
    <x v="1"/>
    <x v="13"/>
    <s v="304"/>
    <s v="Metacarcinus magister"/>
    <n v="0"/>
  </r>
  <r>
    <x v="1"/>
    <x v="13"/>
    <s v="305"/>
    <s v="Metacarcinus magister"/>
    <n v="7"/>
  </r>
  <r>
    <x v="1"/>
    <x v="13"/>
    <s v="306"/>
    <s v="Metacarcinus magister"/>
    <n v="2"/>
  </r>
  <r>
    <x v="1"/>
    <x v="13"/>
    <s v="307"/>
    <s v="Metacarcinus magister"/>
    <n v="4"/>
  </r>
  <r>
    <x v="1"/>
    <x v="13"/>
    <s v="308"/>
    <s v="Metacarcinus magister"/>
    <n v="2"/>
  </r>
  <r>
    <x v="1"/>
    <x v="13"/>
    <s v="309"/>
    <s v="Metacarcinus magister"/>
    <n v="0"/>
  </r>
  <r>
    <x v="1"/>
    <x v="13"/>
    <s v="310"/>
    <s v="Metacarcinus magister"/>
    <n v="1"/>
  </r>
  <r>
    <x v="1"/>
    <x v="14"/>
    <s v="401"/>
    <s v="Metacarcinus magister"/>
    <n v="2"/>
  </r>
  <r>
    <x v="1"/>
    <x v="14"/>
    <s v="402"/>
    <s v="Metacarcinus magister"/>
    <n v="1"/>
  </r>
  <r>
    <x v="1"/>
    <x v="14"/>
    <s v="403"/>
    <s v="Metacarcinus magister"/>
    <n v="4"/>
  </r>
  <r>
    <x v="1"/>
    <x v="14"/>
    <s v="404"/>
    <s v="Metacarcinus magister"/>
    <n v="6"/>
  </r>
  <r>
    <x v="1"/>
    <x v="14"/>
    <s v="405"/>
    <s v="Metacarcinus magister"/>
    <n v="3"/>
  </r>
  <r>
    <x v="1"/>
    <x v="14"/>
    <s v="406"/>
    <s v="Metacarcinus magister"/>
    <n v="8"/>
  </r>
  <r>
    <x v="1"/>
    <x v="14"/>
    <s v="407"/>
    <s v="Metacarcinus magister"/>
    <n v="2"/>
  </r>
  <r>
    <x v="1"/>
    <x v="14"/>
    <s v="408"/>
    <s v="Metacarcinus magister"/>
    <n v="5"/>
  </r>
  <r>
    <x v="1"/>
    <x v="14"/>
    <s v="409"/>
    <s v="Metacarcinus magister"/>
    <n v="5"/>
  </r>
  <r>
    <x v="1"/>
    <x v="14"/>
    <s v="410"/>
    <s v="Metacarcinus magister"/>
    <n v="10"/>
  </r>
  <r>
    <x v="1"/>
    <x v="15"/>
    <s v="501"/>
    <s v="Metacarcinus magister"/>
    <n v="5"/>
  </r>
  <r>
    <x v="1"/>
    <x v="15"/>
    <s v="502"/>
    <s v="Metacarcinus magister"/>
    <n v="2"/>
  </r>
  <r>
    <x v="1"/>
    <x v="15"/>
    <s v="503"/>
    <s v="Metacarcinus magister"/>
    <n v="0"/>
  </r>
  <r>
    <x v="1"/>
    <x v="15"/>
    <s v="504"/>
    <s v="Metacarcinus magister"/>
    <n v="1"/>
  </r>
  <r>
    <x v="1"/>
    <x v="15"/>
    <s v="505"/>
    <s v="Metacarcinus magister"/>
    <n v="0"/>
  </r>
  <r>
    <x v="1"/>
    <x v="15"/>
    <s v="506"/>
    <s v="Metacarcinus magister"/>
    <n v="1"/>
  </r>
  <r>
    <x v="1"/>
    <x v="15"/>
    <s v="507"/>
    <s v="Metacarcinus magister"/>
    <n v="1"/>
  </r>
  <r>
    <x v="1"/>
    <x v="15"/>
    <s v="508"/>
    <s v="Metacarcinus magister"/>
    <n v="6"/>
  </r>
  <r>
    <x v="1"/>
    <x v="15"/>
    <s v="509"/>
    <s v="Metacarcinus magister"/>
    <n v="3"/>
  </r>
  <r>
    <x v="1"/>
    <x v="15"/>
    <s v="510"/>
    <s v="Metacarcinus magister"/>
    <n v="0"/>
  </r>
  <r>
    <x v="1"/>
    <x v="16"/>
    <s v="601"/>
    <s v="Metacarcinus magister"/>
    <n v="3"/>
  </r>
  <r>
    <x v="1"/>
    <x v="16"/>
    <s v="602"/>
    <s v="Metacarcinus magister"/>
    <n v="1"/>
  </r>
  <r>
    <x v="1"/>
    <x v="16"/>
    <s v="603"/>
    <s v="Metacarcinus magister"/>
    <n v="0"/>
  </r>
  <r>
    <x v="1"/>
    <x v="16"/>
    <s v="604"/>
    <s v="Metacarcinus magister"/>
    <n v="2"/>
  </r>
  <r>
    <x v="1"/>
    <x v="16"/>
    <s v="605"/>
    <s v="Metacarcinus magister"/>
    <n v="0"/>
  </r>
  <r>
    <x v="1"/>
    <x v="16"/>
    <s v="606"/>
    <s v="Metacarcinus magister"/>
    <n v="3"/>
  </r>
  <r>
    <x v="1"/>
    <x v="16"/>
    <s v="607"/>
    <s v="Metacarcinus magister"/>
    <n v="2"/>
  </r>
  <r>
    <x v="1"/>
    <x v="16"/>
    <s v="608"/>
    <s v="Metacarcinus magister"/>
    <n v="5"/>
  </r>
  <r>
    <x v="1"/>
    <x v="16"/>
    <s v="609"/>
    <s v="Metacarcinus magister"/>
    <n v="0"/>
  </r>
  <r>
    <x v="1"/>
    <x v="16"/>
    <s v="610"/>
    <s v="Metacarcinus magister"/>
    <n v="5"/>
  </r>
  <r>
    <x v="1"/>
    <x v="17"/>
    <s v="701"/>
    <s v="Metacarcinus magister"/>
    <n v="1"/>
  </r>
  <r>
    <x v="1"/>
    <x v="17"/>
    <s v="702"/>
    <s v="Metacarcinus magister"/>
    <n v="0"/>
  </r>
  <r>
    <x v="1"/>
    <x v="17"/>
    <s v="703"/>
    <s v="Metacarcinus magister"/>
    <n v="5"/>
  </r>
  <r>
    <x v="1"/>
    <x v="17"/>
    <s v="704"/>
    <s v="Metacarcinus magister"/>
    <n v="3"/>
  </r>
  <r>
    <x v="1"/>
    <x v="17"/>
    <s v="705"/>
    <s v="Metacarcinus magister"/>
    <n v="4"/>
  </r>
  <r>
    <x v="1"/>
    <x v="17"/>
    <s v="706"/>
    <s v="Metacarcinus magister"/>
    <n v="0"/>
  </r>
  <r>
    <x v="1"/>
    <x v="17"/>
    <s v="707"/>
    <s v="Metacarcinus magister"/>
    <n v="1"/>
  </r>
  <r>
    <x v="1"/>
    <x v="17"/>
    <s v="708"/>
    <s v="Metacarcinus magister"/>
    <n v="3"/>
  </r>
  <r>
    <x v="1"/>
    <x v="17"/>
    <s v="709"/>
    <s v="Metacarcinus magister"/>
    <n v="3"/>
  </r>
  <r>
    <x v="1"/>
    <x v="17"/>
    <s v="710"/>
    <s v="Metacarcinus magister"/>
    <n v="5"/>
  </r>
  <r>
    <x v="1"/>
    <x v="18"/>
    <s v="801"/>
    <s v="Metacarcinus magister"/>
    <n v="0"/>
  </r>
  <r>
    <x v="1"/>
    <x v="18"/>
    <s v="802"/>
    <s v="Metacarcinus magister"/>
    <n v="0"/>
  </r>
  <r>
    <x v="1"/>
    <x v="18"/>
    <s v="803"/>
    <s v="Metacarcinus magister"/>
    <n v="4"/>
  </r>
  <r>
    <x v="1"/>
    <x v="18"/>
    <s v="804"/>
    <s v="Metacarcinus magister"/>
    <n v="1"/>
  </r>
  <r>
    <x v="1"/>
    <x v="18"/>
    <s v="805"/>
    <s v="Metacarcinus magister"/>
    <n v="0"/>
  </r>
  <r>
    <x v="1"/>
    <x v="18"/>
    <s v="806"/>
    <s v="Metacarcinus magister"/>
    <n v="1"/>
  </r>
  <r>
    <x v="1"/>
    <x v="18"/>
    <s v="807"/>
    <s v="Metacarcinus magister"/>
    <n v="1"/>
  </r>
  <r>
    <x v="1"/>
    <x v="18"/>
    <s v="808"/>
    <s v="Metacarcinus magister"/>
    <n v="4"/>
  </r>
  <r>
    <x v="1"/>
    <x v="18"/>
    <s v="809"/>
    <s v="Metacarcinus magister"/>
    <n v="2"/>
  </r>
  <r>
    <x v="1"/>
    <x v="18"/>
    <s v="810"/>
    <s v="Metacarcinus magister"/>
    <n v="1"/>
  </r>
  <r>
    <x v="1"/>
    <x v="19"/>
    <s v="901"/>
    <s v="Metacarcinus magister"/>
    <n v="1"/>
  </r>
  <r>
    <x v="1"/>
    <x v="19"/>
    <s v="902"/>
    <s v="Metacarcinus magister"/>
    <n v="3"/>
  </r>
  <r>
    <x v="1"/>
    <x v="19"/>
    <s v="903"/>
    <s v="Metacarcinus magister"/>
    <n v="1"/>
  </r>
  <r>
    <x v="1"/>
    <x v="19"/>
    <s v="904"/>
    <s v="Metacarcinus magister"/>
    <n v="1"/>
  </r>
  <r>
    <x v="1"/>
    <x v="19"/>
    <s v="905"/>
    <s v="Metacarcinus magister"/>
    <n v="3"/>
  </r>
  <r>
    <x v="1"/>
    <x v="19"/>
    <s v="906"/>
    <s v="Metacarcinus magister"/>
    <n v="0"/>
  </r>
  <r>
    <x v="1"/>
    <x v="19"/>
    <s v="907"/>
    <s v="Metacarcinus magister"/>
    <n v="6"/>
  </r>
  <r>
    <x v="1"/>
    <x v="19"/>
    <s v="908"/>
    <s v="Metacarcinus magister"/>
    <n v="1"/>
  </r>
  <r>
    <x v="1"/>
    <x v="19"/>
    <s v="909"/>
    <s v="Metacarcinus magister"/>
    <n v="2"/>
  </r>
  <r>
    <x v="1"/>
    <x v="19"/>
    <s v="910"/>
    <s v="Metacarcinus magister"/>
    <n v="1"/>
  </r>
  <r>
    <x v="0"/>
    <x v="27"/>
    <s v="1001"/>
    <s v="Metacarcinus magister"/>
    <n v="0"/>
  </r>
  <r>
    <x v="0"/>
    <x v="27"/>
    <s v="1002"/>
    <s v="Metacarcinus magister"/>
    <n v="0"/>
  </r>
  <r>
    <x v="0"/>
    <x v="27"/>
    <s v="1003"/>
    <s v="Metacarcinus magister"/>
    <n v="0"/>
  </r>
  <r>
    <x v="0"/>
    <x v="27"/>
    <s v="1004"/>
    <s v="Metacarcinus magister"/>
    <n v="0"/>
  </r>
  <r>
    <x v="0"/>
    <x v="27"/>
    <s v="1005"/>
    <s v="Metacarcinus magister"/>
    <n v="0"/>
  </r>
  <r>
    <x v="0"/>
    <x v="27"/>
    <s v="1006"/>
    <s v="Metacarcinus magister"/>
    <n v="1"/>
  </r>
  <r>
    <x v="0"/>
    <x v="27"/>
    <s v="1007"/>
    <s v="Metacarcinus magister"/>
    <n v="0"/>
  </r>
  <r>
    <x v="0"/>
    <x v="27"/>
    <s v="1008"/>
    <s v="Metacarcinus magister"/>
    <n v="0"/>
  </r>
  <r>
    <x v="0"/>
    <x v="27"/>
    <s v="1009"/>
    <s v="Metacarcinus magister"/>
    <n v="0"/>
  </r>
  <r>
    <x v="0"/>
    <x v="27"/>
    <s v="1010"/>
    <s v="Metacarcinus magister"/>
    <n v="2"/>
  </r>
  <r>
    <x v="1"/>
    <x v="27"/>
    <s v="1001"/>
    <s v="Metacarcinus magister"/>
    <n v="0"/>
  </r>
  <r>
    <x v="1"/>
    <x v="27"/>
    <s v="1002"/>
    <s v="Metacarcinus magister"/>
    <n v="3"/>
  </r>
  <r>
    <x v="1"/>
    <x v="27"/>
    <s v="1003"/>
    <s v="Metacarcinus magister"/>
    <n v="0"/>
  </r>
  <r>
    <x v="1"/>
    <x v="27"/>
    <s v="1004"/>
    <s v="Metacarcinus magister"/>
    <n v="0"/>
  </r>
  <r>
    <x v="1"/>
    <x v="27"/>
    <s v="1005"/>
    <s v="Metacarcinus magister"/>
    <n v="1"/>
  </r>
  <r>
    <x v="1"/>
    <x v="27"/>
    <s v="1006"/>
    <s v="Metacarcinus magister"/>
    <n v="1"/>
  </r>
  <r>
    <x v="1"/>
    <x v="27"/>
    <s v="1007"/>
    <s v="Metacarcinus magister"/>
    <n v="2"/>
  </r>
  <r>
    <x v="1"/>
    <x v="27"/>
    <s v="1008"/>
    <s v="Metacarcinus magister"/>
    <n v="2"/>
  </r>
  <r>
    <x v="1"/>
    <x v="27"/>
    <s v="1009"/>
    <s v="Metacarcinus magister"/>
    <n v="2"/>
  </r>
  <r>
    <x v="1"/>
    <x v="27"/>
    <s v="1010"/>
    <s v="Metacarcinus magister"/>
    <n v="2"/>
  </r>
  <r>
    <x v="2"/>
    <x v="28"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898">
  <r>
    <s v="SKY"/>
    <s v="SJC"/>
    <d v="2018-05-31T00:00:00"/>
    <n v="2018"/>
    <n v="2"/>
    <s v="106"/>
    <s v="megalopae"/>
    <n v="4.0999999999999996"/>
    <n v="6.5"/>
    <n v="1.5853658536585367"/>
    <x v="0"/>
    <s v="M"/>
    <x v="0"/>
    <m/>
  </r>
  <r>
    <s v="COR"/>
    <s v="WB"/>
    <d v="2018-06-02T00:00:00"/>
    <n v="2018"/>
    <n v="2"/>
    <s v="101"/>
    <s v="megalopae"/>
    <n v="4.5"/>
    <n v="6"/>
    <n v="1.3333333333333333"/>
    <x v="0"/>
    <s v="M"/>
    <x v="0"/>
    <m/>
  </r>
  <r>
    <s v="SKY"/>
    <s v="SJC"/>
    <d v="2019-05-08T00:00:00"/>
    <n v="2019"/>
    <n v="2"/>
    <s v="206"/>
    <s v="megalopae"/>
    <n v="2.9"/>
    <n v="6.8"/>
    <n v="2.3448275862068964"/>
    <x v="0"/>
    <s v="M"/>
    <x v="0"/>
    <m/>
  </r>
  <r>
    <s v="SKY"/>
    <s v="SJC"/>
    <d v="2019-05-08T00:00:00"/>
    <n v="2019"/>
    <n v="2"/>
    <s v="206"/>
    <s v="megalopae"/>
    <n v="3"/>
    <n v="6.4"/>
    <n v="2.1333333333333333"/>
    <x v="0"/>
    <s v="M"/>
    <x v="0"/>
    <m/>
  </r>
  <r>
    <s v="SKY"/>
    <s v="SJC"/>
    <d v="2019-05-08T00:00:00"/>
    <n v="2019"/>
    <n v="2"/>
    <s v="201"/>
    <s v="megalopae"/>
    <n v="3.5"/>
    <n v="7.1"/>
    <n v="2.0285714285714285"/>
    <x v="0"/>
    <s v="M"/>
    <x v="0"/>
    <m/>
  </r>
  <r>
    <s v="SKY"/>
    <s v="SJC"/>
    <d v="2019-05-08T00:00:00"/>
    <n v="2019"/>
    <n v="2"/>
    <s v="208"/>
    <s v="megalopae"/>
    <n v="3.3"/>
    <n v="7"/>
    <n v="2.1212121212121211"/>
    <x v="0"/>
    <s v="M"/>
    <x v="0"/>
    <m/>
  </r>
  <r>
    <s v="SKY"/>
    <s v="SJC"/>
    <d v="2019-05-08T00:00:00"/>
    <n v="2019"/>
    <n v="2"/>
    <s v="210"/>
    <s v="megalopae"/>
    <n v="3.3"/>
    <n v="7.5"/>
    <n v="2.2727272727272729"/>
    <x v="0"/>
    <s v="M"/>
    <x v="0"/>
    <m/>
  </r>
  <r>
    <s v="COR"/>
    <s v="WB"/>
    <d v="2019-05-08T00:00:00"/>
    <n v="2019"/>
    <n v="2"/>
    <s v="210"/>
    <s v="megalopae"/>
    <n v="3"/>
    <n v="6.2"/>
    <n v="2.0666666666666669"/>
    <x v="0"/>
    <s v="M"/>
    <x v="0"/>
    <m/>
  </r>
  <r>
    <s v="COR"/>
    <s v="WB"/>
    <d v="2019-05-08T00:00:00"/>
    <n v="2019"/>
    <n v="2"/>
    <s v="207"/>
    <s v="megalopae"/>
    <n v="3"/>
    <n v="6.5"/>
    <n v="2.1666666666666665"/>
    <x v="0"/>
    <s v="M"/>
    <x v="0"/>
    <m/>
  </r>
  <r>
    <s v="SKY"/>
    <s v="SJC"/>
    <d v="2019-06-04T00:00:00"/>
    <n v="2019"/>
    <n v="4"/>
    <s v="410"/>
    <s v="megalopae"/>
    <n v="3"/>
    <n v="6.3"/>
    <n v="2.1"/>
    <x v="0"/>
    <s v="M"/>
    <x v="0"/>
    <m/>
  </r>
  <r>
    <s v="SKY"/>
    <s v="SJC"/>
    <d v="2019-06-04T00:00:00"/>
    <n v="2019"/>
    <n v="4"/>
    <s v="408"/>
    <s v="megalopae"/>
    <n v="3"/>
    <n v="6.4"/>
    <n v="2.1333333333333333"/>
    <x v="0"/>
    <s v="M"/>
    <x v="0"/>
    <m/>
  </r>
  <r>
    <s v="SKY"/>
    <s v="SJC"/>
    <d v="2019-06-04T00:00:00"/>
    <n v="2019"/>
    <n v="4"/>
    <s v="402"/>
    <s v="megalopae"/>
    <n v="2.8"/>
    <n v="6.2"/>
    <n v="2.2142857142857144"/>
    <x v="0"/>
    <s v="M"/>
    <x v="0"/>
    <m/>
  </r>
  <r>
    <s v="SKY"/>
    <s v="SJC"/>
    <d v="2019-06-04T00:00:00"/>
    <n v="2019"/>
    <n v="4"/>
    <s v="401"/>
    <s v="megalopae"/>
    <n v="2.9"/>
    <n v="6.1"/>
    <n v="2.103448275862069"/>
    <x v="0"/>
    <s v="M"/>
    <x v="0"/>
    <m/>
  </r>
  <r>
    <s v="SKY"/>
    <s v="SJC"/>
    <d v="2019-06-04T00:00:00"/>
    <n v="2019"/>
    <n v="4"/>
    <s v="401"/>
    <s v="megalopae"/>
    <n v="2.8"/>
    <m/>
    <m/>
    <x v="0"/>
    <s v="M"/>
    <x v="0"/>
    <m/>
  </r>
  <r>
    <s v="COR"/>
    <s v="WB"/>
    <d v="2019-06-04T00:00:00"/>
    <n v="2019"/>
    <n v="4"/>
    <s v="403"/>
    <s v="megalopae"/>
    <n v="3"/>
    <n v="6.9"/>
    <n v="2.3000000000000003"/>
    <x v="0"/>
    <s v="M"/>
    <x v="0"/>
    <m/>
  </r>
  <r>
    <s v="COR"/>
    <s v="WB"/>
    <d v="2019-06-04T00:00:00"/>
    <n v="2019"/>
    <n v="4"/>
    <s v="406"/>
    <s v="megalopae"/>
    <n v="2.8"/>
    <n v="6.7"/>
    <n v="2.3928571428571432"/>
    <x v="0"/>
    <s v="M"/>
    <x v="0"/>
    <m/>
  </r>
  <r>
    <s v="SKY"/>
    <s v="SJC"/>
    <d v="2018-06-25T00:00:00"/>
    <n v="2018"/>
    <n v="4"/>
    <s v="210"/>
    <s v="megalopae"/>
    <n v="3.4"/>
    <n v="5.9"/>
    <n v="1.7352941176470589"/>
    <x v="0"/>
    <s v="M"/>
    <x v="0"/>
    <m/>
  </r>
  <r>
    <s v="SKY"/>
    <s v="SJC"/>
    <d v="2018-06-25T00:00:00"/>
    <n v="2018"/>
    <n v="4"/>
    <s v="205"/>
    <s v="megalopae"/>
    <n v="3.5"/>
    <n v="7.1"/>
    <n v="2.0285714285714285"/>
    <x v="0"/>
    <s v="M"/>
    <x v="0"/>
    <m/>
  </r>
  <r>
    <s v="ALA"/>
    <s v="WB"/>
    <d v="2018-06-25T00:00:00"/>
    <n v="2018"/>
    <n v="4"/>
    <s v="207"/>
    <s v="megalopae"/>
    <n v="3.2"/>
    <n v="6.5"/>
    <n v="2.03125"/>
    <x v="0"/>
    <s v="M"/>
    <x v="0"/>
    <m/>
  </r>
  <r>
    <s v="ALA"/>
    <s v="WB"/>
    <d v="2018-06-25T00:00:00"/>
    <n v="2018"/>
    <n v="4"/>
    <s v="203"/>
    <s v="megalopae"/>
    <n v="3.3"/>
    <n v="5.9"/>
    <n v="1.7878787878787881"/>
    <x v="0"/>
    <s v="M"/>
    <x v="0"/>
    <m/>
  </r>
  <r>
    <s v="SIM"/>
    <s v="WB"/>
    <d v="2018-06-26T00:00:00"/>
    <n v="2018"/>
    <n v="4"/>
    <s v="202"/>
    <s v="megalopae"/>
    <n v="3.5"/>
    <n v="5.6"/>
    <n v="1.5999999999999999"/>
    <x v="0"/>
    <s v="M"/>
    <x v="0"/>
    <m/>
  </r>
  <r>
    <s v="COR"/>
    <s v="WB"/>
    <d v="2018-06-29T00:00:00"/>
    <n v="2018"/>
    <n v="4"/>
    <s v="205"/>
    <s v="megalopae"/>
    <n v="3.1"/>
    <n v="5.4"/>
    <n v="1.7419354838709677"/>
    <x v="0"/>
    <s v="M"/>
    <x v="0"/>
    <m/>
  </r>
  <r>
    <s v="SKY"/>
    <s v="SJC"/>
    <d v="2018-05-16T00:00:00"/>
    <n v="2018"/>
    <n v="1"/>
    <s v="045"/>
    <s v="instar"/>
    <n v="6.5"/>
    <n v="6.6"/>
    <n v="1.0153846153846153"/>
    <x v="0"/>
    <s v="J1"/>
    <x v="1"/>
    <m/>
  </r>
  <r>
    <s v="SKY"/>
    <s v="SJC"/>
    <d v="2018-05-16T00:00:00"/>
    <n v="2018"/>
    <n v="1"/>
    <s v="044"/>
    <s v="instar"/>
    <n v="7.1"/>
    <n v="7.3"/>
    <n v="1.028169014084507"/>
    <x v="0"/>
    <s v="J1"/>
    <x v="1"/>
    <m/>
  </r>
  <r>
    <s v="SKY"/>
    <s v="SJC"/>
    <d v="2018-05-16T00:00:00"/>
    <n v="2018"/>
    <n v="1"/>
    <s v="045"/>
    <s v="instar"/>
    <n v="7.1"/>
    <n v="7.3"/>
    <n v="1.028169014084507"/>
    <x v="0"/>
    <s v="J1"/>
    <x v="1"/>
    <m/>
  </r>
  <r>
    <s v="ROS"/>
    <s v="SJC"/>
    <d v="2018-05-18T00:00:00"/>
    <n v="2018"/>
    <n v="1"/>
    <s v="012"/>
    <s v="instar"/>
    <n v="6.9"/>
    <n v="6.8"/>
    <n v="0.98550724637681153"/>
    <x v="0"/>
    <s v="J1"/>
    <x v="1"/>
    <m/>
  </r>
  <r>
    <s v="JOE"/>
    <s v="SJC"/>
    <d v="2018-05-20T00:00:00"/>
    <n v="2018"/>
    <n v="1"/>
    <s v="043"/>
    <s v="instar"/>
    <n v="6.5"/>
    <n v="6.4"/>
    <n v="0.98461538461538467"/>
    <x v="0"/>
    <s v="J1"/>
    <x v="1"/>
    <m/>
  </r>
  <r>
    <s v="JOE"/>
    <s v="SJC"/>
    <d v="2018-05-20T00:00:00"/>
    <n v="2018"/>
    <n v="1"/>
    <s v="042"/>
    <s v="instar"/>
    <n v="6.6"/>
    <n v="6.5"/>
    <n v="0.98484848484848486"/>
    <x v="0"/>
    <s v="J1"/>
    <x v="1"/>
    <m/>
  </r>
  <r>
    <s v="JOE"/>
    <s v="SJC"/>
    <d v="2018-05-20T00:00:00"/>
    <n v="2018"/>
    <n v="1"/>
    <s v="043"/>
    <s v="instar"/>
    <n v="7.1"/>
    <n v="6.9"/>
    <n v="0.97183098591549311"/>
    <x v="0"/>
    <s v="J1"/>
    <x v="1"/>
    <m/>
  </r>
  <r>
    <s v="JOE"/>
    <s v="SJC"/>
    <d v="2018-05-20T00:00:00"/>
    <n v="2018"/>
    <n v="1"/>
    <s v="043"/>
    <s v="instar"/>
    <n v="7.2"/>
    <n v="7.4"/>
    <n v="1.0277777777777779"/>
    <x v="0"/>
    <s v="J1"/>
    <x v="1"/>
    <m/>
  </r>
  <r>
    <s v="ALA"/>
    <s v="WB"/>
    <d v="2018-05-20T00:00:00"/>
    <n v="2018"/>
    <n v="1"/>
    <s v="032"/>
    <s v="instar"/>
    <n v="5.6"/>
    <n v="5.8"/>
    <n v="1.0357142857142858"/>
    <x v="0"/>
    <s v="J1"/>
    <x v="1"/>
    <m/>
  </r>
  <r>
    <s v="ALA"/>
    <s v="WB"/>
    <d v="2018-05-31T00:00:00"/>
    <n v="2018"/>
    <n v="2"/>
    <s v="107"/>
    <s v="instar"/>
    <n v="5.8"/>
    <n v="6.2"/>
    <n v="1.0689655172413794"/>
    <x v="0"/>
    <s v="J1"/>
    <x v="1"/>
    <m/>
  </r>
  <r>
    <s v="SIM"/>
    <s v="WB"/>
    <d v="2018-06-01T00:00:00"/>
    <n v="2018"/>
    <n v="2"/>
    <s v="109"/>
    <s v="instar"/>
    <n v="7"/>
    <n v="6.9"/>
    <n v="0.98571428571428577"/>
    <x v="0"/>
    <s v="J1"/>
    <x v="1"/>
    <m/>
  </r>
  <r>
    <s v="SKY"/>
    <s v="SJC"/>
    <d v="2018-06-12T00:00:00"/>
    <n v="2018"/>
    <n v="3"/>
    <s v="007"/>
    <s v="instar"/>
    <n v="6.5"/>
    <n v="6.4"/>
    <n v="0.98461538461538467"/>
    <x v="0"/>
    <s v="J1"/>
    <x v="1"/>
    <m/>
  </r>
  <r>
    <s v="SKY"/>
    <s v="SJC"/>
    <d v="2018-06-12T00:00:00"/>
    <n v="2018"/>
    <n v="3"/>
    <s v="003"/>
    <s v="instar"/>
    <n v="6.7"/>
    <n v="6.7"/>
    <n v="1"/>
    <x v="0"/>
    <s v="J1"/>
    <x v="1"/>
    <m/>
  </r>
  <r>
    <s v="SKY"/>
    <s v="SJC"/>
    <d v="2018-06-12T00:00:00"/>
    <n v="2018"/>
    <n v="3"/>
    <s v="001"/>
    <s v="instar"/>
    <n v="6.8"/>
    <n v="6.8"/>
    <n v="1"/>
    <x v="0"/>
    <s v="J1"/>
    <x v="1"/>
    <m/>
  </r>
  <r>
    <s v="SKY"/>
    <s v="SJC"/>
    <d v="2018-06-12T00:00:00"/>
    <n v="2018"/>
    <n v="3"/>
    <s v="001"/>
    <s v="instar"/>
    <n v="6.9"/>
    <n v="6.9"/>
    <n v="1"/>
    <x v="0"/>
    <s v="J1"/>
    <x v="1"/>
    <m/>
  </r>
  <r>
    <s v="SKY"/>
    <s v="SJC"/>
    <d v="2018-06-12T00:00:00"/>
    <n v="2018"/>
    <n v="3"/>
    <s v="004"/>
    <s v="instar"/>
    <n v="7"/>
    <n v="6.8"/>
    <n v="0.97142857142857142"/>
    <x v="0"/>
    <s v="J1"/>
    <x v="1"/>
    <m/>
  </r>
  <r>
    <s v="SKY"/>
    <s v="SJC"/>
    <d v="2018-06-12T00:00:00"/>
    <n v="2018"/>
    <n v="3"/>
    <s v="008"/>
    <s v="instar"/>
    <n v="7"/>
    <n v="7"/>
    <n v="1"/>
    <x v="0"/>
    <s v="J1"/>
    <x v="1"/>
    <m/>
  </r>
  <r>
    <s v="SKY"/>
    <s v="SJC"/>
    <d v="2018-06-12T00:00:00"/>
    <n v="2018"/>
    <n v="3"/>
    <s v="010"/>
    <s v="instar"/>
    <n v="7.1"/>
    <n v="6.8"/>
    <n v="0.95774647887323949"/>
    <x v="0"/>
    <s v="J1"/>
    <x v="1"/>
    <m/>
  </r>
  <r>
    <s v="SKY"/>
    <s v="SJC"/>
    <d v="2018-06-12T00:00:00"/>
    <n v="2018"/>
    <n v="3"/>
    <s v="008"/>
    <s v="instar"/>
    <n v="7.2"/>
    <n v="7.5"/>
    <n v="1.0416666666666667"/>
    <x v="0"/>
    <s v="J1"/>
    <x v="1"/>
    <m/>
  </r>
  <r>
    <s v="SKY"/>
    <s v="SJC"/>
    <d v="2018-06-12T00:00:00"/>
    <n v="2018"/>
    <n v="3"/>
    <s v="006"/>
    <s v="instar"/>
    <n v="7.3"/>
    <n v="6.8"/>
    <n v="0.93150684931506844"/>
    <x v="0"/>
    <s v="J1"/>
    <x v="1"/>
    <m/>
  </r>
  <r>
    <s v="SKY"/>
    <s v="SJC"/>
    <d v="2018-06-12T00:00:00"/>
    <n v="2018"/>
    <n v="3"/>
    <s v="006"/>
    <s v="instar"/>
    <n v="7.3"/>
    <n v="7"/>
    <n v="0.95890410958904115"/>
    <x v="0"/>
    <s v="J1"/>
    <x v="1"/>
    <m/>
  </r>
  <r>
    <s v="SKY"/>
    <s v="SJC"/>
    <d v="2018-06-12T00:00:00"/>
    <n v="2018"/>
    <n v="3"/>
    <s v="009"/>
    <s v="instar"/>
    <n v="7.3"/>
    <n v="7"/>
    <n v="0.95890410958904115"/>
    <x v="0"/>
    <s v="J1"/>
    <x v="1"/>
    <m/>
  </r>
  <r>
    <s v="SKY"/>
    <s v="SJC"/>
    <d v="2018-06-12T00:00:00"/>
    <n v="2018"/>
    <n v="3"/>
    <s v="010"/>
    <s v="instar"/>
    <n v="7.3"/>
    <n v="7"/>
    <n v="0.95890410958904115"/>
    <x v="0"/>
    <s v="J1"/>
    <x v="1"/>
    <m/>
  </r>
  <r>
    <s v="SIM"/>
    <s v="WB"/>
    <d v="2018-06-12T00:00:00"/>
    <n v="2018"/>
    <n v="3"/>
    <s v="003"/>
    <s v="instar"/>
    <n v="6.4"/>
    <n v="6.5"/>
    <n v="1.015625"/>
    <x v="0"/>
    <s v="J1"/>
    <x v="1"/>
    <m/>
  </r>
  <r>
    <s v="SIM"/>
    <s v="WB"/>
    <d v="2018-06-12T00:00:00"/>
    <n v="2018"/>
    <n v="3"/>
    <s v="010"/>
    <s v="instar"/>
    <n v="6.7"/>
    <n v="6.7"/>
    <n v="1"/>
    <x v="0"/>
    <s v="J1"/>
    <x v="1"/>
    <m/>
  </r>
  <r>
    <s v="ROS"/>
    <s v="SJC"/>
    <d v="2018-06-13T00:00:00"/>
    <n v="2018"/>
    <n v="3"/>
    <s v="005"/>
    <s v="instar"/>
    <n v="7"/>
    <n v="6.8"/>
    <n v="0.97142857142857142"/>
    <x v="0"/>
    <s v="J1"/>
    <x v="1"/>
    <m/>
  </r>
  <r>
    <s v="ROS"/>
    <s v="SJC"/>
    <d v="2018-06-13T00:00:00"/>
    <n v="2018"/>
    <n v="3"/>
    <s v="005"/>
    <s v="instar"/>
    <n v="7"/>
    <n v="7"/>
    <n v="1"/>
    <x v="0"/>
    <s v="J1"/>
    <x v="1"/>
    <m/>
  </r>
  <r>
    <s v="COR"/>
    <s v="WB"/>
    <d v="2018-06-13T00:00:00"/>
    <n v="2018"/>
    <n v="3"/>
    <s v="008"/>
    <s v="instar"/>
    <n v="6.2"/>
    <n v="6.3"/>
    <n v="1.0161290322580645"/>
    <x v="0"/>
    <s v="J1"/>
    <x v="1"/>
    <m/>
  </r>
  <r>
    <s v="JOE"/>
    <s v="SJC"/>
    <d v="2018-06-15T00:00:00"/>
    <n v="2018"/>
    <n v="3"/>
    <s v="009"/>
    <s v="instar"/>
    <n v="6.3"/>
    <n v="6.9"/>
    <n v="1.0952380952380953"/>
    <x v="0"/>
    <s v="J1"/>
    <x v="1"/>
    <m/>
  </r>
  <r>
    <s v="JOE"/>
    <s v="SJC"/>
    <d v="2018-06-15T00:00:00"/>
    <n v="2018"/>
    <n v="3"/>
    <s v="006"/>
    <s v="instar"/>
    <n v="6.7"/>
    <n v="6.1"/>
    <n v="0.91044776119402981"/>
    <x v="0"/>
    <s v="J1"/>
    <x v="1"/>
    <m/>
  </r>
  <r>
    <s v="JOE"/>
    <s v="SJC"/>
    <d v="2018-06-15T00:00:00"/>
    <n v="2018"/>
    <n v="3"/>
    <s v="006"/>
    <s v="instar"/>
    <n v="6.7"/>
    <n v="6.4"/>
    <n v="0.95522388059701491"/>
    <x v="0"/>
    <s v="J1"/>
    <x v="1"/>
    <m/>
  </r>
  <r>
    <s v="JOE"/>
    <s v="SJC"/>
    <d v="2018-06-15T00:00:00"/>
    <n v="2018"/>
    <n v="3"/>
    <s v="005"/>
    <s v="instar"/>
    <n v="7.1"/>
    <n v="7.1"/>
    <n v="1"/>
    <x v="0"/>
    <s v="J1"/>
    <x v="1"/>
    <m/>
  </r>
  <r>
    <s v="SKY"/>
    <s v="SJC"/>
    <d v="2018-06-25T00:00:00"/>
    <n v="2018"/>
    <n v="4"/>
    <s v="205"/>
    <s v="instar"/>
    <n v="6"/>
    <n v="6.2"/>
    <n v="1.0333333333333334"/>
    <x v="0"/>
    <s v="J1"/>
    <x v="1"/>
    <m/>
  </r>
  <r>
    <s v="SKY"/>
    <s v="SJC"/>
    <d v="2018-06-25T00:00:00"/>
    <n v="2018"/>
    <n v="4"/>
    <s v="210"/>
    <s v="instar"/>
    <n v="6.2"/>
    <n v="6"/>
    <n v="0.96774193548387089"/>
    <x v="0"/>
    <s v="J1"/>
    <x v="1"/>
    <m/>
  </r>
  <r>
    <s v="SKY"/>
    <s v="SJC"/>
    <d v="2018-06-25T00:00:00"/>
    <n v="2018"/>
    <n v="4"/>
    <s v="206"/>
    <s v="instar"/>
    <n v="6.2"/>
    <n v="6.1"/>
    <n v="0.98387096774193539"/>
    <x v="0"/>
    <s v="J1"/>
    <x v="1"/>
    <m/>
  </r>
  <r>
    <s v="SKY"/>
    <s v="SJC"/>
    <d v="2018-06-25T00:00:00"/>
    <n v="2018"/>
    <n v="4"/>
    <s v="208"/>
    <s v="instar"/>
    <n v="6.3"/>
    <n v="7"/>
    <n v="1.1111111111111112"/>
    <x v="0"/>
    <s v="J1"/>
    <x v="1"/>
    <m/>
  </r>
  <r>
    <s v="SKY"/>
    <s v="SJC"/>
    <d v="2018-06-25T00:00:00"/>
    <n v="2018"/>
    <n v="4"/>
    <s v="206"/>
    <s v="instar"/>
    <n v="6.4"/>
    <n v="6.8"/>
    <n v="1.0625"/>
    <x v="0"/>
    <s v="J1"/>
    <x v="1"/>
    <m/>
  </r>
  <r>
    <s v="SKY"/>
    <s v="SJC"/>
    <d v="2018-06-25T00:00:00"/>
    <n v="2018"/>
    <n v="4"/>
    <s v="202"/>
    <s v="instar"/>
    <n v="6.5"/>
    <n v="6.4"/>
    <n v="0.98461538461538467"/>
    <x v="0"/>
    <s v="J1"/>
    <x v="1"/>
    <m/>
  </r>
  <r>
    <s v="SKY"/>
    <s v="SJC"/>
    <d v="2018-06-25T00:00:00"/>
    <n v="2018"/>
    <n v="4"/>
    <s v="208"/>
    <s v="instar"/>
    <n v="6.7"/>
    <n v="7"/>
    <n v="1.044776119402985"/>
    <x v="0"/>
    <s v="J1"/>
    <x v="1"/>
    <m/>
  </r>
  <r>
    <s v="SKY"/>
    <s v="SJC"/>
    <d v="2018-06-25T00:00:00"/>
    <n v="2018"/>
    <n v="4"/>
    <s v="209"/>
    <s v="instar"/>
    <n v="7"/>
    <n v="7.2"/>
    <n v="1.0285714285714287"/>
    <x v="0"/>
    <s v="J1"/>
    <x v="1"/>
    <m/>
  </r>
  <r>
    <s v="SKY"/>
    <s v="SJC"/>
    <d v="2018-06-25T00:00:00"/>
    <n v="2018"/>
    <n v="4"/>
    <s v="208"/>
    <s v="instar"/>
    <n v="7.2"/>
    <n v="7.6"/>
    <n v="1.0555555555555556"/>
    <x v="0"/>
    <s v="J1"/>
    <x v="1"/>
    <m/>
  </r>
  <r>
    <s v="ROS"/>
    <s v="SJC"/>
    <d v="2018-06-26T00:00:00"/>
    <n v="2018"/>
    <n v="4"/>
    <s v="206"/>
    <s v="instar"/>
    <n v="6.4"/>
    <n v="6.5"/>
    <n v="1.015625"/>
    <x v="0"/>
    <s v="J1"/>
    <x v="1"/>
    <m/>
  </r>
  <r>
    <s v="ROS"/>
    <s v="SJC"/>
    <d v="2018-06-26T00:00:00"/>
    <n v="2018"/>
    <n v="4"/>
    <s v="206"/>
    <s v="instar"/>
    <n v="7"/>
    <n v="6.8"/>
    <n v="0.97142857142857142"/>
    <x v="0"/>
    <s v="J1"/>
    <x v="1"/>
    <m/>
  </r>
  <r>
    <s v="COR"/>
    <s v="WB"/>
    <d v="2018-06-29T00:00:00"/>
    <n v="2018"/>
    <n v="4"/>
    <s v="209"/>
    <s v="instar"/>
    <n v="6"/>
    <n v="6.1"/>
    <n v="1.0166666666666666"/>
    <x v="0"/>
    <s v="J1"/>
    <x v="1"/>
    <m/>
  </r>
  <r>
    <s v="SKY"/>
    <s v="SJC"/>
    <d v="2018-07-10T00:00:00"/>
    <n v="2018"/>
    <n v="5"/>
    <s v="309"/>
    <s v="instar"/>
    <n v="7.1"/>
    <n v="7.4"/>
    <n v="1.0422535211267607"/>
    <x v="0"/>
    <s v="J1"/>
    <x v="1"/>
    <m/>
  </r>
  <r>
    <s v="SKY"/>
    <s v="SJC"/>
    <d v="2018-07-10T00:00:00"/>
    <n v="2018"/>
    <n v="5"/>
    <s v="306"/>
    <s v="instar"/>
    <n v="7.7"/>
    <n v="7.5"/>
    <n v="0.97402597402597402"/>
    <x v="0"/>
    <s v="J1"/>
    <x v="1"/>
    <m/>
  </r>
  <r>
    <s v="SKY"/>
    <s v="SJC"/>
    <d v="2018-07-10T00:00:00"/>
    <n v="2018"/>
    <n v="5"/>
    <s v="301"/>
    <s v="instar"/>
    <n v="6.1"/>
    <n v="6.6"/>
    <n v="1.0819672131147542"/>
    <x v="0"/>
    <s v="J1"/>
    <x v="1"/>
    <m/>
  </r>
  <r>
    <s v="SKY"/>
    <s v="SJC"/>
    <d v="2018-07-10T00:00:00"/>
    <n v="2018"/>
    <n v="5"/>
    <s v="310"/>
    <s v="instar"/>
    <n v="6.1"/>
    <n v="5.8"/>
    <n v="0.9508196721311476"/>
    <x v="0"/>
    <s v="J1"/>
    <x v="1"/>
    <m/>
  </r>
  <r>
    <s v="SKY"/>
    <s v="SJC"/>
    <d v="2018-07-10T00:00:00"/>
    <n v="2018"/>
    <n v="5"/>
    <s v="310"/>
    <s v="instar"/>
    <n v="6.1"/>
    <n v="6.3"/>
    <n v="1.0327868852459017"/>
    <x v="0"/>
    <s v="J1"/>
    <x v="1"/>
    <m/>
  </r>
  <r>
    <s v="SKY"/>
    <s v="SJC"/>
    <d v="2018-07-10T00:00:00"/>
    <n v="2018"/>
    <n v="5"/>
    <s v="307"/>
    <s v="instar"/>
    <n v="6.2"/>
    <n v="6.3"/>
    <n v="1.0161290322580645"/>
    <x v="0"/>
    <s v="J1"/>
    <x v="1"/>
    <m/>
  </r>
  <r>
    <s v="SKY"/>
    <s v="SJC"/>
    <d v="2018-07-10T00:00:00"/>
    <n v="2018"/>
    <n v="5"/>
    <s v="301"/>
    <s v="instar"/>
    <n v="6.3"/>
    <n v="6.7"/>
    <n v="1.0634920634920635"/>
    <x v="0"/>
    <s v="J1"/>
    <x v="1"/>
    <m/>
  </r>
  <r>
    <s v="SKY"/>
    <s v="SJC"/>
    <d v="2018-07-10T00:00:00"/>
    <n v="2018"/>
    <n v="5"/>
    <s v="305"/>
    <s v="instar"/>
    <n v="6.5"/>
    <n v="6.8"/>
    <n v="1.0461538461538462"/>
    <x v="0"/>
    <s v="J1"/>
    <x v="1"/>
    <m/>
  </r>
  <r>
    <s v="SKY"/>
    <s v="SJC"/>
    <d v="2018-07-10T00:00:00"/>
    <n v="2018"/>
    <n v="5"/>
    <s v="305"/>
    <s v="instar"/>
    <n v="6.6"/>
    <n v="6.6"/>
    <n v="1"/>
    <x v="0"/>
    <s v="J1"/>
    <x v="1"/>
    <m/>
  </r>
  <r>
    <s v="SKY"/>
    <s v="SJC"/>
    <d v="2018-07-10T00:00:00"/>
    <n v="2018"/>
    <n v="5"/>
    <s v="310"/>
    <s v="instar"/>
    <n v="6.6"/>
    <n v="6.7"/>
    <n v="1.0151515151515151"/>
    <x v="0"/>
    <s v="J1"/>
    <x v="1"/>
    <m/>
  </r>
  <r>
    <s v="SKY"/>
    <s v="SJC"/>
    <d v="2018-07-10T00:00:00"/>
    <n v="2018"/>
    <n v="5"/>
    <s v="306"/>
    <s v="instar"/>
    <n v="6.6"/>
    <n v="7"/>
    <n v="1.0606060606060606"/>
    <x v="0"/>
    <s v="J1"/>
    <x v="1"/>
    <m/>
  </r>
  <r>
    <s v="COR"/>
    <s v="WB"/>
    <d v="2018-07-10T00:00:00"/>
    <n v="2018"/>
    <n v="5"/>
    <s v="304"/>
    <s v="instar"/>
    <n v="6.2"/>
    <n v="6.4"/>
    <n v="1.032258064516129"/>
    <x v="0"/>
    <s v="J1"/>
    <x v="1"/>
    <m/>
  </r>
  <r>
    <s v="JOE"/>
    <s v="SJC"/>
    <d v="2018-07-23T00:00:00"/>
    <n v="2018"/>
    <n v="6"/>
    <s v="405"/>
    <s v="instar"/>
    <n v="7.2"/>
    <n v="7.1"/>
    <n v="0.98611111111111105"/>
    <x v="0"/>
    <s v="J1"/>
    <x v="1"/>
    <m/>
  </r>
  <r>
    <s v="SIM"/>
    <s v="WB"/>
    <d v="2018-07-23T00:00:00"/>
    <n v="2018"/>
    <n v="6"/>
    <s v="408"/>
    <s v="instar"/>
    <n v="6.8"/>
    <n v="6.5"/>
    <n v="0.95588235294117652"/>
    <x v="0"/>
    <s v="J1"/>
    <x v="1"/>
    <m/>
  </r>
  <r>
    <s v="SKY"/>
    <s v="SJC"/>
    <d v="2019-05-08T00:00:00"/>
    <n v="2019"/>
    <n v="2"/>
    <s v="206"/>
    <s v="instar"/>
    <n v="7.8"/>
    <n v="7.7"/>
    <n v="0.98717948717948723"/>
    <x v="0"/>
    <s v="J1"/>
    <x v="1"/>
    <m/>
  </r>
  <r>
    <s v="SKY"/>
    <s v="SJC"/>
    <d v="2019-05-08T00:00:00"/>
    <n v="2019"/>
    <n v="2"/>
    <s v="206"/>
    <s v="instar"/>
    <n v="7.2"/>
    <n v="7.2"/>
    <n v="1"/>
    <x v="0"/>
    <s v="J1"/>
    <x v="1"/>
    <m/>
  </r>
  <r>
    <s v="SKY"/>
    <s v="SJC"/>
    <d v="2019-05-08T00:00:00"/>
    <n v="2019"/>
    <n v="2"/>
    <s v="206"/>
    <s v="instar"/>
    <n v="7.1"/>
    <n v="7"/>
    <n v="0.9859154929577465"/>
    <x v="0"/>
    <s v="J1"/>
    <x v="1"/>
    <m/>
  </r>
  <r>
    <s v="SKY"/>
    <s v="SJC"/>
    <d v="2019-05-08T00:00:00"/>
    <n v="2019"/>
    <n v="2"/>
    <s v="206"/>
    <s v="instar"/>
    <n v="7.2"/>
    <n v="7.2"/>
    <n v="1"/>
    <x v="0"/>
    <s v="J1"/>
    <x v="1"/>
    <m/>
  </r>
  <r>
    <s v="SKY"/>
    <s v="SJC"/>
    <d v="2019-05-08T00:00:00"/>
    <n v="2019"/>
    <n v="2"/>
    <s v="206"/>
    <s v="instar"/>
    <n v="7.3"/>
    <n v="7.3"/>
    <n v="1"/>
    <x v="0"/>
    <s v="J1"/>
    <x v="1"/>
    <m/>
  </r>
  <r>
    <s v="SKY"/>
    <s v="SJC"/>
    <d v="2019-05-08T00:00:00"/>
    <n v="2019"/>
    <n v="2"/>
    <s v="206"/>
    <s v="instar"/>
    <n v="6.9"/>
    <n v="6.9"/>
    <n v="1"/>
    <x v="0"/>
    <s v="J1"/>
    <x v="1"/>
    <m/>
  </r>
  <r>
    <s v="SKY"/>
    <s v="SJC"/>
    <d v="2019-05-08T00:00:00"/>
    <n v="2019"/>
    <n v="2"/>
    <s v="206"/>
    <s v="instar"/>
    <n v="7.8"/>
    <n v="7.8"/>
    <n v="1"/>
    <x v="0"/>
    <s v="J1"/>
    <x v="1"/>
    <m/>
  </r>
  <r>
    <s v="SKY"/>
    <s v="SJC"/>
    <d v="2019-05-08T00:00:00"/>
    <n v="2019"/>
    <n v="2"/>
    <s v="206"/>
    <s v="instar"/>
    <n v="7.2"/>
    <n v="7.1"/>
    <n v="0.98611111111111105"/>
    <x v="0"/>
    <s v="J1"/>
    <x v="1"/>
    <m/>
  </r>
  <r>
    <s v="SKY"/>
    <s v="SJC"/>
    <d v="2019-05-08T00:00:00"/>
    <n v="2019"/>
    <n v="2"/>
    <s v="206"/>
    <s v="instar"/>
    <n v="7"/>
    <n v="7"/>
    <n v="1"/>
    <x v="0"/>
    <s v="J1"/>
    <x v="1"/>
    <m/>
  </r>
  <r>
    <s v="SKY"/>
    <s v="SJC"/>
    <d v="2019-05-08T00:00:00"/>
    <n v="2019"/>
    <n v="2"/>
    <s v="206"/>
    <s v="instar"/>
    <n v="7.3"/>
    <n v="7.3"/>
    <n v="1"/>
    <x v="0"/>
    <s v="J1"/>
    <x v="1"/>
    <m/>
  </r>
  <r>
    <s v="SKY"/>
    <s v="SJC"/>
    <d v="2019-05-08T00:00:00"/>
    <n v="2019"/>
    <n v="2"/>
    <s v="206"/>
    <s v="instar"/>
    <n v="7.2"/>
    <n v="7.2"/>
    <n v="1"/>
    <x v="0"/>
    <s v="J1"/>
    <x v="1"/>
    <m/>
  </r>
  <r>
    <s v="SKY"/>
    <s v="SJC"/>
    <d v="2019-05-08T00:00:00"/>
    <n v="2019"/>
    <n v="2"/>
    <s v="206"/>
    <s v="instar"/>
    <n v="6.7"/>
    <n v="6.8"/>
    <n v="1.0149253731343284"/>
    <x v="0"/>
    <s v="J1"/>
    <x v="1"/>
    <m/>
  </r>
  <r>
    <s v="SKY"/>
    <s v="SJC"/>
    <d v="2019-05-08T00:00:00"/>
    <n v="2019"/>
    <n v="2"/>
    <s v="201"/>
    <s v="instar"/>
    <n v="7.6"/>
    <n v="7.6"/>
    <n v="1"/>
    <x v="0"/>
    <s v="J1"/>
    <x v="1"/>
    <m/>
  </r>
  <r>
    <s v="SKY"/>
    <s v="SJC"/>
    <d v="2019-05-08T00:00:00"/>
    <n v="2019"/>
    <n v="2"/>
    <s v="201"/>
    <s v="instar"/>
    <n v="7.3"/>
    <n v="7.5"/>
    <n v="1.0273972602739727"/>
    <x v="0"/>
    <s v="J1"/>
    <x v="1"/>
    <m/>
  </r>
  <r>
    <s v="SKY"/>
    <s v="SJC"/>
    <d v="2019-05-08T00:00:00"/>
    <n v="2019"/>
    <n v="2"/>
    <s v="201"/>
    <s v="instar"/>
    <n v="6.8"/>
    <n v="6.9"/>
    <n v="1.0147058823529413"/>
    <x v="0"/>
    <s v="J1"/>
    <x v="1"/>
    <m/>
  </r>
  <r>
    <s v="SKY"/>
    <s v="SJC"/>
    <d v="2019-05-08T00:00:00"/>
    <n v="2019"/>
    <n v="2"/>
    <s v="201"/>
    <s v="instar"/>
    <n v="7"/>
    <n v="7.2"/>
    <n v="1.0285714285714287"/>
    <x v="0"/>
    <s v="J1"/>
    <x v="1"/>
    <m/>
  </r>
  <r>
    <s v="SKY"/>
    <s v="SJC"/>
    <d v="2019-05-08T00:00:00"/>
    <n v="2019"/>
    <n v="2"/>
    <s v="201"/>
    <s v="instar"/>
    <n v="7.5"/>
    <n v="7.5"/>
    <n v="1"/>
    <x v="0"/>
    <s v="J1"/>
    <x v="1"/>
    <m/>
  </r>
  <r>
    <s v="SKY"/>
    <s v="SJC"/>
    <d v="2019-05-08T00:00:00"/>
    <n v="2019"/>
    <n v="2"/>
    <s v="201"/>
    <s v="instar"/>
    <n v="6.7"/>
    <n v="6.7"/>
    <n v="1"/>
    <x v="0"/>
    <s v="J1"/>
    <x v="1"/>
    <m/>
  </r>
  <r>
    <s v="SKY"/>
    <s v="SJC"/>
    <d v="2019-05-08T00:00:00"/>
    <n v="2019"/>
    <n v="2"/>
    <s v="201"/>
    <s v="instar"/>
    <n v="6.9"/>
    <n v="6.9"/>
    <n v="1"/>
    <x v="0"/>
    <s v="J1"/>
    <x v="1"/>
    <m/>
  </r>
  <r>
    <s v="SKY"/>
    <s v="SJC"/>
    <d v="2019-05-08T00:00:00"/>
    <n v="2019"/>
    <n v="2"/>
    <s v="201"/>
    <s v="instar"/>
    <n v="7.3"/>
    <n v="7.4"/>
    <n v="1.0136986301369864"/>
    <x v="0"/>
    <s v="J1"/>
    <x v="1"/>
    <m/>
  </r>
  <r>
    <s v="SKY"/>
    <s v="SJC"/>
    <d v="2019-05-08T00:00:00"/>
    <n v="2019"/>
    <n v="2"/>
    <s v="201"/>
    <s v="instar"/>
    <n v="6.3"/>
    <n v="6.2"/>
    <n v="0.98412698412698418"/>
    <x v="0"/>
    <s v="J1"/>
    <x v="1"/>
    <m/>
  </r>
  <r>
    <s v="SKY"/>
    <s v="SJC"/>
    <d v="2019-05-08T00:00:00"/>
    <n v="2019"/>
    <n v="2"/>
    <s v="201"/>
    <s v="instar"/>
    <n v="7.1"/>
    <n v="7.1"/>
    <n v="1"/>
    <x v="0"/>
    <s v="J1"/>
    <x v="1"/>
    <m/>
  </r>
  <r>
    <s v="SKY"/>
    <s v="SJC"/>
    <d v="2019-05-08T00:00:00"/>
    <n v="2019"/>
    <n v="2"/>
    <s v="201"/>
    <s v="instar"/>
    <n v="6.9"/>
    <n v="7"/>
    <n v="1.0144927536231882"/>
    <x v="0"/>
    <s v="J1"/>
    <x v="1"/>
    <m/>
  </r>
  <r>
    <s v="SKY"/>
    <s v="SJC"/>
    <d v="2019-05-08T00:00:00"/>
    <n v="2019"/>
    <n v="2"/>
    <s v="201"/>
    <s v="instar"/>
    <n v="7"/>
    <n v="7"/>
    <n v="1"/>
    <x v="0"/>
    <s v="J1"/>
    <x v="1"/>
    <m/>
  </r>
  <r>
    <s v="SKY"/>
    <s v="SJC"/>
    <d v="2019-05-08T00:00:00"/>
    <n v="2019"/>
    <n v="2"/>
    <s v="201"/>
    <s v="instar"/>
    <n v="7.2"/>
    <n v="7.2"/>
    <n v="1"/>
    <x v="0"/>
    <s v="J1"/>
    <x v="1"/>
    <m/>
  </r>
  <r>
    <s v="SKY"/>
    <s v="SJC"/>
    <d v="2019-05-08T00:00:00"/>
    <n v="2019"/>
    <n v="2"/>
    <s v="201"/>
    <s v="instar"/>
    <n v="7.2"/>
    <n v="7.2"/>
    <n v="1"/>
    <x v="0"/>
    <s v="J1"/>
    <x v="1"/>
    <m/>
  </r>
  <r>
    <s v="SKY"/>
    <s v="SJC"/>
    <d v="2019-05-08T00:00:00"/>
    <n v="2019"/>
    <n v="2"/>
    <s v="201"/>
    <s v="instar"/>
    <n v="6.7"/>
    <n v="6.7"/>
    <n v="1"/>
    <x v="0"/>
    <s v="J1"/>
    <x v="1"/>
    <m/>
  </r>
  <r>
    <s v="SKY"/>
    <s v="SJC"/>
    <d v="2019-05-08T00:00:00"/>
    <n v="2019"/>
    <n v="2"/>
    <s v="201"/>
    <s v="instar"/>
    <n v="6.4"/>
    <n v="6.4"/>
    <n v="1"/>
    <x v="0"/>
    <s v="J1"/>
    <x v="1"/>
    <m/>
  </r>
  <r>
    <s v="SKY"/>
    <s v="SJC"/>
    <d v="2019-05-08T00:00:00"/>
    <n v="2019"/>
    <n v="2"/>
    <s v="201"/>
    <s v="instar"/>
    <n v="6.4"/>
    <n v="6.5"/>
    <n v="1.015625"/>
    <x v="0"/>
    <s v="J1"/>
    <x v="1"/>
    <m/>
  </r>
  <r>
    <s v="SKY"/>
    <s v="SJC"/>
    <d v="2019-05-08T00:00:00"/>
    <n v="2019"/>
    <n v="2"/>
    <s v="201"/>
    <s v="instar"/>
    <n v="6.7"/>
    <n v="6.7"/>
    <n v="1"/>
    <x v="0"/>
    <s v="J1"/>
    <x v="1"/>
    <m/>
  </r>
  <r>
    <s v="SKY"/>
    <s v="SJC"/>
    <d v="2019-05-08T00:00:00"/>
    <n v="2019"/>
    <n v="2"/>
    <s v="201"/>
    <s v="instar"/>
    <n v="6"/>
    <n v="6"/>
    <n v="1"/>
    <x v="0"/>
    <s v="J1"/>
    <x v="1"/>
    <m/>
  </r>
  <r>
    <s v="SKY"/>
    <s v="SJC"/>
    <d v="2019-05-08T00:00:00"/>
    <n v="2019"/>
    <n v="2"/>
    <s v="204"/>
    <s v="instar"/>
    <n v="6.8"/>
    <n v="6.8"/>
    <n v="1"/>
    <x v="0"/>
    <s v="J1"/>
    <x v="1"/>
    <m/>
  </r>
  <r>
    <s v="SKY"/>
    <s v="SJC"/>
    <d v="2019-05-08T00:00:00"/>
    <n v="2019"/>
    <n v="2"/>
    <s v="204"/>
    <s v="instar"/>
    <n v="6"/>
    <n v="6.1"/>
    <n v="1.0166666666666666"/>
    <x v="0"/>
    <s v="J1"/>
    <x v="1"/>
    <m/>
  </r>
  <r>
    <s v="SKY"/>
    <s v="SJC"/>
    <d v="2019-05-08T00:00:00"/>
    <n v="2019"/>
    <n v="2"/>
    <s v="204"/>
    <s v="instar"/>
    <n v="6.7"/>
    <n v="6.8"/>
    <n v="1.0149253731343284"/>
    <x v="0"/>
    <s v="J1"/>
    <x v="1"/>
    <m/>
  </r>
  <r>
    <s v="SKY"/>
    <s v="SJC"/>
    <d v="2019-05-08T00:00:00"/>
    <n v="2019"/>
    <n v="2"/>
    <s v="208"/>
    <s v="instar"/>
    <n v="7.3"/>
    <n v="7.3"/>
    <n v="1"/>
    <x v="0"/>
    <s v="J1"/>
    <x v="1"/>
    <m/>
  </r>
  <r>
    <s v="SKY"/>
    <s v="SJC"/>
    <d v="2019-05-08T00:00:00"/>
    <n v="2019"/>
    <n v="2"/>
    <s v="208"/>
    <s v="instar"/>
    <n v="7.1"/>
    <n v="7.3"/>
    <n v="1.028169014084507"/>
    <x v="0"/>
    <s v="J1"/>
    <x v="1"/>
    <m/>
  </r>
  <r>
    <s v="SKY"/>
    <s v="SJC"/>
    <d v="2019-05-08T00:00:00"/>
    <n v="2019"/>
    <n v="2"/>
    <s v="208"/>
    <s v="instar"/>
    <n v="7.2"/>
    <n v="7.3"/>
    <n v="1.0138888888888888"/>
    <x v="0"/>
    <s v="J1"/>
    <x v="1"/>
    <m/>
  </r>
  <r>
    <s v="SKY"/>
    <s v="SJC"/>
    <d v="2019-05-08T00:00:00"/>
    <n v="2019"/>
    <n v="2"/>
    <s v="208"/>
    <s v="instar"/>
    <n v="6.3"/>
    <n v="6.4"/>
    <n v="1.015873015873016"/>
    <x v="0"/>
    <s v="J1"/>
    <x v="1"/>
    <m/>
  </r>
  <r>
    <s v="SKY"/>
    <s v="SJC"/>
    <d v="2019-05-08T00:00:00"/>
    <n v="2019"/>
    <n v="2"/>
    <s v="203"/>
    <s v="instar"/>
    <n v="7.4"/>
    <n v="7.4"/>
    <n v="1"/>
    <x v="0"/>
    <s v="J1"/>
    <x v="1"/>
    <m/>
  </r>
  <r>
    <s v="SKY"/>
    <s v="SJC"/>
    <d v="2019-05-08T00:00:00"/>
    <n v="2019"/>
    <n v="2"/>
    <s v="203"/>
    <s v="instar"/>
    <n v="7.6"/>
    <n v="7.7"/>
    <n v="1.0131578947368423"/>
    <x v="0"/>
    <s v="J1"/>
    <x v="1"/>
    <m/>
  </r>
  <r>
    <s v="SKY"/>
    <s v="SJC"/>
    <d v="2019-05-08T00:00:00"/>
    <n v="2019"/>
    <n v="2"/>
    <s v="210"/>
    <s v="instar"/>
    <n v="7.2"/>
    <n v="7.2"/>
    <n v="1"/>
    <x v="0"/>
    <s v="J1"/>
    <x v="1"/>
    <m/>
  </r>
  <r>
    <s v="SKY"/>
    <s v="SJC"/>
    <d v="2019-05-08T00:00:00"/>
    <n v="2019"/>
    <n v="2"/>
    <s v="210"/>
    <s v="instar"/>
    <n v="7.2"/>
    <n v="7.1"/>
    <n v="0.98611111111111105"/>
    <x v="0"/>
    <s v="J1"/>
    <x v="1"/>
    <m/>
  </r>
  <r>
    <s v="SKY"/>
    <s v="SJC"/>
    <d v="2019-05-08T00:00:00"/>
    <n v="2019"/>
    <n v="2"/>
    <s v="210"/>
    <s v="instar"/>
    <n v="7.2"/>
    <n v="7.3"/>
    <n v="1.0138888888888888"/>
    <x v="0"/>
    <s v="J1"/>
    <x v="1"/>
    <m/>
  </r>
  <r>
    <s v="SKY"/>
    <s v="SJC"/>
    <d v="2019-05-08T00:00:00"/>
    <n v="2019"/>
    <n v="2"/>
    <s v="205"/>
    <s v="instar"/>
    <n v="7.5"/>
    <n v="7.5"/>
    <n v="1"/>
    <x v="0"/>
    <s v="J1"/>
    <x v="1"/>
    <m/>
  </r>
  <r>
    <s v="SKY"/>
    <s v="SJC"/>
    <d v="2019-05-08T00:00:00"/>
    <n v="2019"/>
    <n v="2"/>
    <s v="205"/>
    <s v="instar"/>
    <n v="6.7"/>
    <n v="6.6"/>
    <n v="0.9850746268656716"/>
    <x v="0"/>
    <s v="J1"/>
    <x v="1"/>
    <m/>
  </r>
  <r>
    <s v="SKY"/>
    <s v="SJC"/>
    <d v="2019-05-08T00:00:00"/>
    <n v="2019"/>
    <n v="2"/>
    <s v="205"/>
    <s v="instar"/>
    <n v="6.7"/>
    <n v="6.5"/>
    <n v="0.97014925373134331"/>
    <x v="0"/>
    <s v="J1"/>
    <x v="1"/>
    <m/>
  </r>
  <r>
    <s v="SKY"/>
    <s v="SJC"/>
    <d v="2019-05-08T00:00:00"/>
    <n v="2019"/>
    <n v="2"/>
    <s v="205"/>
    <s v="instar"/>
    <n v="6.8"/>
    <n v="6.9"/>
    <n v="1.0147058823529413"/>
    <x v="0"/>
    <s v="J1"/>
    <x v="1"/>
    <m/>
  </r>
  <r>
    <s v="SKY"/>
    <s v="SJC"/>
    <d v="2019-05-08T00:00:00"/>
    <n v="2019"/>
    <n v="2"/>
    <s v="205"/>
    <s v="instar"/>
    <n v="7"/>
    <n v="7"/>
    <n v="1"/>
    <x v="0"/>
    <s v="J1"/>
    <x v="1"/>
    <m/>
  </r>
  <r>
    <s v="COR"/>
    <s v="WB"/>
    <d v="2019-05-08T00:00:00"/>
    <n v="2019"/>
    <n v="2"/>
    <s v="205"/>
    <s v="instar"/>
    <n v="7.2"/>
    <n v="7.3"/>
    <n v="1.0138888888888888"/>
    <x v="0"/>
    <s v="J1"/>
    <x v="1"/>
    <m/>
  </r>
  <r>
    <s v="COR"/>
    <s v="WB"/>
    <d v="2019-05-08T00:00:00"/>
    <n v="2019"/>
    <n v="2"/>
    <s v="208"/>
    <s v="instar"/>
    <n v="7.3"/>
    <n v="7.4"/>
    <n v="1.0136986301369864"/>
    <x v="0"/>
    <s v="J1"/>
    <x v="1"/>
    <m/>
  </r>
  <r>
    <s v="COR"/>
    <s v="WB"/>
    <d v="2019-05-08T00:00:00"/>
    <n v="2019"/>
    <n v="2"/>
    <s v="208"/>
    <s v="instar"/>
    <n v="7.1"/>
    <n v="7.1"/>
    <n v="1"/>
    <x v="0"/>
    <s v="J1"/>
    <x v="1"/>
    <m/>
  </r>
  <r>
    <s v="COR"/>
    <s v="WB"/>
    <d v="2019-05-08T00:00:00"/>
    <n v="2019"/>
    <n v="2"/>
    <s v="208"/>
    <s v="instar"/>
    <n v="7.1"/>
    <n v="7"/>
    <n v="0.9859154929577465"/>
    <x v="0"/>
    <s v="J1"/>
    <x v="1"/>
    <m/>
  </r>
  <r>
    <s v="SKY"/>
    <s v="SJC"/>
    <d v="2019-05-20T00:00:00"/>
    <n v="2019"/>
    <n v="3"/>
    <s v="301"/>
    <s v="instar"/>
    <n v="6.5"/>
    <n v="6.5"/>
    <n v="1"/>
    <x v="0"/>
    <s v="J1"/>
    <x v="1"/>
    <m/>
  </r>
  <r>
    <s v="SKY"/>
    <s v="SJC"/>
    <d v="2019-05-20T00:00:00"/>
    <n v="2019"/>
    <n v="3"/>
    <s v="310"/>
    <s v="instar"/>
    <n v="5.6"/>
    <n v="5.8"/>
    <n v="1.0357142857142858"/>
    <x v="0"/>
    <s v="J1"/>
    <x v="1"/>
    <m/>
  </r>
  <r>
    <s v="SKY"/>
    <s v="SJC"/>
    <d v="2019-05-20T00:00:00"/>
    <n v="2019"/>
    <n v="3"/>
    <s v="307"/>
    <s v="instar"/>
    <n v="6.9"/>
    <n v="7.1"/>
    <n v="1.0289855072463767"/>
    <x v="0"/>
    <s v="J1"/>
    <x v="1"/>
    <m/>
  </r>
  <r>
    <s v="SKY"/>
    <s v="SJC"/>
    <d v="2019-05-20T00:00:00"/>
    <n v="2019"/>
    <n v="3"/>
    <s v="307"/>
    <s v="instar"/>
    <n v="6.8"/>
    <n v="6.8"/>
    <n v="1"/>
    <x v="0"/>
    <s v="J1"/>
    <x v="1"/>
    <m/>
  </r>
  <r>
    <s v="SKY"/>
    <s v="SJC"/>
    <d v="2019-05-20T00:00:00"/>
    <n v="2019"/>
    <n v="3"/>
    <s v="307"/>
    <s v="instar"/>
    <n v="6.7"/>
    <n v="6.6"/>
    <n v="0.9850746268656716"/>
    <x v="0"/>
    <s v="J1"/>
    <x v="1"/>
    <m/>
  </r>
  <r>
    <s v="SKY"/>
    <s v="SJC"/>
    <d v="2019-05-20T00:00:00"/>
    <n v="2019"/>
    <n v="3"/>
    <s v="307"/>
    <s v="instar"/>
    <n v="6.6"/>
    <n v="6.8"/>
    <n v="1.0303030303030303"/>
    <x v="0"/>
    <s v="J1"/>
    <x v="1"/>
    <m/>
  </r>
  <r>
    <s v="SKY"/>
    <s v="SJC"/>
    <d v="2019-05-20T00:00:00"/>
    <n v="2019"/>
    <n v="3"/>
    <s v="306"/>
    <s v="instar"/>
    <n v="7.2"/>
    <n v="7.2"/>
    <n v="1"/>
    <x v="0"/>
    <s v="J1"/>
    <x v="1"/>
    <m/>
  </r>
  <r>
    <s v="SKY"/>
    <s v="SJC"/>
    <d v="2019-05-20T00:00:00"/>
    <n v="2019"/>
    <n v="3"/>
    <s v="306"/>
    <s v="instar"/>
    <n v="6.1"/>
    <n v="6.3"/>
    <n v="1.0327868852459017"/>
    <x v="0"/>
    <s v="J1"/>
    <x v="1"/>
    <m/>
  </r>
  <r>
    <s v="SKY"/>
    <s v="SJC"/>
    <d v="2019-05-20T00:00:00"/>
    <n v="2019"/>
    <n v="3"/>
    <s v="302"/>
    <s v="instar"/>
    <n v="6.8"/>
    <n v="6.8"/>
    <n v="1"/>
    <x v="0"/>
    <s v="J1"/>
    <x v="1"/>
    <m/>
  </r>
  <r>
    <s v="SKY"/>
    <s v="SJC"/>
    <d v="2019-05-20T00:00:00"/>
    <n v="2019"/>
    <n v="3"/>
    <s v="305"/>
    <s v="instar"/>
    <n v="7.2"/>
    <n v="7.3"/>
    <n v="1.0138888888888888"/>
    <x v="0"/>
    <s v="J1"/>
    <x v="1"/>
    <m/>
  </r>
  <r>
    <s v="SKY"/>
    <s v="SJC"/>
    <d v="2019-05-20T00:00:00"/>
    <n v="2019"/>
    <n v="3"/>
    <s v="305"/>
    <s v="instar"/>
    <n v="6.5"/>
    <n v="6.5"/>
    <n v="1"/>
    <x v="0"/>
    <s v="J1"/>
    <x v="1"/>
    <m/>
  </r>
  <r>
    <s v="SKY"/>
    <s v="SJC"/>
    <d v="2019-05-20T00:00:00"/>
    <n v="2019"/>
    <n v="3"/>
    <s v="305"/>
    <s v="instar"/>
    <n v="6.5"/>
    <n v="6.6"/>
    <n v="1.0153846153846153"/>
    <x v="0"/>
    <s v="J1"/>
    <x v="1"/>
    <m/>
  </r>
  <r>
    <s v="SKY"/>
    <s v="SJC"/>
    <d v="2019-05-20T00:00:00"/>
    <n v="2019"/>
    <n v="3"/>
    <s v="305"/>
    <s v="instar"/>
    <n v="6.2"/>
    <n v="6.3"/>
    <n v="1.0161290322580645"/>
    <x v="0"/>
    <s v="J1"/>
    <x v="1"/>
    <m/>
  </r>
  <r>
    <s v="SKY"/>
    <s v="SJC"/>
    <d v="2019-05-20T00:00:00"/>
    <n v="2019"/>
    <n v="3"/>
    <s v="305"/>
    <s v="instar"/>
    <n v="6.8"/>
    <n v="6.9"/>
    <n v="1.0147058823529413"/>
    <x v="0"/>
    <s v="J1"/>
    <x v="1"/>
    <m/>
  </r>
  <r>
    <s v="SKY"/>
    <s v="SJC"/>
    <d v="2019-05-20T00:00:00"/>
    <n v="2019"/>
    <n v="3"/>
    <s v="305"/>
    <s v="instar"/>
    <n v="6.8"/>
    <n v="6.9"/>
    <n v="1.0147058823529413"/>
    <x v="0"/>
    <s v="J1"/>
    <x v="1"/>
    <m/>
  </r>
  <r>
    <s v="SKY"/>
    <s v="SJC"/>
    <d v="2019-05-20T00:00:00"/>
    <n v="2019"/>
    <n v="3"/>
    <s v="305"/>
    <s v="instar"/>
    <n v="6"/>
    <n v="6.8"/>
    <n v="1.1333333333333333"/>
    <x v="0"/>
    <s v="J1"/>
    <x v="1"/>
    <m/>
  </r>
  <r>
    <s v="SKY"/>
    <s v="SJC"/>
    <d v="2019-05-20T00:00:00"/>
    <n v="2019"/>
    <n v="3"/>
    <s v="308"/>
    <s v="instar"/>
    <n v="7.3"/>
    <n v="7.2"/>
    <n v="0.98630136986301375"/>
    <x v="0"/>
    <s v="J1"/>
    <x v="1"/>
    <m/>
  </r>
  <r>
    <s v="SKY"/>
    <s v="SJC"/>
    <d v="2019-05-20T00:00:00"/>
    <n v="2019"/>
    <n v="3"/>
    <s v="308"/>
    <s v="instar"/>
    <n v="6"/>
    <n v="6"/>
    <n v="1"/>
    <x v="0"/>
    <s v="J1"/>
    <x v="1"/>
    <m/>
  </r>
  <r>
    <s v="SKY"/>
    <s v="SJC"/>
    <d v="2019-05-20T00:00:00"/>
    <n v="2019"/>
    <n v="3"/>
    <s v="303"/>
    <s v="instar"/>
    <n v="7"/>
    <n v="7.1"/>
    <n v="1.0142857142857142"/>
    <x v="0"/>
    <s v="J1"/>
    <x v="1"/>
    <m/>
  </r>
  <r>
    <s v="SKY"/>
    <s v="SJC"/>
    <d v="2019-05-20T00:00:00"/>
    <n v="2019"/>
    <n v="3"/>
    <s v="303"/>
    <s v="instar"/>
    <n v="7.8"/>
    <n v="7.9"/>
    <n v="1.012820512820513"/>
    <x v="0"/>
    <s v="J1"/>
    <x v="1"/>
    <m/>
  </r>
  <r>
    <s v="SKY"/>
    <s v="SJC"/>
    <d v="2019-05-20T00:00:00"/>
    <n v="2019"/>
    <n v="3"/>
    <s v="303"/>
    <s v="instar"/>
    <n v="7.1"/>
    <n v="7.1"/>
    <n v="1"/>
    <x v="0"/>
    <s v="J1"/>
    <x v="1"/>
    <m/>
  </r>
  <r>
    <s v="SKY"/>
    <s v="SJC"/>
    <d v="2019-05-20T00:00:00"/>
    <n v="2019"/>
    <n v="3"/>
    <s v="303"/>
    <s v="instar"/>
    <n v="6.4"/>
    <n v="6.5"/>
    <n v="1.015625"/>
    <x v="0"/>
    <s v="J1"/>
    <x v="1"/>
    <m/>
  </r>
  <r>
    <s v="SKY"/>
    <s v="SJC"/>
    <d v="2019-05-20T00:00:00"/>
    <n v="2019"/>
    <n v="3"/>
    <s v="303"/>
    <s v="instar"/>
    <n v="6.4"/>
    <n v="6.5"/>
    <n v="1.015625"/>
    <x v="0"/>
    <s v="J1"/>
    <x v="1"/>
    <m/>
  </r>
  <r>
    <s v="SKY"/>
    <s v="SJC"/>
    <d v="2019-05-20T00:00:00"/>
    <n v="2019"/>
    <n v="3"/>
    <s v="303"/>
    <s v="instar"/>
    <n v="7.2"/>
    <n v="7.3"/>
    <n v="1.0138888888888888"/>
    <x v="0"/>
    <s v="J1"/>
    <x v="1"/>
    <m/>
  </r>
  <r>
    <s v="SKY"/>
    <s v="SJC"/>
    <d v="2019-05-20T00:00:00"/>
    <n v="2019"/>
    <n v="3"/>
    <s v="303"/>
    <s v="instar"/>
    <n v="6.5"/>
    <n v="6.8"/>
    <n v="1.0461538461538462"/>
    <x v="0"/>
    <s v="J1"/>
    <x v="1"/>
    <m/>
  </r>
  <r>
    <s v="SKY"/>
    <s v="SJC"/>
    <d v="2019-05-20T00:00:00"/>
    <n v="2019"/>
    <n v="3"/>
    <s v="303"/>
    <s v="instar"/>
    <n v="7.5"/>
    <n v="7.6"/>
    <n v="1.0133333333333332"/>
    <x v="0"/>
    <s v="J1"/>
    <x v="1"/>
    <m/>
  </r>
  <r>
    <s v="SKY"/>
    <s v="SJC"/>
    <d v="2019-05-20T00:00:00"/>
    <n v="2019"/>
    <n v="3"/>
    <s v="303"/>
    <s v="instar"/>
    <n v="7.5"/>
    <n v="7.5"/>
    <n v="1"/>
    <x v="0"/>
    <s v="J1"/>
    <x v="1"/>
    <m/>
  </r>
  <r>
    <s v="SKY"/>
    <s v="SJC"/>
    <d v="2019-05-20T00:00:00"/>
    <n v="2019"/>
    <n v="3"/>
    <s v="303"/>
    <s v="instar"/>
    <n v="7.4"/>
    <n v="7.4"/>
    <n v="1"/>
    <x v="0"/>
    <s v="J1"/>
    <x v="1"/>
    <m/>
  </r>
  <r>
    <s v="SKY"/>
    <s v="SJC"/>
    <d v="2019-05-20T00:00:00"/>
    <n v="2019"/>
    <n v="3"/>
    <s v="303"/>
    <s v="instar"/>
    <n v="5.8"/>
    <n v="6"/>
    <n v="1.0344827586206897"/>
    <x v="0"/>
    <s v="J1"/>
    <x v="1"/>
    <m/>
  </r>
  <r>
    <s v="SKY"/>
    <s v="SJC"/>
    <d v="2019-05-20T00:00:00"/>
    <n v="2019"/>
    <n v="3"/>
    <s v="303"/>
    <s v="instar"/>
    <n v="7"/>
    <n v="7"/>
    <n v="1"/>
    <x v="0"/>
    <s v="J1"/>
    <x v="1"/>
    <m/>
  </r>
  <r>
    <s v="SKY"/>
    <s v="SJC"/>
    <d v="2019-05-20T00:00:00"/>
    <n v="2019"/>
    <n v="3"/>
    <s v="303"/>
    <s v="instar"/>
    <n v="6.7"/>
    <n v="6.8"/>
    <n v="1.0149253731343284"/>
    <x v="0"/>
    <s v="J1"/>
    <x v="1"/>
    <m/>
  </r>
  <r>
    <s v="SKY"/>
    <s v="SJC"/>
    <d v="2019-05-20T00:00:00"/>
    <n v="2019"/>
    <n v="3"/>
    <s v="303"/>
    <s v="instar"/>
    <n v="6.2"/>
    <n v="6.3"/>
    <n v="1.0161290322580645"/>
    <x v="0"/>
    <s v="J1"/>
    <x v="1"/>
    <m/>
  </r>
  <r>
    <s v="COR"/>
    <s v="WB"/>
    <d v="2019-05-20T00:00:00"/>
    <n v="2019"/>
    <n v="3"/>
    <s v="301"/>
    <s v="instar"/>
    <n v="6.8"/>
    <n v="6.9"/>
    <n v="1.0147058823529413"/>
    <x v="0"/>
    <s v="J1"/>
    <x v="1"/>
    <m/>
  </r>
  <r>
    <s v="SKY"/>
    <s v="SJC"/>
    <d v="2019-06-04T00:00:00"/>
    <n v="2019"/>
    <n v="4"/>
    <s v="404"/>
    <s v="instar"/>
    <n v="6.5"/>
    <n v="6.5"/>
    <n v="1"/>
    <x v="0"/>
    <s v="J1"/>
    <x v="1"/>
    <m/>
  </r>
  <r>
    <s v="SKY"/>
    <s v="SJC"/>
    <d v="2019-06-04T00:00:00"/>
    <n v="2019"/>
    <n v="4"/>
    <s v="404"/>
    <s v="instar"/>
    <n v="6.8"/>
    <n v="6.8"/>
    <n v="1"/>
    <x v="0"/>
    <s v="J1"/>
    <x v="1"/>
    <m/>
  </r>
  <r>
    <s v="SKY"/>
    <s v="SJC"/>
    <d v="2019-06-04T00:00:00"/>
    <n v="2019"/>
    <n v="4"/>
    <s v="404"/>
    <s v="instar"/>
    <n v="6.5"/>
    <n v="6.4"/>
    <n v="0.98461538461538467"/>
    <x v="0"/>
    <s v="J1"/>
    <x v="1"/>
    <m/>
  </r>
  <r>
    <s v="SKY"/>
    <s v="SJC"/>
    <d v="2019-06-04T00:00:00"/>
    <n v="2019"/>
    <n v="4"/>
    <s v="404"/>
    <s v="instar"/>
    <n v="6.2"/>
    <n v="6.2"/>
    <n v="1"/>
    <x v="0"/>
    <s v="J1"/>
    <x v="1"/>
    <m/>
  </r>
  <r>
    <s v="SKY"/>
    <s v="SJC"/>
    <d v="2019-06-04T00:00:00"/>
    <n v="2019"/>
    <n v="4"/>
    <s v="403"/>
    <s v="instar"/>
    <n v="7.2"/>
    <n v="7.2"/>
    <n v="1"/>
    <x v="0"/>
    <s v="J1"/>
    <x v="1"/>
    <m/>
  </r>
  <r>
    <s v="SKY"/>
    <s v="SJC"/>
    <d v="2019-06-04T00:00:00"/>
    <n v="2019"/>
    <n v="4"/>
    <s v="403"/>
    <s v="instar"/>
    <n v="7.5"/>
    <n v="7.4"/>
    <n v="0.98666666666666669"/>
    <x v="0"/>
    <s v="J1"/>
    <x v="1"/>
    <m/>
  </r>
  <r>
    <s v="SKY"/>
    <s v="SJC"/>
    <d v="2019-06-04T00:00:00"/>
    <n v="2019"/>
    <n v="4"/>
    <s v="403"/>
    <s v="instar"/>
    <n v="7.2"/>
    <n v="7.2"/>
    <n v="1"/>
    <x v="0"/>
    <s v="J1"/>
    <x v="1"/>
    <m/>
  </r>
  <r>
    <s v="SKY"/>
    <s v="SJC"/>
    <d v="2019-06-04T00:00:00"/>
    <n v="2019"/>
    <n v="4"/>
    <s v="410"/>
    <s v="instar"/>
    <n v="6.7"/>
    <n v="6.7"/>
    <n v="1"/>
    <x v="0"/>
    <s v="J1"/>
    <x v="1"/>
    <m/>
  </r>
  <r>
    <s v="SKY"/>
    <s v="SJC"/>
    <d v="2019-06-04T00:00:00"/>
    <n v="2019"/>
    <n v="4"/>
    <s v="410"/>
    <s v="instar"/>
    <n v="7"/>
    <n v="6.8"/>
    <n v="0.97142857142857142"/>
    <x v="0"/>
    <s v="J1"/>
    <x v="1"/>
    <m/>
  </r>
  <r>
    <s v="SKY"/>
    <s v="SJC"/>
    <d v="2019-06-04T00:00:00"/>
    <n v="2019"/>
    <n v="4"/>
    <s v="410"/>
    <s v="instar"/>
    <n v="6.9"/>
    <n v="6.9"/>
    <n v="1"/>
    <x v="0"/>
    <s v="J1"/>
    <x v="1"/>
    <m/>
  </r>
  <r>
    <s v="SKY"/>
    <s v="SJC"/>
    <d v="2019-06-04T00:00:00"/>
    <n v="2019"/>
    <n v="4"/>
    <s v="410"/>
    <s v="instar"/>
    <n v="6.4"/>
    <n v="6.4"/>
    <n v="1"/>
    <x v="0"/>
    <s v="J1"/>
    <x v="1"/>
    <m/>
  </r>
  <r>
    <s v="SKY"/>
    <s v="SJC"/>
    <d v="2019-06-04T00:00:00"/>
    <n v="2019"/>
    <n v="4"/>
    <s v="410"/>
    <s v="instar"/>
    <n v="6.4"/>
    <n v="6.4"/>
    <n v="1"/>
    <x v="0"/>
    <s v="J1"/>
    <x v="1"/>
    <m/>
  </r>
  <r>
    <s v="SKY"/>
    <s v="SJC"/>
    <d v="2019-06-04T00:00:00"/>
    <n v="2019"/>
    <n v="4"/>
    <s v="410"/>
    <s v="instar"/>
    <n v="6.4"/>
    <n v="6.5"/>
    <n v="1.015625"/>
    <x v="0"/>
    <s v="J1"/>
    <x v="1"/>
    <m/>
  </r>
  <r>
    <s v="SKY"/>
    <s v="SJC"/>
    <d v="2019-06-04T00:00:00"/>
    <n v="2019"/>
    <n v="4"/>
    <s v="406"/>
    <s v="instar"/>
    <n v="6.9"/>
    <n v="6.9"/>
    <n v="1"/>
    <x v="0"/>
    <s v="J1"/>
    <x v="1"/>
    <m/>
  </r>
  <r>
    <s v="SKY"/>
    <s v="SJC"/>
    <d v="2019-06-04T00:00:00"/>
    <n v="2019"/>
    <n v="4"/>
    <s v="406"/>
    <s v="instar"/>
    <n v="6.3"/>
    <n v="6.4"/>
    <n v="1.015873015873016"/>
    <x v="0"/>
    <s v="J1"/>
    <x v="1"/>
    <m/>
  </r>
  <r>
    <s v="SKY"/>
    <s v="SJC"/>
    <d v="2019-06-04T00:00:00"/>
    <n v="2019"/>
    <n v="4"/>
    <s v="406"/>
    <s v="instar"/>
    <n v="6.4"/>
    <n v="6.4"/>
    <n v="1"/>
    <x v="0"/>
    <s v="J1"/>
    <x v="1"/>
    <m/>
  </r>
  <r>
    <s v="SKY"/>
    <s v="SJC"/>
    <d v="2019-06-04T00:00:00"/>
    <n v="2019"/>
    <n v="4"/>
    <s v="406"/>
    <s v="instar"/>
    <n v="6"/>
    <n v="6.2"/>
    <n v="1.0333333333333334"/>
    <x v="0"/>
    <s v="J1"/>
    <x v="1"/>
    <m/>
  </r>
  <r>
    <s v="SKY"/>
    <s v="SJC"/>
    <d v="2019-06-04T00:00:00"/>
    <n v="2019"/>
    <n v="4"/>
    <s v="409"/>
    <s v="instar"/>
    <n v="6.7"/>
    <n v="6.7"/>
    <n v="1"/>
    <x v="0"/>
    <s v="J1"/>
    <x v="1"/>
    <m/>
  </r>
  <r>
    <s v="SKY"/>
    <s v="SJC"/>
    <d v="2019-06-04T00:00:00"/>
    <n v="2019"/>
    <n v="4"/>
    <s v="409"/>
    <s v="instar"/>
    <n v="6.8"/>
    <n v="6.8"/>
    <n v="1"/>
    <x v="0"/>
    <s v="J1"/>
    <x v="1"/>
    <m/>
  </r>
  <r>
    <s v="SKY"/>
    <s v="SJC"/>
    <d v="2019-06-04T00:00:00"/>
    <n v="2019"/>
    <n v="4"/>
    <s v="409"/>
    <s v="instar"/>
    <n v="6.3"/>
    <n v="6.4"/>
    <n v="1.015873015873016"/>
    <x v="0"/>
    <s v="J1"/>
    <x v="1"/>
    <m/>
  </r>
  <r>
    <s v="SKY"/>
    <s v="SJC"/>
    <d v="2019-06-04T00:00:00"/>
    <n v="2019"/>
    <n v="4"/>
    <s v="409"/>
    <s v="instar"/>
    <n v="6.4"/>
    <n v="6.5"/>
    <n v="1.015625"/>
    <x v="0"/>
    <s v="J1"/>
    <x v="1"/>
    <m/>
  </r>
  <r>
    <s v="SKY"/>
    <s v="SJC"/>
    <d v="2019-06-04T00:00:00"/>
    <n v="2019"/>
    <n v="4"/>
    <s v="409"/>
    <s v="instar"/>
    <n v="6.8"/>
    <n v="6.9"/>
    <n v="1.0147058823529413"/>
    <x v="0"/>
    <s v="J1"/>
    <x v="1"/>
    <m/>
  </r>
  <r>
    <s v="SKY"/>
    <s v="SJC"/>
    <d v="2019-06-04T00:00:00"/>
    <n v="2019"/>
    <n v="4"/>
    <s v="408"/>
    <s v="instar"/>
    <n v="6.4"/>
    <n v="6.6"/>
    <n v="1.0312499999999998"/>
    <x v="0"/>
    <s v="J1"/>
    <x v="1"/>
    <m/>
  </r>
  <r>
    <s v="SKY"/>
    <s v="SJC"/>
    <d v="2019-06-04T00:00:00"/>
    <n v="2019"/>
    <n v="4"/>
    <s v="408"/>
    <s v="instar"/>
    <n v="7.1"/>
    <n v="7"/>
    <n v="0.9859154929577465"/>
    <x v="0"/>
    <s v="J1"/>
    <x v="1"/>
    <m/>
  </r>
  <r>
    <s v="SKY"/>
    <s v="SJC"/>
    <d v="2019-06-04T00:00:00"/>
    <n v="2019"/>
    <n v="4"/>
    <s v="407"/>
    <s v="instar"/>
    <n v="6.4"/>
    <n v="6.6"/>
    <n v="1.0312499999999998"/>
    <x v="0"/>
    <s v="J1"/>
    <x v="1"/>
    <m/>
  </r>
  <r>
    <s v="SKY"/>
    <s v="SJC"/>
    <d v="2019-06-04T00:00:00"/>
    <n v="2019"/>
    <n v="4"/>
    <s v="407"/>
    <s v="instar"/>
    <n v="6.4"/>
    <n v="6.5"/>
    <n v="1.015625"/>
    <x v="0"/>
    <s v="J1"/>
    <x v="1"/>
    <m/>
  </r>
  <r>
    <s v="SKY"/>
    <s v="SJC"/>
    <d v="2019-06-04T00:00:00"/>
    <n v="2019"/>
    <n v="4"/>
    <s v="405"/>
    <s v="instar"/>
    <n v="6"/>
    <n v="6.1"/>
    <n v="1.0166666666666666"/>
    <x v="0"/>
    <s v="J1"/>
    <x v="1"/>
    <m/>
  </r>
  <r>
    <s v="SKY"/>
    <s v="SJC"/>
    <d v="2019-06-04T00:00:00"/>
    <n v="2019"/>
    <n v="4"/>
    <s v="405"/>
    <s v="instar"/>
    <n v="6.4"/>
    <n v="6.4"/>
    <n v="1"/>
    <x v="0"/>
    <s v="J1"/>
    <x v="1"/>
    <m/>
  </r>
  <r>
    <s v="SKY"/>
    <s v="SJC"/>
    <d v="2019-06-04T00:00:00"/>
    <n v="2019"/>
    <n v="4"/>
    <s v="405"/>
    <s v="instar"/>
    <n v="6.5"/>
    <n v="6.7"/>
    <n v="1.0307692307692309"/>
    <x v="0"/>
    <s v="J1"/>
    <x v="1"/>
    <m/>
  </r>
  <r>
    <s v="COR"/>
    <s v="WB"/>
    <d v="2019-06-04T00:00:00"/>
    <n v="2019"/>
    <n v="4"/>
    <s v="403"/>
    <s v="instar"/>
    <n v="6.5"/>
    <n v="6.8"/>
    <n v="1.0461538461538462"/>
    <x v="0"/>
    <s v="J1"/>
    <x v="1"/>
    <m/>
  </r>
  <r>
    <s v="COR"/>
    <s v="WB"/>
    <d v="2019-06-04T00:00:00"/>
    <n v="2019"/>
    <n v="4"/>
    <s v="403"/>
    <s v="instar"/>
    <n v="6.4"/>
    <n v="6.5"/>
    <n v="1.015625"/>
    <x v="0"/>
    <s v="J1"/>
    <x v="1"/>
    <m/>
  </r>
  <r>
    <s v="COR"/>
    <s v="WB"/>
    <d v="2019-06-04T00:00:00"/>
    <n v="2019"/>
    <n v="4"/>
    <s v="403"/>
    <s v="instar"/>
    <n v="7.1"/>
    <n v="7.1"/>
    <n v="1"/>
    <x v="0"/>
    <s v="J1"/>
    <x v="1"/>
    <m/>
  </r>
  <r>
    <s v="COR"/>
    <s v="WB"/>
    <d v="2019-06-04T00:00:00"/>
    <n v="2019"/>
    <n v="4"/>
    <s v="403"/>
    <s v="instar"/>
    <n v="6.5"/>
    <n v="6.8"/>
    <n v="1.0461538461538462"/>
    <x v="0"/>
    <s v="J1"/>
    <x v="1"/>
    <m/>
  </r>
  <r>
    <s v="COR"/>
    <s v="WB"/>
    <d v="2019-06-04T00:00:00"/>
    <n v="2019"/>
    <n v="4"/>
    <s v="406"/>
    <s v="instar"/>
    <n v="6.9"/>
    <n v="7"/>
    <n v="1.0144927536231882"/>
    <x v="0"/>
    <s v="J1"/>
    <x v="1"/>
    <m/>
  </r>
  <r>
    <s v="COR"/>
    <s v="WB"/>
    <d v="2019-06-04T00:00:00"/>
    <n v="2019"/>
    <n v="4"/>
    <s v="406"/>
    <s v="instar"/>
    <n v="6.3"/>
    <n v="6.2"/>
    <n v="0.98412698412698418"/>
    <x v="0"/>
    <s v="J1"/>
    <x v="1"/>
    <m/>
  </r>
  <r>
    <s v="COR"/>
    <s v="WB"/>
    <d v="2019-06-04T00:00:00"/>
    <n v="2019"/>
    <n v="4"/>
    <s v="406"/>
    <s v="instar"/>
    <n v="6.7"/>
    <n v="6.7"/>
    <n v="1"/>
    <x v="0"/>
    <s v="J1"/>
    <x v="1"/>
    <m/>
  </r>
  <r>
    <s v="COR"/>
    <s v="WB"/>
    <d v="2019-06-04T00:00:00"/>
    <n v="2019"/>
    <n v="4"/>
    <s v="410"/>
    <s v="instar"/>
    <n v="6.5"/>
    <n v="6.5"/>
    <n v="1"/>
    <x v="0"/>
    <s v="J1"/>
    <x v="1"/>
    <m/>
  </r>
  <r>
    <s v="COR"/>
    <s v="WB"/>
    <d v="2019-06-04T00:00:00"/>
    <n v="2019"/>
    <n v="4"/>
    <s v="405"/>
    <s v="instar"/>
    <n v="7.1"/>
    <n v="7.2"/>
    <n v="1.0140845070422535"/>
    <x v="0"/>
    <s v="J1"/>
    <x v="1"/>
    <m/>
  </r>
  <r>
    <s v="COR"/>
    <s v="WB"/>
    <d v="2019-06-04T00:00:00"/>
    <n v="2019"/>
    <n v="4"/>
    <s v="405"/>
    <s v="instar"/>
    <n v="6.3"/>
    <n v="6.4"/>
    <n v="1.015873015873016"/>
    <x v="0"/>
    <s v="J1"/>
    <x v="1"/>
    <m/>
  </r>
  <r>
    <s v="COR"/>
    <s v="WB"/>
    <d v="2019-06-04T00:00:00"/>
    <n v="2019"/>
    <n v="4"/>
    <s v="405"/>
    <s v="instar"/>
    <n v="6.3"/>
    <n v="6.3"/>
    <n v="1"/>
    <x v="0"/>
    <s v="J1"/>
    <x v="1"/>
    <m/>
  </r>
  <r>
    <s v="COR"/>
    <s v="WB"/>
    <d v="2019-06-04T00:00:00"/>
    <n v="2019"/>
    <n v="4"/>
    <s v="405"/>
    <s v="instar"/>
    <n v="7"/>
    <n v="7.1"/>
    <n v="1.0142857142857142"/>
    <x v="0"/>
    <s v="J1"/>
    <x v="1"/>
    <m/>
  </r>
  <r>
    <s v="COR"/>
    <s v="WB"/>
    <d v="2019-06-04T00:00:00"/>
    <n v="2019"/>
    <n v="4"/>
    <s v="405"/>
    <s v="instar"/>
    <n v="6.4"/>
    <n v="6.5"/>
    <n v="1.015625"/>
    <x v="0"/>
    <s v="J1"/>
    <x v="1"/>
    <m/>
  </r>
  <r>
    <s v="COR"/>
    <s v="WB"/>
    <d v="2019-06-04T00:00:00"/>
    <n v="2019"/>
    <n v="4"/>
    <s v="405"/>
    <s v="instar"/>
    <n v="7.2"/>
    <n v="7.1"/>
    <n v="0.98611111111111105"/>
    <x v="0"/>
    <s v="J1"/>
    <x v="1"/>
    <m/>
  </r>
  <r>
    <s v="COR"/>
    <s v="WB"/>
    <d v="2019-06-04T00:00:00"/>
    <n v="2019"/>
    <n v="4"/>
    <s v="405"/>
    <s v="instar"/>
    <n v="6.8"/>
    <n v="6.9"/>
    <n v="1.0147058823529413"/>
    <x v="0"/>
    <s v="J1"/>
    <x v="1"/>
    <m/>
  </r>
  <r>
    <s v="COR"/>
    <s v="WB"/>
    <d v="2019-06-04T00:00:00"/>
    <n v="2019"/>
    <n v="4"/>
    <s v="405"/>
    <s v="instar"/>
    <n v="7.1"/>
    <n v="7.1"/>
    <n v="1"/>
    <x v="0"/>
    <s v="J1"/>
    <x v="1"/>
    <m/>
  </r>
  <r>
    <s v="COR"/>
    <s v="WB"/>
    <d v="2019-06-04T00:00:00"/>
    <n v="2019"/>
    <n v="4"/>
    <s v="405"/>
    <s v="instar"/>
    <n v="6.1"/>
    <n v="6.1"/>
    <n v="1"/>
    <x v="0"/>
    <s v="J1"/>
    <x v="1"/>
    <m/>
  </r>
  <r>
    <s v="COR"/>
    <s v="WB"/>
    <d v="2019-06-04T00:00:00"/>
    <n v="2019"/>
    <n v="4"/>
    <s v="405"/>
    <s v="instar"/>
    <n v="6.5"/>
    <n v="6.5"/>
    <n v="1"/>
    <x v="0"/>
    <s v="J1"/>
    <x v="1"/>
    <m/>
  </r>
  <r>
    <s v="COR"/>
    <s v="WB"/>
    <d v="2019-06-04T00:00:00"/>
    <n v="2019"/>
    <n v="4"/>
    <s v="404"/>
    <s v="instar"/>
    <n v="6.2"/>
    <n v="6.3"/>
    <n v="1.0161290322580645"/>
    <x v="0"/>
    <s v="J1"/>
    <x v="1"/>
    <m/>
  </r>
  <r>
    <s v="COR"/>
    <s v="WB"/>
    <d v="2019-06-04T00:00:00"/>
    <n v="2019"/>
    <n v="4"/>
    <s v="404"/>
    <s v="instar"/>
    <n v="6.4"/>
    <n v="6.4"/>
    <n v="1"/>
    <x v="0"/>
    <s v="J1"/>
    <x v="1"/>
    <m/>
  </r>
  <r>
    <s v="SKY"/>
    <s v="SJC"/>
    <d v="2019-06-19T00:00:00"/>
    <n v="2019"/>
    <n v="5"/>
    <s v="504"/>
    <s v="instar"/>
    <n v="6.6"/>
    <n v="6.7"/>
    <n v="1.0151515151515151"/>
    <x v="0"/>
    <s v="J1"/>
    <x v="1"/>
    <m/>
  </r>
  <r>
    <s v="SKY"/>
    <s v="SJC"/>
    <d v="2019-06-19T00:00:00"/>
    <n v="2019"/>
    <n v="5"/>
    <s v="508"/>
    <s v="instar"/>
    <n v="7"/>
    <n v="7.2"/>
    <n v="1.0285714285714287"/>
    <x v="0"/>
    <s v="J1"/>
    <x v="1"/>
    <m/>
  </r>
  <r>
    <s v="SKY"/>
    <s v="SJC"/>
    <d v="2019-06-19T00:00:00"/>
    <n v="2019"/>
    <n v="5"/>
    <s v="508"/>
    <s v="instar"/>
    <n v="7.3"/>
    <n v="7.3"/>
    <n v="1"/>
    <x v="0"/>
    <s v="J1"/>
    <x v="1"/>
    <m/>
  </r>
  <r>
    <s v="SKY"/>
    <s v="SJC"/>
    <d v="2019-06-19T00:00:00"/>
    <n v="2019"/>
    <n v="5"/>
    <s v="508"/>
    <s v="instar"/>
    <n v="6.9"/>
    <n v="7"/>
    <n v="1.0144927536231882"/>
    <x v="0"/>
    <s v="J1"/>
    <x v="1"/>
    <m/>
  </r>
  <r>
    <s v="SKY"/>
    <s v="SJC"/>
    <d v="2019-06-19T00:00:00"/>
    <n v="2019"/>
    <n v="5"/>
    <s v="508"/>
    <s v="instar"/>
    <n v="6.3"/>
    <n v="6.3"/>
    <n v="1"/>
    <x v="0"/>
    <s v="J1"/>
    <x v="1"/>
    <m/>
  </r>
  <r>
    <s v="SKY"/>
    <s v="SJC"/>
    <d v="2019-06-19T00:00:00"/>
    <n v="2019"/>
    <n v="5"/>
    <s v="508"/>
    <s v="instar"/>
    <n v="6.5"/>
    <n v="6.6"/>
    <n v="1.0153846153846153"/>
    <x v="0"/>
    <s v="J1"/>
    <x v="1"/>
    <m/>
  </r>
  <r>
    <s v="SKY"/>
    <s v="SJC"/>
    <d v="2019-06-19T00:00:00"/>
    <n v="2019"/>
    <n v="5"/>
    <s v="508"/>
    <s v="instar"/>
    <n v="6.2"/>
    <n v="6.2"/>
    <n v="1"/>
    <x v="0"/>
    <s v="J1"/>
    <x v="1"/>
    <m/>
  </r>
  <r>
    <s v="SKY"/>
    <s v="SJC"/>
    <d v="2019-06-19T00:00:00"/>
    <n v="2019"/>
    <n v="5"/>
    <s v="509"/>
    <s v="instar"/>
    <n v="7"/>
    <n v="7"/>
    <n v="1"/>
    <x v="0"/>
    <s v="J1"/>
    <x v="1"/>
    <m/>
  </r>
  <r>
    <s v="SKY"/>
    <s v="SJC"/>
    <d v="2019-06-19T00:00:00"/>
    <n v="2019"/>
    <n v="5"/>
    <s v="509"/>
    <s v="instar"/>
    <n v="6.5"/>
    <n v="6.5"/>
    <n v="1"/>
    <x v="0"/>
    <s v="J1"/>
    <x v="1"/>
    <m/>
  </r>
  <r>
    <s v="SKY"/>
    <s v="SJC"/>
    <d v="2019-06-19T00:00:00"/>
    <n v="2019"/>
    <n v="5"/>
    <s v="507"/>
    <s v="instar"/>
    <n v="6.2"/>
    <n v="6.3"/>
    <n v="1.0161290322580645"/>
    <x v="0"/>
    <s v="J1"/>
    <x v="1"/>
    <m/>
  </r>
  <r>
    <s v="SKY"/>
    <s v="SJC"/>
    <d v="2019-06-19T00:00:00"/>
    <n v="2019"/>
    <n v="5"/>
    <s v="506"/>
    <s v="instar"/>
    <n v="6.5"/>
    <n v="6.5"/>
    <n v="1"/>
    <x v="0"/>
    <s v="J1"/>
    <x v="1"/>
    <m/>
  </r>
  <r>
    <s v="SKY"/>
    <s v="SJC"/>
    <d v="2019-06-19T00:00:00"/>
    <n v="2019"/>
    <n v="5"/>
    <s v="502"/>
    <s v="instar"/>
    <n v="6.2"/>
    <n v="6.2"/>
    <n v="1"/>
    <x v="0"/>
    <s v="J1"/>
    <x v="1"/>
    <m/>
  </r>
  <r>
    <s v="SKY"/>
    <s v="SJC"/>
    <d v="2019-06-19T00:00:00"/>
    <n v="2019"/>
    <n v="5"/>
    <s v="502"/>
    <s v="instar"/>
    <n v="6.5"/>
    <n v="6.7"/>
    <n v="1.0307692307692309"/>
    <x v="0"/>
    <s v="J1"/>
    <x v="1"/>
    <m/>
  </r>
  <r>
    <s v="SKY"/>
    <s v="SJC"/>
    <d v="2019-06-19T00:00:00"/>
    <n v="2019"/>
    <n v="5"/>
    <s v="501"/>
    <s v="instar"/>
    <n v="6.3"/>
    <n v="6.4"/>
    <n v="1.015873015873016"/>
    <x v="0"/>
    <s v="J1"/>
    <x v="1"/>
    <m/>
  </r>
  <r>
    <s v="SKY"/>
    <s v="SJC"/>
    <d v="2019-06-19T00:00:00"/>
    <n v="2019"/>
    <n v="5"/>
    <s v="501"/>
    <s v="instar"/>
    <n v="6.5"/>
    <n v="6.5"/>
    <n v="1"/>
    <x v="0"/>
    <s v="J1"/>
    <x v="1"/>
    <m/>
  </r>
  <r>
    <s v="SKY"/>
    <s v="SJC"/>
    <d v="2019-06-19T00:00:00"/>
    <n v="2019"/>
    <n v="5"/>
    <s v="501"/>
    <s v="instar"/>
    <n v="6.6"/>
    <n v="6.6"/>
    <n v="1"/>
    <x v="0"/>
    <s v="J1"/>
    <x v="1"/>
    <m/>
  </r>
  <r>
    <s v="COR"/>
    <s v="WB"/>
    <d v="2019-06-19T00:00:00"/>
    <n v="2019"/>
    <n v="5"/>
    <s v="507"/>
    <s v="instar"/>
    <n v="7.1"/>
    <n v="7.1"/>
    <n v="1"/>
    <x v="0"/>
    <s v="J1"/>
    <x v="1"/>
    <m/>
  </r>
  <r>
    <s v="COR"/>
    <s v="WB"/>
    <d v="2019-06-19T00:00:00"/>
    <n v="2019"/>
    <n v="5"/>
    <s v="507"/>
    <s v="instar"/>
    <n v="6.5"/>
    <n v="6.5"/>
    <n v="1"/>
    <x v="0"/>
    <s v="J1"/>
    <x v="1"/>
    <m/>
  </r>
  <r>
    <s v="COR"/>
    <s v="WB"/>
    <d v="2019-06-19T00:00:00"/>
    <n v="2019"/>
    <n v="5"/>
    <s v="507"/>
    <s v="instar"/>
    <n v="6.3"/>
    <n v="6.3"/>
    <n v="1"/>
    <x v="0"/>
    <s v="J1"/>
    <x v="1"/>
    <m/>
  </r>
  <r>
    <s v="COR"/>
    <s v="WB"/>
    <d v="2019-06-19T00:00:00"/>
    <n v="2019"/>
    <n v="5"/>
    <s v="507"/>
    <s v="instar"/>
    <n v="6.8"/>
    <n v="6.9"/>
    <n v="1.0147058823529413"/>
    <x v="0"/>
    <s v="J1"/>
    <x v="1"/>
    <m/>
  </r>
  <r>
    <s v="COR"/>
    <s v="WB"/>
    <d v="2019-06-19T00:00:00"/>
    <n v="2019"/>
    <n v="5"/>
    <s v="507"/>
    <s v="instar"/>
    <n v="6.3"/>
    <n v="6.3"/>
    <n v="1"/>
    <x v="0"/>
    <s v="J1"/>
    <x v="1"/>
    <m/>
  </r>
  <r>
    <s v="COR"/>
    <s v="WB"/>
    <d v="2019-06-19T00:00:00"/>
    <n v="2019"/>
    <n v="5"/>
    <s v="507"/>
    <s v="instar"/>
    <n v="6.9"/>
    <n v="7"/>
    <n v="1.0144927536231882"/>
    <x v="0"/>
    <s v="J1"/>
    <x v="1"/>
    <m/>
  </r>
  <r>
    <s v="SKY"/>
    <s v="SJC"/>
    <d v="2019-07-02T00:00:00"/>
    <n v="2019"/>
    <n v="6"/>
    <s v="606"/>
    <s v="instar"/>
    <n v="6.2"/>
    <n v="6.2"/>
    <n v="1"/>
    <x v="0"/>
    <s v="J1"/>
    <x v="1"/>
    <m/>
  </r>
  <r>
    <s v="SKY"/>
    <s v="SJC"/>
    <d v="2019-07-02T00:00:00"/>
    <n v="2019"/>
    <n v="6"/>
    <s v="610"/>
    <s v="instar"/>
    <n v="6.2"/>
    <n v="6.2"/>
    <n v="1"/>
    <x v="0"/>
    <s v="J1"/>
    <x v="1"/>
    <m/>
  </r>
  <r>
    <s v="SKY"/>
    <s v="SJC"/>
    <d v="2018-06-25T00:00:00"/>
    <n v="2018"/>
    <n v="4"/>
    <s v="206"/>
    <s v="instar"/>
    <n v="6.4"/>
    <n v="5.9"/>
    <n v="0.921875"/>
    <x v="0"/>
    <s v="J1"/>
    <x v="1"/>
    <m/>
  </r>
  <r>
    <s v="COR"/>
    <s v="WB"/>
    <d v="2018-07-10T00:00:00"/>
    <n v="2018"/>
    <n v="5"/>
    <s v="309"/>
    <s v="instar"/>
    <n v="7.1"/>
    <n v="6.2"/>
    <n v="0.87323943661971837"/>
    <x v="0"/>
    <s v="J1"/>
    <x v="1"/>
    <m/>
  </r>
  <r>
    <s v="SKY"/>
    <s v="SJC"/>
    <d v="2018-06-12T00:00:00"/>
    <n v="2018"/>
    <n v="3"/>
    <s v="004"/>
    <s v="instar"/>
    <n v="7.6"/>
    <n v="6.9"/>
    <n v="0.90789473684210531"/>
    <x v="0"/>
    <s v="J1"/>
    <x v="1"/>
    <m/>
  </r>
  <r>
    <s v="SKY"/>
    <s v="SJC"/>
    <d v="2018-06-25T00:00:00"/>
    <n v="2018"/>
    <n v="4"/>
    <s v="202"/>
    <s v="instar"/>
    <n v="7.5"/>
    <n v="7.1"/>
    <n v="0.94666666666666666"/>
    <x v="0"/>
    <s v="J1"/>
    <x v="1"/>
    <m/>
  </r>
  <r>
    <s v="JOE"/>
    <s v="SJC"/>
    <d v="2018-05-20T00:00:00"/>
    <n v="2018"/>
    <n v="1"/>
    <s v="024"/>
    <s v="instar"/>
    <n v="8.8000000000000007"/>
    <n v="8"/>
    <n v="0.90909090909090906"/>
    <x v="0"/>
    <s v="J2"/>
    <x v="2"/>
    <m/>
  </r>
  <r>
    <s v="JOE"/>
    <s v="SJC"/>
    <d v="2018-05-20T00:00:00"/>
    <n v="2018"/>
    <n v="1"/>
    <s v="043"/>
    <s v="instar"/>
    <n v="9.6999999999999993"/>
    <n v="8.6"/>
    <n v="0.88659793814432997"/>
    <x v="0"/>
    <s v="J2"/>
    <x v="2"/>
    <m/>
  </r>
  <r>
    <s v="JOE"/>
    <s v="SJC"/>
    <d v="2018-05-20T00:00:00"/>
    <n v="2018"/>
    <n v="1"/>
    <s v="044"/>
    <s v="instar"/>
    <n v="9.8000000000000007"/>
    <n v="8.5"/>
    <n v="0.86734693877551017"/>
    <x v="0"/>
    <s v="J2"/>
    <x v="2"/>
    <m/>
  </r>
  <r>
    <s v="JOE"/>
    <s v="SJC"/>
    <d v="2018-05-20T00:00:00"/>
    <n v="2018"/>
    <n v="1"/>
    <s v="043"/>
    <s v="instar"/>
    <n v="10.3"/>
    <n v="9.4"/>
    <n v="0.9126213592233009"/>
    <x v="0"/>
    <s v="J2"/>
    <x v="2"/>
    <m/>
  </r>
  <r>
    <s v="JOE"/>
    <s v="SJC"/>
    <d v="2018-05-20T00:00:00"/>
    <n v="2018"/>
    <n v="1"/>
    <s v="024"/>
    <s v="instar"/>
    <n v="10.7"/>
    <n v="8.5"/>
    <n v="0.79439252336448607"/>
    <x v="0"/>
    <s v="J2"/>
    <x v="2"/>
    <m/>
  </r>
  <r>
    <s v="JOE"/>
    <s v="SJC"/>
    <d v="2018-05-20T00:00:00"/>
    <n v="2018"/>
    <n v="1"/>
    <s v="043"/>
    <s v="instar"/>
    <n v="10.8"/>
    <n v="9.6999999999999993"/>
    <n v="0.89814814814814803"/>
    <x v="0"/>
    <s v="J2"/>
    <x v="2"/>
    <m/>
  </r>
  <r>
    <s v="JOE"/>
    <s v="SJC"/>
    <d v="2018-05-20T00:00:00"/>
    <n v="2018"/>
    <n v="1"/>
    <s v="043"/>
    <s v="instar"/>
    <n v="11.1"/>
    <n v="9.8000000000000007"/>
    <n v="0.88288288288288297"/>
    <x v="0"/>
    <s v="J2"/>
    <x v="2"/>
    <m/>
  </r>
  <r>
    <s v="JOE"/>
    <s v="SJC"/>
    <d v="2018-05-20T00:00:00"/>
    <n v="2018"/>
    <n v="1"/>
    <s v="043"/>
    <s v="instar"/>
    <n v="11.3"/>
    <n v="9.9"/>
    <n v="0.87610619469026552"/>
    <x v="0"/>
    <s v="J2"/>
    <x v="2"/>
    <m/>
  </r>
  <r>
    <s v="JOE"/>
    <s v="SJC"/>
    <d v="2018-06-02T00:00:00"/>
    <n v="2018"/>
    <n v="2"/>
    <s v="101"/>
    <s v="instar"/>
    <n v="8"/>
    <n v="7.4"/>
    <n v="0.92500000000000004"/>
    <x v="0"/>
    <s v="J2"/>
    <x v="2"/>
    <m/>
  </r>
  <r>
    <s v="SKY"/>
    <s v="SJC"/>
    <d v="2018-06-12T00:00:00"/>
    <n v="2018"/>
    <n v="3"/>
    <s v="007"/>
    <s v="instar"/>
    <n v="8.1"/>
    <n v="6.9"/>
    <n v="0.85185185185185197"/>
    <x v="0"/>
    <s v="J2"/>
    <x v="2"/>
    <m/>
  </r>
  <r>
    <s v="SIM"/>
    <s v="WB"/>
    <d v="2018-06-12T00:00:00"/>
    <n v="2018"/>
    <n v="3"/>
    <s v="009"/>
    <s v="instar"/>
    <n v="10"/>
    <n v="8.6"/>
    <n v="0.86"/>
    <x v="0"/>
    <s v="J2"/>
    <x v="2"/>
    <m/>
  </r>
  <r>
    <s v="JOE"/>
    <s v="SJC"/>
    <d v="2018-06-15T00:00:00"/>
    <n v="2018"/>
    <n v="3"/>
    <s v="006"/>
    <s v="instar"/>
    <n v="8.1"/>
    <n v="6.5"/>
    <n v="0.80246913580246915"/>
    <x v="0"/>
    <s v="J2"/>
    <x v="2"/>
    <m/>
  </r>
  <r>
    <s v="JOE"/>
    <s v="SJC"/>
    <d v="2018-06-15T00:00:00"/>
    <n v="2018"/>
    <n v="3"/>
    <s v="006"/>
    <s v="instar"/>
    <n v="9.5"/>
    <n v="8.3000000000000007"/>
    <n v="0.87368421052631584"/>
    <x v="0"/>
    <s v="J2"/>
    <x v="2"/>
    <m/>
  </r>
  <r>
    <s v="ALA"/>
    <s v="WB"/>
    <d v="2018-06-25T00:00:00"/>
    <n v="2018"/>
    <n v="4"/>
    <s v="208"/>
    <s v="instar"/>
    <n v="10.4"/>
    <n v="9.1"/>
    <n v="0.87499999999999989"/>
    <x v="0"/>
    <s v="J2"/>
    <x v="2"/>
    <m/>
  </r>
  <r>
    <s v="ALA"/>
    <s v="WB"/>
    <d v="2018-06-25T00:00:00"/>
    <n v="2018"/>
    <n v="4"/>
    <s v="208"/>
    <s v="instar"/>
    <n v="10.9"/>
    <n v="9.1999999999999993"/>
    <n v="0.84403669724770636"/>
    <x v="0"/>
    <s v="J2"/>
    <x v="2"/>
    <m/>
  </r>
  <r>
    <s v="JOE"/>
    <s v="SJC"/>
    <d v="2018-06-29T00:00:00"/>
    <n v="2018"/>
    <n v="4"/>
    <s v="209"/>
    <s v="instar"/>
    <n v="10.1"/>
    <n v="8.5"/>
    <n v="0.84158415841584167"/>
    <x v="0"/>
    <s v="J2"/>
    <x v="2"/>
    <m/>
  </r>
  <r>
    <s v="SKY"/>
    <s v="SJC"/>
    <d v="2018-07-10T00:00:00"/>
    <n v="2018"/>
    <n v="5"/>
    <s v="306"/>
    <s v="instar"/>
    <n v="8.6"/>
    <n v="7.8"/>
    <n v="0.90697674418604657"/>
    <x v="0"/>
    <s v="J2"/>
    <x v="2"/>
    <m/>
  </r>
  <r>
    <s v="SKY"/>
    <s v="SJC"/>
    <d v="2018-07-10T00:00:00"/>
    <n v="2018"/>
    <n v="5"/>
    <s v="307"/>
    <s v="instar"/>
    <n v="10.5"/>
    <n v="9.1999999999999993"/>
    <n v="0.87619047619047608"/>
    <x v="0"/>
    <s v="J2"/>
    <x v="2"/>
    <m/>
  </r>
  <r>
    <s v="SIM"/>
    <s v="WB"/>
    <d v="2018-07-11T00:00:00"/>
    <n v="2018"/>
    <n v="5"/>
    <s v="309"/>
    <s v="instar"/>
    <n v="8.6999999999999993"/>
    <n v="7.6"/>
    <n v="0.87356321839080464"/>
    <x v="0"/>
    <s v="J2"/>
    <x v="2"/>
    <m/>
  </r>
  <r>
    <s v="SIM"/>
    <s v="WB"/>
    <d v="2018-07-11T00:00:00"/>
    <n v="2018"/>
    <n v="5"/>
    <s v="309"/>
    <s v="instar"/>
    <n v="8.8000000000000007"/>
    <n v="7.3"/>
    <n v="0.82954545454545447"/>
    <x v="0"/>
    <s v="J2"/>
    <x v="2"/>
    <m/>
  </r>
  <r>
    <s v="SKY"/>
    <s v="SJC"/>
    <d v="2019-06-04T00:00:00"/>
    <n v="2019"/>
    <n v="4"/>
    <s v="404"/>
    <s v="instar"/>
    <n v="9.3000000000000007"/>
    <n v="8.1999999999999993"/>
    <n v="0.88172043010752676"/>
    <x v="0"/>
    <s v="J2"/>
    <x v="2"/>
    <m/>
  </r>
  <r>
    <s v="SKY"/>
    <s v="SJC"/>
    <d v="2019-06-04T00:00:00"/>
    <n v="2019"/>
    <n v="4"/>
    <s v="404"/>
    <s v="instar"/>
    <n v="9.8000000000000007"/>
    <n v="8.8000000000000007"/>
    <n v="0.89795918367346939"/>
    <x v="0"/>
    <s v="J2"/>
    <x v="2"/>
    <m/>
  </r>
  <r>
    <s v="SKY"/>
    <s v="SJC"/>
    <d v="2019-06-04T00:00:00"/>
    <n v="2019"/>
    <n v="4"/>
    <s v="403"/>
    <s v="instar"/>
    <n v="9.3000000000000007"/>
    <n v="8"/>
    <n v="0.86021505376344076"/>
    <x v="0"/>
    <s v="J2"/>
    <x v="2"/>
    <m/>
  </r>
  <r>
    <s v="SKY"/>
    <s v="SJC"/>
    <d v="2019-06-04T00:00:00"/>
    <n v="2019"/>
    <n v="4"/>
    <s v="410"/>
    <s v="instar"/>
    <n v="10.7"/>
    <n v="9.4"/>
    <n v="0.87850467289719636"/>
    <x v="0"/>
    <s v="J2"/>
    <x v="2"/>
    <m/>
  </r>
  <r>
    <s v="SKY"/>
    <s v="SJC"/>
    <d v="2019-06-04T00:00:00"/>
    <n v="2019"/>
    <n v="4"/>
    <s v="406"/>
    <s v="instar"/>
    <n v="11.3"/>
    <n v="9.8000000000000007"/>
    <n v="0.86725663716814161"/>
    <x v="0"/>
    <s v="J2"/>
    <x v="2"/>
    <m/>
  </r>
  <r>
    <s v="SKY"/>
    <s v="SJC"/>
    <d v="2019-06-04T00:00:00"/>
    <n v="2019"/>
    <n v="4"/>
    <s v="406"/>
    <s v="instar"/>
    <n v="11"/>
    <n v="9.5"/>
    <n v="0.86363636363636365"/>
    <x v="0"/>
    <s v="J2"/>
    <x v="2"/>
    <m/>
  </r>
  <r>
    <s v="SKY"/>
    <s v="SJC"/>
    <d v="2019-06-04T00:00:00"/>
    <n v="2019"/>
    <n v="4"/>
    <s v="406"/>
    <s v="instar"/>
    <n v="10"/>
    <n v="8.9"/>
    <n v="0.89"/>
    <x v="0"/>
    <s v="J2"/>
    <x v="2"/>
    <m/>
  </r>
  <r>
    <s v="SKY"/>
    <s v="SJC"/>
    <d v="2019-06-04T00:00:00"/>
    <n v="2019"/>
    <n v="4"/>
    <s v="408"/>
    <s v="instar"/>
    <n v="8.6999999999999993"/>
    <n v="7.7"/>
    <n v="0.88505747126436796"/>
    <x v="0"/>
    <s v="J2"/>
    <x v="2"/>
    <m/>
  </r>
  <r>
    <s v="SKY"/>
    <s v="SJC"/>
    <d v="2019-06-04T00:00:00"/>
    <n v="2019"/>
    <n v="4"/>
    <s v="408"/>
    <s v="instar"/>
    <n v="9.8000000000000007"/>
    <n v="8.6999999999999993"/>
    <n v="0.8877551020408162"/>
    <x v="0"/>
    <s v="J2"/>
    <x v="2"/>
    <m/>
  </r>
  <r>
    <s v="COR"/>
    <s v="WB"/>
    <d v="2019-06-04T00:00:00"/>
    <n v="2019"/>
    <n v="4"/>
    <s v="406"/>
    <s v="instar"/>
    <n v="11"/>
    <n v="9.6"/>
    <n v="0.87272727272727268"/>
    <x v="0"/>
    <s v="J2"/>
    <x v="2"/>
    <m/>
  </r>
  <r>
    <s v="COR"/>
    <s v="WB"/>
    <d v="2019-06-04T00:00:00"/>
    <n v="2019"/>
    <n v="4"/>
    <s v="405"/>
    <s v="instar"/>
    <n v="10.4"/>
    <n v="9"/>
    <n v="0.86538461538461531"/>
    <x v="0"/>
    <s v="J2"/>
    <x v="2"/>
    <m/>
  </r>
  <r>
    <s v="COR"/>
    <s v="WB"/>
    <d v="2019-06-04T00:00:00"/>
    <n v="2019"/>
    <n v="4"/>
    <s v="405"/>
    <s v="instar"/>
    <n v="10.8"/>
    <n v="9.5"/>
    <n v="0.87962962962962954"/>
    <x v="0"/>
    <s v="J2"/>
    <x v="2"/>
    <m/>
  </r>
  <r>
    <s v="COR"/>
    <s v="WB"/>
    <d v="2019-06-04T00:00:00"/>
    <n v="2019"/>
    <n v="4"/>
    <s v="405"/>
    <s v="instar"/>
    <n v="10.1"/>
    <n v="8.8000000000000007"/>
    <n v="0.87128712871287139"/>
    <x v="0"/>
    <s v="J2"/>
    <x v="2"/>
    <m/>
  </r>
  <r>
    <s v="COR"/>
    <s v="WB"/>
    <d v="2019-06-04T00:00:00"/>
    <n v="2019"/>
    <n v="4"/>
    <s v="405"/>
    <s v="instar"/>
    <n v="11.1"/>
    <n v="9.4"/>
    <n v="0.84684684684684686"/>
    <x v="0"/>
    <s v="J2"/>
    <x v="2"/>
    <m/>
  </r>
  <r>
    <s v="COR"/>
    <s v="WB"/>
    <d v="2019-06-04T00:00:00"/>
    <n v="2019"/>
    <n v="4"/>
    <s v="405"/>
    <s v="instar"/>
    <n v="11.2"/>
    <n v="10.199999999999999"/>
    <n v="0.9107142857142857"/>
    <x v="0"/>
    <s v="J2"/>
    <x v="2"/>
    <m/>
  </r>
  <r>
    <s v="COR"/>
    <s v="WB"/>
    <d v="2019-06-04T00:00:00"/>
    <n v="2019"/>
    <n v="4"/>
    <s v="405"/>
    <s v="instar"/>
    <n v="9.6999999999999993"/>
    <n v="8.5"/>
    <n v="0.87628865979381454"/>
    <x v="0"/>
    <s v="J2"/>
    <x v="2"/>
    <m/>
  </r>
  <r>
    <s v="COR"/>
    <s v="WB"/>
    <d v="2019-06-04T00:00:00"/>
    <n v="2019"/>
    <n v="4"/>
    <s v="405"/>
    <s v="instar"/>
    <n v="9.1"/>
    <n v="7.9"/>
    <n v="0.86813186813186816"/>
    <x v="0"/>
    <s v="J2"/>
    <x v="2"/>
    <m/>
  </r>
  <r>
    <s v="COR"/>
    <s v="WB"/>
    <d v="2019-06-04T00:00:00"/>
    <n v="2019"/>
    <n v="4"/>
    <s v="405"/>
    <s v="instar"/>
    <n v="11.3"/>
    <n v="9.9"/>
    <n v="0.87610619469026552"/>
    <x v="0"/>
    <s v="J2"/>
    <x v="2"/>
    <m/>
  </r>
  <r>
    <s v="COR"/>
    <s v="WB"/>
    <d v="2019-06-04T00:00:00"/>
    <n v="2019"/>
    <n v="4"/>
    <s v="405"/>
    <s v="instar"/>
    <n v="8.8000000000000007"/>
    <n v="7.9"/>
    <n v="0.89772727272727271"/>
    <x v="0"/>
    <s v="J2"/>
    <x v="2"/>
    <m/>
  </r>
  <r>
    <s v="COR"/>
    <s v="WB"/>
    <d v="2019-06-04T00:00:00"/>
    <n v="2019"/>
    <n v="4"/>
    <s v="405"/>
    <s v="instar"/>
    <n v="10.199999999999999"/>
    <n v="9.1"/>
    <n v="0.89215686274509809"/>
    <x v="0"/>
    <s v="J2"/>
    <x v="2"/>
    <m/>
  </r>
  <r>
    <s v="COR"/>
    <s v="WB"/>
    <d v="2019-06-04T00:00:00"/>
    <n v="2019"/>
    <n v="4"/>
    <s v="405"/>
    <s v="instar"/>
    <n v="10.5"/>
    <n v="9"/>
    <n v="0.8571428571428571"/>
    <x v="0"/>
    <s v="J2"/>
    <x v="2"/>
    <m/>
  </r>
  <r>
    <s v="COR"/>
    <s v="WB"/>
    <d v="2019-06-04T00:00:00"/>
    <n v="2019"/>
    <n v="4"/>
    <s v="405"/>
    <s v="instar"/>
    <n v="9.3000000000000007"/>
    <n v="8.3000000000000007"/>
    <n v="0.89247311827956988"/>
    <x v="0"/>
    <s v="J2"/>
    <x v="2"/>
    <m/>
  </r>
  <r>
    <s v="COR"/>
    <s v="WB"/>
    <d v="2019-06-04T00:00:00"/>
    <n v="2019"/>
    <n v="4"/>
    <s v="405"/>
    <s v="instar"/>
    <n v="10.199999999999999"/>
    <n v="8.8000000000000007"/>
    <n v="0.86274509803921584"/>
    <x v="0"/>
    <s v="J2"/>
    <x v="2"/>
    <m/>
  </r>
  <r>
    <s v="COR"/>
    <s v="WB"/>
    <d v="2019-06-04T00:00:00"/>
    <n v="2019"/>
    <n v="4"/>
    <s v="405"/>
    <s v="instar"/>
    <n v="9.9"/>
    <n v="8.6"/>
    <n v="0.86868686868686862"/>
    <x v="0"/>
    <s v="J2"/>
    <x v="2"/>
    <m/>
  </r>
  <r>
    <s v="COR"/>
    <s v="WB"/>
    <d v="2019-06-04T00:00:00"/>
    <n v="2019"/>
    <n v="4"/>
    <s v="405"/>
    <s v="instar"/>
    <n v="8.9"/>
    <n v="7.8"/>
    <n v="0.87640449438202239"/>
    <x v="0"/>
    <s v="J2"/>
    <x v="2"/>
    <m/>
  </r>
  <r>
    <s v="COR"/>
    <s v="WB"/>
    <d v="2019-06-04T00:00:00"/>
    <n v="2019"/>
    <n v="4"/>
    <s v="405"/>
    <s v="instar"/>
    <n v="10.3"/>
    <n v="8.9"/>
    <n v="0.86407766990291257"/>
    <x v="0"/>
    <s v="J2"/>
    <x v="2"/>
    <m/>
  </r>
  <r>
    <s v="SKY"/>
    <s v="SJC"/>
    <d v="2019-06-19T00:00:00"/>
    <n v="2019"/>
    <n v="5"/>
    <s v="501"/>
    <s v="instar"/>
    <n v="9.8000000000000007"/>
    <n v="8.5"/>
    <n v="0.86734693877551017"/>
    <x v="0"/>
    <s v="J2"/>
    <x v="2"/>
    <m/>
  </r>
  <r>
    <s v="SKY"/>
    <s v="SJC"/>
    <d v="2019-07-02T00:00:00"/>
    <n v="2019"/>
    <n v="6"/>
    <s v="607"/>
    <s v="instar"/>
    <n v="10.3"/>
    <n v="9.1999999999999993"/>
    <n v="0.89320388349514546"/>
    <x v="0"/>
    <s v="J2"/>
    <x v="2"/>
    <m/>
  </r>
  <r>
    <s v="SKY"/>
    <s v="SJC"/>
    <d v="2019-07-02T00:00:00"/>
    <n v="2019"/>
    <n v="6"/>
    <s v="604"/>
    <s v="instar"/>
    <n v="9.1"/>
    <n v="7.9"/>
    <n v="0.86813186813186816"/>
    <x v="0"/>
    <s v="J2"/>
    <x v="2"/>
    <m/>
  </r>
  <r>
    <s v="SKY"/>
    <s v="SJC"/>
    <d v="2019-07-02T00:00:00"/>
    <n v="2019"/>
    <n v="6"/>
    <s v="604"/>
    <s v="instar"/>
    <n v="9.1999999999999993"/>
    <n v="8.1999999999999993"/>
    <n v="0.89130434782608692"/>
    <x v="0"/>
    <s v="J2"/>
    <x v="2"/>
    <m/>
  </r>
  <r>
    <s v="SKY"/>
    <s v="SJC"/>
    <d v="2019-07-02T00:00:00"/>
    <n v="2019"/>
    <n v="6"/>
    <s v="602"/>
    <s v="instar"/>
    <n v="9.1"/>
    <n v="7.9"/>
    <n v="0.86813186813186816"/>
    <x v="0"/>
    <s v="J2"/>
    <x v="2"/>
    <m/>
  </r>
  <r>
    <s v="SKY"/>
    <s v="SJC"/>
    <d v="2019-07-02T00:00:00"/>
    <n v="2019"/>
    <n v="6"/>
    <s v="601"/>
    <s v="instar"/>
    <n v="8.1999999999999993"/>
    <n v="7.4"/>
    <n v="0.90243902439024404"/>
    <x v="0"/>
    <s v="J2"/>
    <x v="2"/>
    <m/>
  </r>
  <r>
    <s v="SKY"/>
    <s v="SJC"/>
    <d v="2019-07-02T00:00:00"/>
    <n v="2019"/>
    <n v="6"/>
    <s v="610"/>
    <s v="instar"/>
    <n v="9.8000000000000007"/>
    <n v="8.5"/>
    <n v="0.86734693877551017"/>
    <x v="0"/>
    <s v="J2"/>
    <x v="2"/>
    <m/>
  </r>
  <r>
    <s v="SKY"/>
    <s v="SJC"/>
    <d v="2019-07-02T00:00:00"/>
    <n v="2019"/>
    <n v="6"/>
    <s v="608"/>
    <s v="instar"/>
    <n v="9.3000000000000007"/>
    <n v="8.5"/>
    <n v="0.91397849462365588"/>
    <x v="0"/>
    <s v="J2"/>
    <x v="2"/>
    <m/>
  </r>
  <r>
    <s v="SKY"/>
    <s v="SJC"/>
    <d v="2019-07-02T00:00:00"/>
    <n v="2019"/>
    <n v="6"/>
    <s v="608"/>
    <s v="instar"/>
    <n v="9.6"/>
    <n v="8.6"/>
    <n v="0.89583333333333337"/>
    <x v="0"/>
    <s v="J2"/>
    <x v="2"/>
    <m/>
  </r>
  <r>
    <s v="SKY"/>
    <s v="SJC"/>
    <d v="2019-07-17T00:00:00"/>
    <n v="2019"/>
    <n v="7"/>
    <s v="701"/>
    <s v="instar"/>
    <n v="9.1"/>
    <n v="7.9"/>
    <n v="0.86813186813186816"/>
    <x v="0"/>
    <s v="J2"/>
    <x v="2"/>
    <m/>
  </r>
  <r>
    <s v="SKY"/>
    <s v="SJC"/>
    <d v="2019-07-17T00:00:00"/>
    <n v="2019"/>
    <n v="7"/>
    <s v="710"/>
    <s v="instar"/>
    <n v="8.9"/>
    <n v="7.9"/>
    <n v="0.88764044943820231"/>
    <x v="0"/>
    <s v="J2"/>
    <x v="2"/>
    <m/>
  </r>
  <r>
    <s v="SKY"/>
    <s v="SJC"/>
    <d v="2019-07-17T00:00:00"/>
    <n v="2019"/>
    <n v="7"/>
    <s v="703"/>
    <s v="instar"/>
    <n v="8.9"/>
    <n v="7.9"/>
    <n v="0.88764044943820231"/>
    <x v="0"/>
    <s v="J2"/>
    <x v="2"/>
    <m/>
  </r>
  <r>
    <s v="SKY"/>
    <s v="SJC"/>
    <d v="2019-07-17T00:00:00"/>
    <n v="2019"/>
    <n v="7"/>
    <s v="703"/>
    <s v="instar"/>
    <n v="8.6999999999999993"/>
    <n v="7.6"/>
    <n v="0.87356321839080464"/>
    <x v="0"/>
    <s v="J2"/>
    <x v="2"/>
    <m/>
  </r>
  <r>
    <s v="SKY"/>
    <s v="SJC"/>
    <d v="2019-07-17T00:00:00"/>
    <n v="2019"/>
    <n v="7"/>
    <s v="705"/>
    <s v="instar"/>
    <n v="9.8000000000000007"/>
    <n v="8.8000000000000007"/>
    <n v="0.89795918367346939"/>
    <x v="0"/>
    <s v="J2"/>
    <x v="2"/>
    <m/>
  </r>
  <r>
    <s v="SKY"/>
    <s v="SJC"/>
    <d v="2019-07-17T00:00:00"/>
    <n v="2019"/>
    <n v="7"/>
    <s v="705"/>
    <s v="instar"/>
    <n v="9.4"/>
    <n v="8.3000000000000007"/>
    <n v="0.88297872340425532"/>
    <x v="0"/>
    <s v="J2"/>
    <x v="2"/>
    <m/>
  </r>
  <r>
    <s v="SKY"/>
    <s v="SJC"/>
    <d v="2019-07-02T00:00:00"/>
    <n v="2019"/>
    <n v="6"/>
    <s v="601"/>
    <s v="instar"/>
    <n v="11.1"/>
    <n v="9.1999999999999993"/>
    <n v="0.8288288288288288"/>
    <x v="0"/>
    <s v="J2"/>
    <x v="2"/>
    <m/>
  </r>
  <r>
    <s v="SKY"/>
    <s v="SJC"/>
    <d v="2019-07-02T00:00:00"/>
    <n v="2019"/>
    <n v="6"/>
    <s v="606"/>
    <s v="instar"/>
    <n v="9"/>
    <n v="7.4"/>
    <n v="0.8222222222222223"/>
    <x v="0"/>
    <s v="J2"/>
    <x v="2"/>
    <m/>
  </r>
  <r>
    <s v="SKY"/>
    <s v="SJC"/>
    <d v="2019-07-02T00:00:00"/>
    <n v="2019"/>
    <n v="6"/>
    <s v="608"/>
    <s v="instar"/>
    <n v="10.3"/>
    <n v="8.9"/>
    <n v="0.86407766990291257"/>
    <x v="0"/>
    <s v="J2"/>
    <x v="2"/>
    <m/>
  </r>
  <r>
    <s v="SKY"/>
    <s v="SJC"/>
    <d v="2019-08-13T00:00:00"/>
    <n v="2019"/>
    <n v="9"/>
    <s v="907"/>
    <s v="instar"/>
    <n v="11.1"/>
    <n v="9.1"/>
    <n v="0.81981981981981977"/>
    <x v="0"/>
    <s v="J2"/>
    <x v="2"/>
    <m/>
  </r>
  <r>
    <s v="SIM"/>
    <s v="WB"/>
    <d v="2018-07-11T00:00:00"/>
    <n v="2018"/>
    <n v="5"/>
    <s v="307"/>
    <s v="instar"/>
    <n v="10.6"/>
    <n v="9.5"/>
    <n v="0.89622641509433965"/>
    <x v="0"/>
    <s v="J2"/>
    <x v="2"/>
    <m/>
  </r>
  <r>
    <s v="SKY"/>
    <s v="SJC"/>
    <d v="2019-08-13T00:00:00"/>
    <n v="2019"/>
    <n v="9"/>
    <s v="907"/>
    <s v="instar"/>
    <n v="11.5"/>
    <n v="9.4"/>
    <n v="0.81739130434782614"/>
    <x v="0"/>
    <s v="J2"/>
    <x v="2"/>
    <m/>
  </r>
  <r>
    <s v="JOE"/>
    <s v="SJC"/>
    <d v="2018-05-20T00:00:00"/>
    <n v="2018"/>
    <n v="1"/>
    <s v="024"/>
    <s v="instar"/>
    <n v="12.3"/>
    <n v="10"/>
    <n v="0.81300813008130079"/>
    <x v="0"/>
    <s v="J3"/>
    <x v="3"/>
    <m/>
  </r>
  <r>
    <s v="SIM"/>
    <s v="WB"/>
    <d v="2018-06-01T00:00:00"/>
    <n v="2018"/>
    <n v="2"/>
    <s v="110"/>
    <s v="instar"/>
    <n v="12.4"/>
    <n v="10.3"/>
    <n v="0.83064516129032262"/>
    <x v="0"/>
    <s v="J3"/>
    <x v="3"/>
    <m/>
  </r>
  <r>
    <s v="JOE"/>
    <s v="SJC"/>
    <d v="2018-06-02T00:00:00"/>
    <n v="2018"/>
    <n v="2"/>
    <s v="103"/>
    <s v="instar"/>
    <n v="14.6"/>
    <n v="11.7"/>
    <n v="0.80136986301369861"/>
    <x v="0"/>
    <s v="J3"/>
    <x v="3"/>
    <m/>
  </r>
  <r>
    <s v="SKY"/>
    <s v="SJC"/>
    <d v="2018-06-12T00:00:00"/>
    <n v="2018"/>
    <n v="3"/>
    <s v="008"/>
    <s v="instar"/>
    <n v="12"/>
    <n v="11"/>
    <n v="0.91666666666666663"/>
    <x v="0"/>
    <s v="J3"/>
    <x v="3"/>
    <m/>
  </r>
  <r>
    <s v="SIM"/>
    <s v="WB"/>
    <d v="2018-06-12T00:00:00"/>
    <n v="2018"/>
    <n v="3"/>
    <s v="006"/>
    <s v="instar"/>
    <n v="13.3"/>
    <n v="10.7"/>
    <n v="0.80451127819548862"/>
    <x v="0"/>
    <s v="J3"/>
    <x v="3"/>
    <m/>
  </r>
  <r>
    <s v="JOE"/>
    <s v="SJC"/>
    <d v="2018-06-15T00:00:00"/>
    <n v="2018"/>
    <n v="3"/>
    <s v="001"/>
    <s v="instar"/>
    <n v="15.5"/>
    <n v="12.8"/>
    <n v="0.82580645161290323"/>
    <x v="0"/>
    <s v="J3"/>
    <x v="3"/>
    <m/>
  </r>
  <r>
    <s v="SIM"/>
    <s v="WB"/>
    <d v="2018-06-26T00:00:00"/>
    <n v="2018"/>
    <n v="4"/>
    <s v="206"/>
    <s v="instar"/>
    <n v="12.8"/>
    <n v="11.6"/>
    <n v="0.90624999999999989"/>
    <x v="0"/>
    <s v="J3"/>
    <x v="3"/>
    <m/>
  </r>
  <r>
    <s v="SIM"/>
    <s v="WB"/>
    <d v="2018-07-11T00:00:00"/>
    <n v="2018"/>
    <n v="5"/>
    <s v="307"/>
    <s v="instar"/>
    <n v="12.7"/>
    <n v="10.1"/>
    <n v="0.79527559055118113"/>
    <x v="0"/>
    <s v="J3"/>
    <x v="3"/>
    <m/>
  </r>
  <r>
    <s v="JOE"/>
    <s v="SJC"/>
    <d v="2018-07-12T00:00:00"/>
    <n v="2018"/>
    <n v="5"/>
    <s v="307"/>
    <s v="instar"/>
    <n v="12"/>
    <n v="9.6999999999999993"/>
    <n v="0.80833333333333324"/>
    <x v="0"/>
    <s v="J3"/>
    <x v="3"/>
    <m/>
  </r>
  <r>
    <s v="JOE"/>
    <s v="SJC"/>
    <d v="2018-07-12T00:00:00"/>
    <n v="2018"/>
    <n v="5"/>
    <s v="305"/>
    <s v="instar"/>
    <n v="12.9"/>
    <n v="10.6"/>
    <n v="0.82170542635658905"/>
    <x v="0"/>
    <s v="J3"/>
    <x v="3"/>
    <m/>
  </r>
  <r>
    <s v="JOE"/>
    <s v="SJC"/>
    <d v="2018-07-12T00:00:00"/>
    <n v="2018"/>
    <n v="5"/>
    <s v="306"/>
    <s v="instar"/>
    <n v="14.6"/>
    <n v="11.7"/>
    <n v="0.80136986301369861"/>
    <x v="0"/>
    <s v="J3"/>
    <x v="3"/>
    <m/>
  </r>
  <r>
    <s v="ALA"/>
    <s v="WB"/>
    <d v="2018-07-26T00:00:00"/>
    <n v="2018"/>
    <n v="6"/>
    <s v="403"/>
    <s v="instar"/>
    <n v="13.9"/>
    <n v="10.5"/>
    <n v="0.75539568345323738"/>
    <x v="0"/>
    <s v="J3"/>
    <x v="3"/>
    <m/>
  </r>
  <r>
    <s v="SKY"/>
    <s v="SJC"/>
    <d v="2019-07-02T00:00:00"/>
    <n v="2019"/>
    <n v="6"/>
    <s v="608"/>
    <s v="instar"/>
    <n v="12.7"/>
    <n v="9.3000000000000007"/>
    <n v="0.73228346456692928"/>
    <x v="0"/>
    <s v="J3"/>
    <x v="3"/>
    <m/>
  </r>
  <r>
    <s v="SKY"/>
    <s v="SJC"/>
    <d v="2019-07-17T00:00:00"/>
    <n v="2019"/>
    <n v="7"/>
    <s v="704"/>
    <s v="instar"/>
    <n v="12.3"/>
    <n v="10"/>
    <n v="0.81300813008130079"/>
    <x v="0"/>
    <s v="J3"/>
    <x v="3"/>
    <m/>
  </r>
  <r>
    <s v="SKY"/>
    <s v="SJC"/>
    <d v="2019-07-17T00:00:00"/>
    <n v="2019"/>
    <n v="7"/>
    <s v="705"/>
    <s v="instar"/>
    <n v="12.5"/>
    <n v="10.4"/>
    <n v="0.83200000000000007"/>
    <x v="0"/>
    <s v="J3"/>
    <x v="3"/>
    <m/>
  </r>
  <r>
    <s v="SKY"/>
    <s v="SJC"/>
    <d v="2019-07-17T00:00:00"/>
    <n v="2019"/>
    <n v="7"/>
    <s v="707"/>
    <s v="instar"/>
    <n v="12"/>
    <n v="10"/>
    <n v="0.83333333333333337"/>
    <x v="0"/>
    <s v="J3"/>
    <x v="3"/>
    <m/>
  </r>
  <r>
    <s v="COR"/>
    <s v="WB"/>
    <d v="2019-07-17T00:00:00"/>
    <n v="2019"/>
    <n v="7"/>
    <s v="703"/>
    <s v="instar"/>
    <n v="14.3"/>
    <n v="12"/>
    <n v="0.83916083916083917"/>
    <x v="0"/>
    <s v="J3"/>
    <x v="3"/>
    <m/>
  </r>
  <r>
    <s v="COR"/>
    <s v="WB"/>
    <d v="2019-07-17T00:00:00"/>
    <n v="2019"/>
    <n v="7"/>
    <s v="701"/>
    <s v="instar"/>
    <n v="12.5"/>
    <n v="10.8"/>
    <n v="0.8640000000000001"/>
    <x v="0"/>
    <s v="J3"/>
    <x v="3"/>
    <m/>
  </r>
  <r>
    <s v="SKY"/>
    <s v="SJC"/>
    <d v="2019-07-30T00:00:00"/>
    <n v="2019"/>
    <n v="8"/>
    <s v="804"/>
    <s v="instar"/>
    <n v="12.3"/>
    <n v="10.7"/>
    <n v="0.86991869918699172"/>
    <x v="0"/>
    <s v="J3"/>
    <x v="3"/>
    <m/>
  </r>
  <r>
    <s v="COR"/>
    <s v="WB"/>
    <d v="2019-07-30T00:00:00"/>
    <n v="2019"/>
    <n v="8"/>
    <s v="801"/>
    <s v="instar"/>
    <n v="12.3"/>
    <n v="10.199999999999999"/>
    <n v="0.82926829268292668"/>
    <x v="0"/>
    <s v="J3"/>
    <x v="3"/>
    <m/>
  </r>
  <r>
    <s v="SKY"/>
    <s v="SJC"/>
    <d v="2019-08-13T00:00:00"/>
    <n v="2019"/>
    <n v="9"/>
    <s v="909"/>
    <s v="instar"/>
    <n v="15.3"/>
    <n v="12.2"/>
    <n v="0.79738562091503262"/>
    <x v="0"/>
    <s v="J3"/>
    <x v="3"/>
    <m/>
  </r>
  <r>
    <s v="SKY"/>
    <s v="SJC"/>
    <d v="2019-08-13T00:00:00"/>
    <n v="2019"/>
    <n v="9"/>
    <s v="905"/>
    <s v="instar"/>
    <n v="12.3"/>
    <n v="10.1"/>
    <n v="0.82113821138211374"/>
    <x v="0"/>
    <s v="J3"/>
    <x v="3"/>
    <m/>
  </r>
  <r>
    <s v="SKY"/>
    <s v="SJC"/>
    <d v="2019-08-27T00:00:00"/>
    <n v="2019"/>
    <n v="10"/>
    <s v="1010"/>
    <s v="instar"/>
    <n v="12.3"/>
    <n v="10.199999999999999"/>
    <n v="0.82926829268292668"/>
    <x v="0"/>
    <s v="J3"/>
    <x v="3"/>
    <m/>
  </r>
  <r>
    <s v="SKY"/>
    <s v="SJC"/>
    <d v="2019-07-02T00:00:00"/>
    <n v="2019"/>
    <n v="6"/>
    <s v="608"/>
    <s v="instar"/>
    <n v="15.4"/>
    <n v="12.7"/>
    <n v="0.82467532467532456"/>
    <x v="0"/>
    <s v="J3"/>
    <x v="3"/>
    <m/>
  </r>
  <r>
    <s v="SKY"/>
    <s v="SJC"/>
    <d v="2019-08-27T00:00:00"/>
    <n v="2019"/>
    <n v="12"/>
    <s v="1010"/>
    <s v="instar"/>
    <n v="12.3"/>
    <n v="10.199999999999999"/>
    <n v="0.82926829268292668"/>
    <x v="0"/>
    <s v="J3"/>
    <x v="3"/>
    <m/>
  </r>
  <r>
    <s v="SIM"/>
    <s v="WB"/>
    <d v="2018-06-01T00:00:00"/>
    <n v="2018"/>
    <n v="2"/>
    <s v="103"/>
    <s v="instar"/>
    <n v="16.600000000000001"/>
    <n v="14"/>
    <n v="0.84337349397590355"/>
    <x v="0"/>
    <s v="J4"/>
    <x v="4"/>
    <m/>
  </r>
  <r>
    <s v="JOE"/>
    <s v="SJC"/>
    <d v="2018-06-15T00:00:00"/>
    <n v="2018"/>
    <n v="3"/>
    <s v="001"/>
    <s v="instar"/>
    <n v="17.7"/>
    <n v="14"/>
    <n v="0.79096045197740117"/>
    <x v="0"/>
    <s v="J4"/>
    <x v="4"/>
    <m/>
  </r>
  <r>
    <s v="JOE"/>
    <s v="SJC"/>
    <d v="2018-06-15T00:00:00"/>
    <n v="2018"/>
    <n v="3"/>
    <s v="002"/>
    <s v="instar"/>
    <n v="18.2"/>
    <n v="13.8"/>
    <n v="0.75824175824175832"/>
    <x v="0"/>
    <s v="J4"/>
    <x v="4"/>
    <m/>
  </r>
  <r>
    <s v="JOE"/>
    <s v="SJC"/>
    <d v="2018-06-29T00:00:00"/>
    <n v="2018"/>
    <n v="4"/>
    <s v="207"/>
    <s v="instar"/>
    <n v="17.100000000000001"/>
    <n v="13.6"/>
    <n v="0.79532163742690054"/>
    <x v="0"/>
    <s v="J4"/>
    <x v="4"/>
    <m/>
  </r>
  <r>
    <s v="JOE"/>
    <s v="SJC"/>
    <d v="2018-06-29T00:00:00"/>
    <n v="2018"/>
    <n v="4"/>
    <s v="203"/>
    <s v="instar"/>
    <n v="17.899999999999999"/>
    <n v="14"/>
    <n v="0.78212290502793302"/>
    <x v="0"/>
    <s v="J4"/>
    <x v="4"/>
    <m/>
  </r>
  <r>
    <s v="JOE"/>
    <s v="SJC"/>
    <d v="2018-06-29T00:00:00"/>
    <n v="2018"/>
    <n v="4"/>
    <s v="206"/>
    <s v="instar"/>
    <n v="18.600000000000001"/>
    <n v="14.5"/>
    <n v="0.77956989247311825"/>
    <x v="0"/>
    <s v="J4"/>
    <x v="4"/>
    <m/>
  </r>
  <r>
    <s v="ALA"/>
    <s v="WB"/>
    <d v="2018-07-11T00:00:00"/>
    <n v="2018"/>
    <n v="5"/>
    <s v="309"/>
    <s v="instar"/>
    <n v="17.600000000000001"/>
    <n v="13"/>
    <n v="0.73863636363636354"/>
    <x v="0"/>
    <s v="J4"/>
    <x v="4"/>
    <m/>
  </r>
  <r>
    <s v="ALA"/>
    <s v="WB"/>
    <d v="2018-07-26T00:00:00"/>
    <n v="2018"/>
    <n v="6"/>
    <s v="402"/>
    <s v="instar"/>
    <n v="19.100000000000001"/>
    <n v="15"/>
    <n v="0.78534031413612559"/>
    <x v="0"/>
    <s v="J4"/>
    <x v="4"/>
    <m/>
  </r>
  <r>
    <s v="JOE"/>
    <s v="SJC"/>
    <d v="2018-08-08T00:00:00"/>
    <n v="2018"/>
    <n v="7"/>
    <s v="504"/>
    <s v="instar"/>
    <n v="17.600000000000001"/>
    <n v="14"/>
    <n v="0.79545454545454541"/>
    <x v="0"/>
    <s v="J4"/>
    <x v="4"/>
    <m/>
  </r>
  <r>
    <s v="SKY"/>
    <s v="SJC"/>
    <d v="2019-07-17T00:00:00"/>
    <n v="2019"/>
    <n v="7"/>
    <s v="704"/>
    <s v="instar"/>
    <n v="18.399999999999999"/>
    <n v="14.6"/>
    <n v="0.7934782608695653"/>
    <x v="0"/>
    <s v="J4"/>
    <x v="4"/>
    <m/>
  </r>
  <r>
    <s v="COR"/>
    <s v="WB"/>
    <d v="2019-07-17T00:00:00"/>
    <n v="2019"/>
    <n v="7"/>
    <s v="703"/>
    <s v="instar"/>
    <n v="17.5"/>
    <n v="14"/>
    <n v="0.8"/>
    <x v="0"/>
    <s v="J4"/>
    <x v="4"/>
    <m/>
  </r>
  <r>
    <s v="SKY"/>
    <s v="SJC"/>
    <d v="2019-07-30T00:00:00"/>
    <n v="2019"/>
    <n v="8"/>
    <s v="808"/>
    <s v="instar"/>
    <n v="19.5"/>
    <n v="15.4"/>
    <n v="0.78974358974358971"/>
    <x v="0"/>
    <s v="J4"/>
    <x v="4"/>
    <m/>
  </r>
  <r>
    <s v="SKY"/>
    <s v="SJC"/>
    <d v="2019-08-13T00:00:00"/>
    <n v="2019"/>
    <n v="9"/>
    <s v="904"/>
    <s v="instar"/>
    <n v="18.2"/>
    <n v="14.4"/>
    <n v="0.79120879120879128"/>
    <x v="0"/>
    <s v="J4"/>
    <x v="4"/>
    <m/>
  </r>
  <r>
    <s v="SKY"/>
    <s v="SJC"/>
    <d v="2019-08-13T00:00:00"/>
    <n v="2019"/>
    <n v="9"/>
    <s v="902"/>
    <s v="instar"/>
    <n v="16.3"/>
    <n v="12.9"/>
    <n v="0.79141104294478526"/>
    <x v="0"/>
    <s v="J4"/>
    <x v="4"/>
    <m/>
  </r>
  <r>
    <s v="SKY"/>
    <s v="SJC"/>
    <d v="2019-08-13T00:00:00"/>
    <n v="2019"/>
    <n v="9"/>
    <s v="901"/>
    <s v="instar"/>
    <n v="16.5"/>
    <n v="13.2"/>
    <n v="0.79999999999999993"/>
    <x v="0"/>
    <s v="J4"/>
    <x v="4"/>
    <m/>
  </r>
  <r>
    <s v="SKY"/>
    <s v="SJC"/>
    <d v="2019-08-13T00:00:00"/>
    <n v="2019"/>
    <n v="9"/>
    <s v="907"/>
    <s v="instar"/>
    <n v="18"/>
    <n v="14.1"/>
    <n v="0.78333333333333333"/>
    <x v="0"/>
    <s v="J4"/>
    <x v="4"/>
    <m/>
  </r>
  <r>
    <s v="COR"/>
    <s v="WB"/>
    <d v="2019-08-13T00:00:00"/>
    <n v="2019"/>
    <n v="9"/>
    <s v="902"/>
    <s v="instar"/>
    <n v="17.100000000000001"/>
    <n v="13.5"/>
    <n v="0.78947368421052622"/>
    <x v="0"/>
    <s v="J4"/>
    <x v="4"/>
    <m/>
  </r>
  <r>
    <s v="COR"/>
    <s v="WB"/>
    <d v="2019-08-13T00:00:00"/>
    <n v="2019"/>
    <n v="9"/>
    <s v="902"/>
    <s v="instar"/>
    <n v="16.100000000000001"/>
    <n v="12.6"/>
    <n v="0.78260869565217384"/>
    <x v="0"/>
    <s v="J4"/>
    <x v="4"/>
    <m/>
  </r>
  <r>
    <s v="JOE"/>
    <s v="SJC"/>
    <d v="2018-06-15T00:00:00"/>
    <n v="2018"/>
    <n v="3"/>
    <s v="004"/>
    <s v="instar"/>
    <n v="21"/>
    <n v="16.100000000000001"/>
    <n v="0.76666666666666672"/>
    <x v="0"/>
    <s v="J5"/>
    <x v="5"/>
    <m/>
  </r>
  <r>
    <s v="JOE"/>
    <s v="SJC"/>
    <d v="2018-06-29T00:00:00"/>
    <n v="2018"/>
    <n v="4"/>
    <s v="210"/>
    <s v="instar"/>
    <n v="22"/>
    <n v="16.899999999999999"/>
    <n v="0.76818181818181808"/>
    <x v="0"/>
    <s v="J5"/>
    <x v="5"/>
    <m/>
  </r>
  <r>
    <s v="JOE"/>
    <s v="SJC"/>
    <d v="2018-07-12T00:00:00"/>
    <n v="2018"/>
    <n v="5"/>
    <s v="306"/>
    <s v="instar"/>
    <n v="26.4"/>
    <n v="19.399999999999999"/>
    <n v="0.73484848484848486"/>
    <x v="0"/>
    <s v="J5"/>
    <x v="5"/>
    <m/>
  </r>
  <r>
    <s v="JOE"/>
    <s v="SJC"/>
    <d v="2018-07-23T00:00:00"/>
    <n v="2018"/>
    <n v="6"/>
    <s v="408"/>
    <s v="instar"/>
    <n v="23"/>
    <n v="17.8"/>
    <n v="0.77391304347826095"/>
    <x v="0"/>
    <s v="J5"/>
    <x v="5"/>
    <m/>
  </r>
  <r>
    <s v="JOE"/>
    <s v="SJC"/>
    <d v="2018-07-23T00:00:00"/>
    <n v="2018"/>
    <n v="6"/>
    <s v="405"/>
    <s v="instar"/>
    <n v="24.6"/>
    <n v="19.100000000000001"/>
    <n v="0.77642276422764234"/>
    <x v="0"/>
    <s v="J5"/>
    <x v="5"/>
    <m/>
  </r>
  <r>
    <s v="JOE"/>
    <s v="SJC"/>
    <d v="2018-07-23T00:00:00"/>
    <n v="2018"/>
    <n v="6"/>
    <s v="408"/>
    <s v="instar"/>
    <n v="25.5"/>
    <n v="19"/>
    <n v="0.74509803921568629"/>
    <x v="0"/>
    <s v="J5"/>
    <x v="5"/>
    <m/>
  </r>
  <r>
    <s v="JOE"/>
    <s v="SJC"/>
    <d v="2018-08-08T00:00:00"/>
    <n v="2018"/>
    <n v="7"/>
    <s v="506"/>
    <s v="instar"/>
    <n v="27.2"/>
    <n v="20.9"/>
    <n v="0.76838235294117641"/>
    <x v="0"/>
    <s v="J5"/>
    <x v="5"/>
    <m/>
  </r>
  <r>
    <s v="SKY"/>
    <s v="SJC"/>
    <d v="2019-08-27T00:00:00"/>
    <n v="2019"/>
    <n v="10"/>
    <s v="1008"/>
    <s v="instar"/>
    <n v="25.8"/>
    <n v="19.8"/>
    <n v="0.76744186046511631"/>
    <x v="0"/>
    <s v="J5"/>
    <x v="5"/>
    <m/>
  </r>
  <r>
    <s v="SKY"/>
    <s v="SJC"/>
    <d v="2019-08-27T00:00:00"/>
    <n v="2019"/>
    <n v="10"/>
    <s v="1009"/>
    <s v="instar"/>
    <n v="22.4"/>
    <n v="17.5"/>
    <n v="0.78125"/>
    <x v="0"/>
    <s v="J5"/>
    <x v="5"/>
    <m/>
  </r>
  <r>
    <s v="SKY"/>
    <s v="SJC"/>
    <d v="2019-08-27T00:00:00"/>
    <n v="2019"/>
    <n v="10"/>
    <s v="1009"/>
    <s v="instar"/>
    <n v="27.5"/>
    <n v="21"/>
    <n v="0.76363636363636367"/>
    <x v="0"/>
    <s v="J5"/>
    <x v="5"/>
    <m/>
  </r>
  <r>
    <s v="COR"/>
    <s v="WB"/>
    <d v="2019-08-27T00:00:00"/>
    <n v="2019"/>
    <n v="10"/>
    <s v="1006"/>
    <s v="instar"/>
    <n v="27.1"/>
    <n v="21"/>
    <n v="0.77490774907749072"/>
    <x v="0"/>
    <s v="J5"/>
    <x v="5"/>
    <m/>
  </r>
  <r>
    <s v="COR"/>
    <s v="WB"/>
    <d v="2019-08-27T00:00:00"/>
    <n v="2019"/>
    <n v="10"/>
    <s v="1010"/>
    <s v="instar"/>
    <n v="23.9"/>
    <n v="18.3"/>
    <n v="0.76569037656903771"/>
    <x v="0"/>
    <s v="J5"/>
    <x v="5"/>
    <m/>
  </r>
  <r>
    <s v="JOE"/>
    <s v="SJC"/>
    <d v="2018-07-12T00:00:00"/>
    <n v="2018"/>
    <n v="5"/>
    <s v="306"/>
    <s v="instar"/>
    <n v="29.8"/>
    <n v="20.6"/>
    <n v="0.6912751677852349"/>
    <x v="0"/>
    <s v="J5"/>
    <x v="5"/>
    <m/>
  </r>
  <r>
    <s v="COR"/>
    <s v="WB"/>
    <d v="2019-08-27T00:00:00"/>
    <n v="2019"/>
    <n v="12"/>
    <s v="1006"/>
    <s v="instar"/>
    <n v="27.1"/>
    <n v="21"/>
    <n v="0.77490774907749072"/>
    <x v="0"/>
    <s v="J5"/>
    <x v="5"/>
    <m/>
  </r>
  <r>
    <s v="COR"/>
    <s v="WB"/>
    <d v="2019-08-27T00:00:00"/>
    <n v="2019"/>
    <n v="12"/>
    <s v="1010"/>
    <s v="instar"/>
    <n v="23.9"/>
    <n v="18.3"/>
    <n v="0.76569037656903771"/>
    <x v="0"/>
    <s v="J5"/>
    <x v="5"/>
    <m/>
  </r>
  <r>
    <s v="SKY"/>
    <s v="SJC"/>
    <d v="2019-08-27T00:00:00"/>
    <n v="2019"/>
    <n v="12"/>
    <s v="1008"/>
    <s v="instar"/>
    <n v="25.8"/>
    <n v="19.8"/>
    <n v="0.76744186046511631"/>
    <x v="0"/>
    <s v="J5"/>
    <x v="5"/>
    <m/>
  </r>
  <r>
    <s v="SKY"/>
    <s v="SJC"/>
    <d v="2019-08-27T00:00:00"/>
    <n v="2019"/>
    <n v="12"/>
    <s v="1009"/>
    <s v="instar"/>
    <n v="22.4"/>
    <n v="17.5"/>
    <n v="0.78125"/>
    <x v="0"/>
    <s v="J5"/>
    <x v="5"/>
    <m/>
  </r>
  <r>
    <s v="SKY"/>
    <s v="SJC"/>
    <d v="2019-08-27T00:00:00"/>
    <n v="2019"/>
    <n v="12"/>
    <s v="1009"/>
    <s v="instar"/>
    <n v="27.5"/>
    <n v="21"/>
    <n v="0.76363636363636367"/>
    <x v="0"/>
    <s v="J5"/>
    <x v="5"/>
    <m/>
  </r>
  <r>
    <s v="JOE"/>
    <s v="SJC"/>
    <d v="2018-08-22T00:00:00"/>
    <n v="2018"/>
    <n v="8"/>
    <s v="607"/>
    <s v="instar"/>
    <n v="32.799999999999997"/>
    <n v="24.5"/>
    <n v="0.74695121951219523"/>
    <x v="0"/>
    <s v="J6"/>
    <x v="6"/>
    <m/>
  </r>
  <r>
    <s v="ROS"/>
    <s v="SJC"/>
    <d v="2018-09-06T00:00:00"/>
    <n v="2018"/>
    <n v="9"/>
    <s v="708"/>
    <s v="instar"/>
    <n v="37.9"/>
    <n v="27.9"/>
    <n v="0.73614775725593662"/>
    <x v="0"/>
    <s v="J6"/>
    <x v="6"/>
    <m/>
  </r>
  <r>
    <s v="JOE"/>
    <s v="SJC"/>
    <d v="2018-07-12T00:00:00"/>
    <n v="2018"/>
    <n v="5"/>
    <s v="310"/>
    <s v="instar"/>
    <n v="8.9"/>
    <n v="5.0999999999999996"/>
    <n v="0.5730337078651685"/>
    <x v="0"/>
    <m/>
    <x v="7"/>
    <s v="L:W ratio is a red flag. Either CW or CH value may be off."/>
  </r>
  <r>
    <s v="ALA"/>
    <s v="WB"/>
    <d v="2018-06-15T00:00:00"/>
    <n v="2018"/>
    <n v="3"/>
    <s v="001"/>
    <s v="megalopae"/>
    <n v="3"/>
    <n v="5.5"/>
    <n v="1.8333333333333333"/>
    <x v="1"/>
    <s v="M"/>
    <x v="0"/>
    <m/>
  </r>
  <r>
    <s v="SKY"/>
    <s v="SJC"/>
    <d v="2018-06-25T00:00:00"/>
    <n v="2018"/>
    <n v="4"/>
    <s v="206"/>
    <s v="megalopae"/>
    <n v="3"/>
    <n v="5.3"/>
    <n v="1.7666666666666666"/>
    <x v="1"/>
    <s v="M"/>
    <x v="0"/>
    <m/>
  </r>
  <r>
    <s v="ALA"/>
    <s v="WB"/>
    <d v="2018-06-25T00:00:00"/>
    <n v="2018"/>
    <n v="4"/>
    <s v="203"/>
    <s v="megalopae"/>
    <n v="3"/>
    <n v="5.4"/>
    <n v="1.8"/>
    <x v="1"/>
    <s v="M"/>
    <x v="0"/>
    <m/>
  </r>
  <r>
    <s v="ALA"/>
    <s v="WB"/>
    <d v="2018-06-25T00:00:00"/>
    <n v="2018"/>
    <n v="4"/>
    <s v="207"/>
    <s v="megalopae"/>
    <n v="3"/>
    <n v="5.5"/>
    <n v="1.8333333333333333"/>
    <x v="1"/>
    <s v="M"/>
    <x v="0"/>
    <m/>
  </r>
  <r>
    <s v="ALA"/>
    <s v="WB"/>
    <d v="2018-06-25T00:00:00"/>
    <n v="2018"/>
    <n v="4"/>
    <s v="207"/>
    <s v="megalopae"/>
    <n v="3"/>
    <n v="6.1"/>
    <n v="2.0333333333333332"/>
    <x v="1"/>
    <s v="M"/>
    <x v="0"/>
    <m/>
  </r>
  <r>
    <s v="SIM"/>
    <s v="WB"/>
    <d v="2018-06-26T00:00:00"/>
    <n v="2018"/>
    <n v="4"/>
    <s v="202"/>
    <s v="megalopae"/>
    <n v="2.7"/>
    <n v="5.3"/>
    <n v="1.9629629629629628"/>
    <x v="1"/>
    <s v="M"/>
    <x v="0"/>
    <m/>
  </r>
  <r>
    <s v="SIM"/>
    <s v="WB"/>
    <d v="2018-06-26T00:00:00"/>
    <n v="2018"/>
    <n v="4"/>
    <s v="207"/>
    <s v="megalopae"/>
    <n v="3"/>
    <n v="4.7"/>
    <n v="1.5666666666666667"/>
    <x v="1"/>
    <s v="M"/>
    <x v="0"/>
    <m/>
  </r>
  <r>
    <s v="SIM"/>
    <s v="WB"/>
    <d v="2018-06-26T00:00:00"/>
    <n v="2018"/>
    <n v="4"/>
    <s v="204"/>
    <s v="megalopae"/>
    <n v="3"/>
    <n v="5.7"/>
    <n v="1.9000000000000001"/>
    <x v="1"/>
    <s v="M"/>
    <x v="0"/>
    <m/>
  </r>
  <r>
    <s v="COR"/>
    <s v="WB"/>
    <d v="2018-06-29T00:00:00"/>
    <n v="2018"/>
    <n v="4"/>
    <s v="206"/>
    <s v="megalopae"/>
    <n v="3"/>
    <n v="5.3"/>
    <n v="1.7666666666666666"/>
    <x v="1"/>
    <s v="M"/>
    <x v="0"/>
    <m/>
  </r>
  <r>
    <s v="COR"/>
    <s v="WB"/>
    <d v="2018-06-29T00:00:00"/>
    <n v="2018"/>
    <n v="4"/>
    <s v="209"/>
    <s v="megalopae"/>
    <n v="3"/>
    <n v="5.5"/>
    <n v="1.8333333333333333"/>
    <x v="1"/>
    <s v="M"/>
    <x v="0"/>
    <m/>
  </r>
  <r>
    <s v="SKY"/>
    <s v="SJC"/>
    <d v="2018-07-10T00:00:00"/>
    <n v="2018"/>
    <n v="5"/>
    <s v="301"/>
    <s v="megalopae"/>
    <n v="2.8"/>
    <n v="5.8"/>
    <n v="2.0714285714285716"/>
    <x v="1"/>
    <s v="M"/>
    <x v="0"/>
    <m/>
  </r>
  <r>
    <s v="SKY"/>
    <s v="SJC"/>
    <d v="2018-07-10T00:00:00"/>
    <n v="2018"/>
    <n v="5"/>
    <s v="303"/>
    <s v="megalopae"/>
    <n v="2.9"/>
    <n v="5.5"/>
    <n v="1.896551724137931"/>
    <x v="1"/>
    <s v="M"/>
    <x v="0"/>
    <m/>
  </r>
  <r>
    <s v="SKY"/>
    <s v="SJC"/>
    <d v="2018-07-10T00:00:00"/>
    <n v="2018"/>
    <n v="5"/>
    <s v="309"/>
    <s v="megalopae"/>
    <n v="3"/>
    <n v="5.5"/>
    <n v="1.8333333333333333"/>
    <x v="1"/>
    <s v="M"/>
    <x v="0"/>
    <m/>
  </r>
  <r>
    <s v="SKY"/>
    <s v="SJC"/>
    <d v="2018-07-10T00:00:00"/>
    <n v="2018"/>
    <n v="5"/>
    <s v="309"/>
    <s v="megalopae"/>
    <n v="3"/>
    <n v="6"/>
    <n v="2"/>
    <x v="1"/>
    <s v="M"/>
    <x v="0"/>
    <m/>
  </r>
  <r>
    <s v="SKY"/>
    <s v="SJC"/>
    <d v="2018-07-10T00:00:00"/>
    <n v="2018"/>
    <n v="5"/>
    <s v="303"/>
    <s v="megalopae"/>
    <n v="3.2"/>
    <n v="5.8"/>
    <n v="1.8124999999999998"/>
    <x v="1"/>
    <s v="M"/>
    <x v="0"/>
    <m/>
  </r>
  <r>
    <s v="COR"/>
    <s v="WB"/>
    <d v="2018-07-10T00:00:00"/>
    <n v="2018"/>
    <n v="5"/>
    <s v="304"/>
    <s v="megalopae"/>
    <n v="3"/>
    <n v="5.7"/>
    <n v="1.9000000000000001"/>
    <x v="1"/>
    <s v="M"/>
    <x v="0"/>
    <m/>
  </r>
  <r>
    <s v="ALA"/>
    <s v="WB"/>
    <d v="2018-07-11T00:00:00"/>
    <n v="2018"/>
    <n v="5"/>
    <s v="310"/>
    <s v="megalopae"/>
    <n v="2.8"/>
    <n v="5.9"/>
    <n v="2.1071428571428572"/>
    <x v="1"/>
    <s v="M"/>
    <x v="0"/>
    <m/>
  </r>
  <r>
    <s v="ALA"/>
    <s v="WB"/>
    <d v="2018-07-11T00:00:00"/>
    <n v="2018"/>
    <n v="5"/>
    <s v="305"/>
    <s v="megalopae"/>
    <n v="3"/>
    <n v="5.8"/>
    <n v="1.9333333333333333"/>
    <x v="1"/>
    <s v="M"/>
    <x v="0"/>
    <m/>
  </r>
  <r>
    <s v="SIM"/>
    <s v="WB"/>
    <d v="2018-07-11T00:00:00"/>
    <n v="2018"/>
    <n v="5"/>
    <s v="309"/>
    <s v="megalopae"/>
    <n v="3.2"/>
    <n v="6"/>
    <n v="1.875"/>
    <x v="1"/>
    <s v="M"/>
    <x v="0"/>
    <m/>
  </r>
  <r>
    <s v="JOE"/>
    <s v="SJC"/>
    <d v="2018-07-12T00:00:00"/>
    <n v="2018"/>
    <n v="5"/>
    <s v="301"/>
    <s v="megalopae"/>
    <n v="2.8"/>
    <n v="5.7"/>
    <n v="2.035714285714286"/>
    <x v="1"/>
    <s v="M"/>
    <x v="0"/>
    <m/>
  </r>
  <r>
    <s v="JOE"/>
    <s v="SJC"/>
    <d v="2018-07-12T00:00:00"/>
    <n v="2018"/>
    <n v="5"/>
    <s v="306"/>
    <s v="megalopae"/>
    <n v="2.9"/>
    <n v="5.4"/>
    <n v="1.8620689655172415"/>
    <x v="1"/>
    <s v="M"/>
    <x v="0"/>
    <m/>
  </r>
  <r>
    <s v="JOE"/>
    <s v="SJC"/>
    <d v="2018-07-12T00:00:00"/>
    <n v="2018"/>
    <n v="5"/>
    <s v="301"/>
    <s v="megalopae"/>
    <n v="3"/>
    <n v="5.7"/>
    <n v="1.9000000000000001"/>
    <x v="1"/>
    <s v="M"/>
    <x v="0"/>
    <m/>
  </r>
  <r>
    <s v="JOE"/>
    <s v="SJC"/>
    <d v="2018-07-12T00:00:00"/>
    <n v="2018"/>
    <n v="5"/>
    <s v="309"/>
    <s v="megalopae"/>
    <n v="3"/>
    <n v="5.8"/>
    <n v="1.9333333333333333"/>
    <x v="1"/>
    <s v="M"/>
    <x v="0"/>
    <m/>
  </r>
  <r>
    <s v="SIM"/>
    <s v="WB"/>
    <d v="2018-07-23T00:00:00"/>
    <n v="2018"/>
    <n v="6"/>
    <s v="407"/>
    <s v="megalopae"/>
    <n v="2.9"/>
    <n v="5.8"/>
    <n v="2"/>
    <x v="1"/>
    <s v="M"/>
    <x v="0"/>
    <m/>
  </r>
  <r>
    <s v="SKY"/>
    <s v="SJC"/>
    <d v="2018-07-25T00:00:00"/>
    <n v="2018"/>
    <n v="6"/>
    <s v="410"/>
    <s v="megalopae"/>
    <n v="3.1"/>
    <n v="5.6"/>
    <n v="1.8064516129032255"/>
    <x v="1"/>
    <s v="M"/>
    <x v="0"/>
    <m/>
  </r>
  <r>
    <s v="COR"/>
    <s v="WB"/>
    <d v="2018-07-25T00:00:00"/>
    <n v="2018"/>
    <n v="6"/>
    <s v="410"/>
    <s v="megalopae"/>
    <n v="2.8"/>
    <n v="5.6"/>
    <n v="2"/>
    <x v="1"/>
    <s v="M"/>
    <x v="0"/>
    <m/>
  </r>
  <r>
    <s v="COR"/>
    <s v="WB"/>
    <d v="2019-06-19T00:00:00"/>
    <n v="2019"/>
    <n v="5"/>
    <s v="501"/>
    <s v="megalopae"/>
    <n v="2.4"/>
    <n v="5.4"/>
    <n v="2.2500000000000004"/>
    <x v="1"/>
    <s v="M"/>
    <x v="0"/>
    <m/>
  </r>
  <r>
    <s v="COR"/>
    <s v="WB"/>
    <d v="2019-06-19T00:00:00"/>
    <n v="2019"/>
    <n v="5"/>
    <s v="503"/>
    <s v="megalopae"/>
    <n v="2.6"/>
    <n v="5.9"/>
    <n v="2.2692307692307692"/>
    <x v="1"/>
    <s v="M"/>
    <x v="0"/>
    <m/>
  </r>
  <r>
    <s v="COR"/>
    <s v="WB"/>
    <d v="2019-06-19T00:00:00"/>
    <n v="2019"/>
    <n v="5"/>
    <s v="503"/>
    <s v="megalopae"/>
    <n v="2.2999999999999998"/>
    <n v="5.3"/>
    <n v="2.3043478260869565"/>
    <x v="1"/>
    <s v="M"/>
    <x v="0"/>
    <m/>
  </r>
  <r>
    <s v="COR"/>
    <s v="WB"/>
    <d v="2019-07-02T00:00:00"/>
    <n v="2019"/>
    <n v="6"/>
    <s v="601"/>
    <s v="megalopae"/>
    <n v="2.5"/>
    <n v="5.8"/>
    <n v="2.3199999999999998"/>
    <x v="1"/>
    <s v="M"/>
    <x v="0"/>
    <m/>
  </r>
  <r>
    <s v="COR"/>
    <s v="WB"/>
    <d v="2019-07-02T00:00:00"/>
    <n v="2019"/>
    <n v="6"/>
    <s v="612"/>
    <s v="megalopae"/>
    <n v="2.1"/>
    <n v="5.4"/>
    <n v="2.5714285714285716"/>
    <x v="1"/>
    <s v="M"/>
    <x v="0"/>
    <m/>
  </r>
  <r>
    <s v="SKY"/>
    <s v="SJC"/>
    <d v="2019-07-17T00:00:00"/>
    <n v="2019"/>
    <n v="7"/>
    <s v="709"/>
    <s v="megalopae"/>
    <n v="2"/>
    <n v="5"/>
    <n v="2.5"/>
    <x v="1"/>
    <s v="M"/>
    <x v="0"/>
    <m/>
  </r>
  <r>
    <s v="COR"/>
    <s v="WB"/>
    <d v="2019-07-17T00:00:00"/>
    <n v="2019"/>
    <n v="7"/>
    <s v="709"/>
    <s v="megalopae"/>
    <n v="2.2000000000000002"/>
    <n v="5.0999999999999996"/>
    <n v="2.3181818181818179"/>
    <x v="1"/>
    <s v="M"/>
    <x v="0"/>
    <m/>
  </r>
  <r>
    <s v="COR"/>
    <s v="WB"/>
    <d v="2019-07-17T00:00:00"/>
    <n v="2019"/>
    <n v="7"/>
    <s v="709"/>
    <s v="megalopae"/>
    <n v="2.2000000000000002"/>
    <n v="5.7"/>
    <n v="2.5909090909090908"/>
    <x v="1"/>
    <s v="M"/>
    <x v="0"/>
    <m/>
  </r>
  <r>
    <s v="COR"/>
    <s v="WB"/>
    <d v="2019-07-17T00:00:00"/>
    <n v="2019"/>
    <n v="7"/>
    <s v="709"/>
    <s v="megalopae"/>
    <n v="2.2000000000000002"/>
    <n v="5.7"/>
    <n v="2.5909090909090908"/>
    <x v="1"/>
    <s v="M"/>
    <x v="0"/>
    <m/>
  </r>
  <r>
    <s v="SKY"/>
    <s v="SJC"/>
    <d v="2018-06-12T00:00:00"/>
    <n v="2018"/>
    <n v="3"/>
    <s v="002"/>
    <s v="instar"/>
    <n v="6"/>
    <n v="5.7"/>
    <n v="0.95000000000000007"/>
    <x v="1"/>
    <s v="J1"/>
    <x v="1"/>
    <m/>
  </r>
  <r>
    <s v="SKY"/>
    <s v="SJC"/>
    <d v="2018-06-25T00:00:00"/>
    <n v="2018"/>
    <n v="4"/>
    <s v="202"/>
    <s v="instar"/>
    <n v="5.8"/>
    <n v="6"/>
    <n v="1.0344827586206897"/>
    <x v="1"/>
    <s v="J1"/>
    <x v="1"/>
    <m/>
  </r>
  <r>
    <s v="SKY"/>
    <s v="SJC"/>
    <d v="2018-06-25T00:00:00"/>
    <n v="2018"/>
    <n v="4"/>
    <s v="205"/>
    <s v="instar"/>
    <n v="5.8"/>
    <n v="6.3"/>
    <n v="1.0862068965517242"/>
    <x v="1"/>
    <s v="J1"/>
    <x v="1"/>
    <m/>
  </r>
  <r>
    <s v="SKY"/>
    <s v="SJC"/>
    <d v="2018-06-25T00:00:00"/>
    <n v="2018"/>
    <n v="4"/>
    <s v="203"/>
    <s v="instar"/>
    <n v="5.9"/>
    <n v="6"/>
    <n v="1.0169491525423728"/>
    <x v="1"/>
    <s v="J1"/>
    <x v="1"/>
    <m/>
  </r>
  <r>
    <s v="SKY"/>
    <s v="SJC"/>
    <d v="2018-06-25T00:00:00"/>
    <n v="2018"/>
    <n v="4"/>
    <s v="205"/>
    <s v="instar"/>
    <n v="5.9"/>
    <n v="6.4"/>
    <n v="1.0847457627118644"/>
    <x v="1"/>
    <s v="J1"/>
    <x v="1"/>
    <m/>
  </r>
  <r>
    <s v="SKY"/>
    <s v="SJC"/>
    <d v="2018-06-25T00:00:00"/>
    <n v="2018"/>
    <n v="4"/>
    <s v="205"/>
    <s v="instar"/>
    <n v="6"/>
    <n v="5.8"/>
    <n v="0.96666666666666667"/>
    <x v="1"/>
    <s v="J1"/>
    <x v="1"/>
    <m/>
  </r>
  <r>
    <s v="SKY"/>
    <s v="SJC"/>
    <d v="2018-07-10T00:00:00"/>
    <n v="2018"/>
    <n v="5"/>
    <s v="305"/>
    <s v="instar"/>
    <n v="6"/>
    <n v="5.8"/>
    <n v="0.96666666666666667"/>
    <x v="1"/>
    <s v="J1"/>
    <x v="1"/>
    <m/>
  </r>
  <r>
    <s v="SKY"/>
    <s v="SJC"/>
    <d v="2018-07-10T00:00:00"/>
    <n v="2018"/>
    <n v="5"/>
    <s v="308"/>
    <s v="instar"/>
    <n v="6"/>
    <n v="6.1"/>
    <n v="1.0166666666666666"/>
    <x v="1"/>
    <s v="J1"/>
    <x v="1"/>
    <m/>
  </r>
  <r>
    <s v="SKY"/>
    <s v="SJC"/>
    <d v="2019-06-04T00:00:00"/>
    <n v="2019"/>
    <n v="4"/>
    <s v="410"/>
    <s v="instar"/>
    <n v="5.6"/>
    <n v="5.6"/>
    <n v="1"/>
    <x v="1"/>
    <s v="J1"/>
    <x v="1"/>
    <m/>
  </r>
  <r>
    <s v="SKY"/>
    <s v="SJC"/>
    <d v="2019-06-04T00:00:00"/>
    <n v="2019"/>
    <n v="4"/>
    <s v="406"/>
    <s v="instar"/>
    <n v="5.9"/>
    <n v="5.8"/>
    <n v="0.98305084745762705"/>
    <x v="1"/>
    <s v="J1"/>
    <x v="1"/>
    <m/>
  </r>
  <r>
    <s v="COR"/>
    <s v="WB"/>
    <d v="2019-07-17T00:00:00"/>
    <n v="2019"/>
    <n v="7"/>
    <s v="708"/>
    <s v="instar"/>
    <n v="6.1"/>
    <n v="6.2"/>
    <n v="1.0163934426229508"/>
    <x v="1"/>
    <s v="J1"/>
    <x v="1"/>
    <m/>
  </r>
  <r>
    <s v="COR"/>
    <s v="WB"/>
    <d v="2019-07-17T00:00:00"/>
    <n v="2019"/>
    <n v="7"/>
    <s v="709"/>
    <s v="instar"/>
    <n v="5.9"/>
    <n v="6"/>
    <n v="1.0169491525423728"/>
    <x v="1"/>
    <s v="J1"/>
    <x v="1"/>
    <m/>
  </r>
  <r>
    <s v="SKY"/>
    <s v="SJC"/>
    <d v="2019-07-17T00:00:00"/>
    <n v="2019"/>
    <n v="7"/>
    <s v="703"/>
    <s v="instar"/>
    <n v="5"/>
    <n v="5.2"/>
    <n v="1.04"/>
    <x v="1"/>
    <s v="J1"/>
    <x v="1"/>
    <m/>
  </r>
  <r>
    <s v="SKY"/>
    <s v="SJC"/>
    <d v="2019-07-17T00:00:00"/>
    <n v="2019"/>
    <n v="7"/>
    <s v="703"/>
    <s v="instar"/>
    <n v="5.0999999999999996"/>
    <n v="5.0999999999999996"/>
    <n v="1"/>
    <x v="1"/>
    <s v="J1"/>
    <x v="1"/>
    <m/>
  </r>
  <r>
    <s v="SKY"/>
    <s v="SJC"/>
    <d v="2019-07-17T00:00:00"/>
    <n v="2019"/>
    <n v="7"/>
    <s v="703"/>
    <s v="instar"/>
    <n v="5"/>
    <n v="5.2"/>
    <n v="1.04"/>
    <x v="1"/>
    <s v="J1"/>
    <x v="1"/>
    <m/>
  </r>
  <r>
    <s v="SKY"/>
    <s v="SJC"/>
    <d v="2018-06-25T00:00:00"/>
    <n v="2018"/>
    <n v="4"/>
    <s v="205"/>
    <s v="instar"/>
    <n v="5.7"/>
    <n v="5.5"/>
    <n v="0.96491228070175439"/>
    <x v="1"/>
    <s v="J1"/>
    <x v="1"/>
    <m/>
  </r>
  <r>
    <s v="SKY"/>
    <s v="SJC"/>
    <d v="2018-06-25T00:00:00"/>
    <n v="2018"/>
    <n v="4"/>
    <s v="206"/>
    <s v="instar"/>
    <n v="5.7"/>
    <n v="5.7"/>
    <n v="1"/>
    <x v="1"/>
    <s v="J1"/>
    <x v="1"/>
    <m/>
  </r>
  <r>
    <s v="SKY"/>
    <s v="SJC"/>
    <d v="2018-06-25T00:00:00"/>
    <n v="2018"/>
    <n v="4"/>
    <s v="206"/>
    <s v="instar"/>
    <n v="5.7"/>
    <n v="5.7"/>
    <n v="1"/>
    <x v="1"/>
    <s v="J1"/>
    <x v="1"/>
    <m/>
  </r>
  <r>
    <s v="SKY"/>
    <s v="SJC"/>
    <d v="2018-06-25T00:00:00"/>
    <n v="2018"/>
    <n v="4"/>
    <s v="206"/>
    <s v="instar"/>
    <n v="5.8"/>
    <n v="5.6"/>
    <n v="0.96551724137931028"/>
    <x v="1"/>
    <s v="J1"/>
    <x v="1"/>
    <m/>
  </r>
  <r>
    <s v="SKY"/>
    <s v="SJC"/>
    <d v="2018-06-25T00:00:00"/>
    <n v="2018"/>
    <n v="4"/>
    <s v="208"/>
    <s v="instar"/>
    <n v="5"/>
    <n v="5.3"/>
    <n v="1.06"/>
    <x v="1"/>
    <s v="J1"/>
    <x v="1"/>
    <m/>
  </r>
  <r>
    <s v="SKY"/>
    <s v="SJC"/>
    <d v="2018-06-25T00:00:00"/>
    <n v="2018"/>
    <n v="4"/>
    <s v="206"/>
    <s v="instar"/>
    <n v="5"/>
    <n v="5.3"/>
    <n v="1.06"/>
    <x v="1"/>
    <s v="J1"/>
    <x v="1"/>
    <m/>
  </r>
  <r>
    <s v="SKY"/>
    <s v="SJC"/>
    <d v="2018-06-25T00:00:00"/>
    <n v="2018"/>
    <n v="4"/>
    <s v="205"/>
    <s v="instar"/>
    <n v="5"/>
    <n v="5.5"/>
    <n v="1.1000000000000001"/>
    <x v="1"/>
    <s v="J1"/>
    <x v="1"/>
    <m/>
  </r>
  <r>
    <s v="SKY"/>
    <s v="SJC"/>
    <d v="2018-06-25T00:00:00"/>
    <n v="2018"/>
    <n v="4"/>
    <s v="209"/>
    <s v="instar"/>
    <n v="5.0999999999999996"/>
    <n v="5.0999999999999996"/>
    <n v="1"/>
    <x v="1"/>
    <s v="J1"/>
    <x v="1"/>
    <m/>
  </r>
  <r>
    <s v="SKY"/>
    <s v="SJC"/>
    <d v="2018-06-25T00:00:00"/>
    <n v="2018"/>
    <n v="4"/>
    <s v="204"/>
    <s v="instar"/>
    <n v="5.0999999999999996"/>
    <n v="5.3"/>
    <n v="1.0392156862745099"/>
    <x v="1"/>
    <s v="J1"/>
    <x v="1"/>
    <m/>
  </r>
  <r>
    <s v="SKY"/>
    <s v="SJC"/>
    <d v="2018-06-25T00:00:00"/>
    <n v="2018"/>
    <n v="4"/>
    <s v="203"/>
    <s v="instar"/>
    <n v="5.3"/>
    <n v="5.3"/>
    <n v="1"/>
    <x v="1"/>
    <s v="J1"/>
    <x v="1"/>
    <m/>
  </r>
  <r>
    <s v="SKY"/>
    <s v="SJC"/>
    <d v="2018-06-25T00:00:00"/>
    <n v="2018"/>
    <n v="4"/>
    <s v="205"/>
    <s v="instar"/>
    <n v="5.3"/>
    <n v="5.6"/>
    <n v="1.0566037735849056"/>
    <x v="1"/>
    <s v="J1"/>
    <x v="1"/>
    <m/>
  </r>
  <r>
    <s v="SKY"/>
    <s v="SJC"/>
    <d v="2018-06-25T00:00:00"/>
    <n v="2018"/>
    <n v="4"/>
    <s v="206"/>
    <s v="instar"/>
    <n v="5.4"/>
    <n v="5.9"/>
    <n v="1.0925925925925926"/>
    <x v="1"/>
    <s v="J1"/>
    <x v="1"/>
    <m/>
  </r>
  <r>
    <s v="SKY"/>
    <s v="SJC"/>
    <d v="2018-06-25T00:00:00"/>
    <n v="2018"/>
    <n v="4"/>
    <s v="206"/>
    <s v="instar"/>
    <n v="5.5"/>
    <n v="5.8"/>
    <n v="1.0545454545454545"/>
    <x v="1"/>
    <s v="J1"/>
    <x v="1"/>
    <m/>
  </r>
  <r>
    <s v="SKY"/>
    <s v="SJC"/>
    <d v="2018-06-25T00:00:00"/>
    <n v="2018"/>
    <n v="4"/>
    <s v="206"/>
    <s v="instar"/>
    <n v="5.6"/>
    <n v="5.4"/>
    <n v="0.96428571428571441"/>
    <x v="1"/>
    <s v="J1"/>
    <x v="1"/>
    <m/>
  </r>
  <r>
    <s v="SKY"/>
    <s v="SJC"/>
    <d v="2018-06-25T00:00:00"/>
    <n v="2018"/>
    <n v="4"/>
    <s v="210"/>
    <s v="instar"/>
    <n v="5.6"/>
    <n v="5.9"/>
    <n v="1.0535714285714286"/>
    <x v="1"/>
    <s v="J1"/>
    <x v="1"/>
    <m/>
  </r>
  <r>
    <s v="ALA"/>
    <s v="WB"/>
    <d v="2018-06-25T00:00:00"/>
    <n v="2018"/>
    <n v="4"/>
    <s v="203"/>
    <s v="instar"/>
    <n v="4.7"/>
    <n v="5.3"/>
    <n v="1.1276595744680851"/>
    <x v="1"/>
    <s v="J1"/>
    <x v="1"/>
    <m/>
  </r>
  <r>
    <s v="ALA"/>
    <s v="WB"/>
    <d v="2018-06-25T00:00:00"/>
    <n v="2018"/>
    <n v="4"/>
    <s v="203"/>
    <s v="instar"/>
    <n v="5.5"/>
    <n v="5.5"/>
    <n v="1"/>
    <x v="1"/>
    <s v="J1"/>
    <x v="1"/>
    <m/>
  </r>
  <r>
    <s v="ALA"/>
    <s v="WB"/>
    <d v="2018-06-25T00:00:00"/>
    <n v="2018"/>
    <n v="4"/>
    <s v="206"/>
    <s v="instar"/>
    <n v="5.5"/>
    <n v="5.6"/>
    <n v="1.0181818181818181"/>
    <x v="1"/>
    <s v="J1"/>
    <x v="1"/>
    <m/>
  </r>
  <r>
    <s v="ALA"/>
    <s v="WB"/>
    <d v="2018-06-25T00:00:00"/>
    <n v="2018"/>
    <n v="4"/>
    <s v="202"/>
    <s v="instar"/>
    <n v="5.5"/>
    <n v="5.8"/>
    <n v="1.0545454545454545"/>
    <x v="1"/>
    <s v="J1"/>
    <x v="1"/>
    <m/>
  </r>
  <r>
    <s v="ALA"/>
    <s v="WB"/>
    <d v="2018-06-25T00:00:00"/>
    <n v="2018"/>
    <n v="4"/>
    <s v="201"/>
    <s v="instar"/>
    <n v="5.7"/>
    <n v="5.8"/>
    <n v="1.0175438596491226"/>
    <x v="1"/>
    <s v="J1"/>
    <x v="1"/>
    <m/>
  </r>
  <r>
    <s v="ALA"/>
    <s v="WB"/>
    <d v="2018-06-25T00:00:00"/>
    <n v="2018"/>
    <n v="4"/>
    <s v="203"/>
    <s v="instar"/>
    <n v="6"/>
    <n v="6"/>
    <n v="1"/>
    <x v="1"/>
    <s v="J1"/>
    <x v="1"/>
    <m/>
  </r>
  <r>
    <s v="SIM"/>
    <s v="WB"/>
    <d v="2018-06-26T00:00:00"/>
    <n v="2018"/>
    <n v="4"/>
    <s v="207"/>
    <s v="instar"/>
    <n v="4.9000000000000004"/>
    <n v="4.9000000000000004"/>
    <n v="1"/>
    <x v="1"/>
    <s v="J1"/>
    <x v="1"/>
    <m/>
  </r>
  <r>
    <s v="SIM"/>
    <s v="WB"/>
    <d v="2018-06-26T00:00:00"/>
    <n v="2018"/>
    <n v="4"/>
    <s v="207"/>
    <s v="instar"/>
    <n v="4.9000000000000004"/>
    <n v="5.2"/>
    <n v="1.0612244897959184"/>
    <x v="1"/>
    <s v="J1"/>
    <x v="1"/>
    <m/>
  </r>
  <r>
    <s v="SIM"/>
    <s v="WB"/>
    <d v="2018-06-26T00:00:00"/>
    <n v="2018"/>
    <n v="4"/>
    <s v="210"/>
    <s v="instar"/>
    <n v="5.0999999999999996"/>
    <n v="5.2"/>
    <n v="1.0196078431372551"/>
    <x v="1"/>
    <s v="J1"/>
    <x v="1"/>
    <m/>
  </r>
  <r>
    <s v="SIM"/>
    <s v="WB"/>
    <d v="2018-06-26T00:00:00"/>
    <n v="2018"/>
    <n v="4"/>
    <s v="201"/>
    <s v="instar"/>
    <n v="5.2"/>
    <n v="5.3"/>
    <n v="1.0192307692307692"/>
    <x v="1"/>
    <s v="J1"/>
    <x v="1"/>
    <m/>
  </r>
  <r>
    <s v="SIM"/>
    <s v="WB"/>
    <d v="2018-06-26T00:00:00"/>
    <n v="2018"/>
    <n v="4"/>
    <s v="210"/>
    <s v="instar"/>
    <n v="5.3"/>
    <n v="5.5"/>
    <n v="1.0377358490566038"/>
    <x v="1"/>
    <s v="J1"/>
    <x v="1"/>
    <m/>
  </r>
  <r>
    <s v="SIM"/>
    <s v="WB"/>
    <d v="2018-06-26T00:00:00"/>
    <n v="2018"/>
    <n v="4"/>
    <s v="201"/>
    <s v="instar"/>
    <n v="5.5"/>
    <n v="5.9"/>
    <n v="1.0727272727272728"/>
    <x v="1"/>
    <s v="J1"/>
    <x v="1"/>
    <m/>
  </r>
  <r>
    <s v="SIM"/>
    <s v="WB"/>
    <d v="2018-06-26T00:00:00"/>
    <n v="2018"/>
    <n v="4"/>
    <s v="202"/>
    <s v="instar"/>
    <n v="5.6"/>
    <n v="5.7"/>
    <n v="1.017857142857143"/>
    <x v="1"/>
    <s v="J1"/>
    <x v="1"/>
    <m/>
  </r>
  <r>
    <s v="SIM"/>
    <s v="WB"/>
    <d v="2018-06-26T00:00:00"/>
    <n v="2018"/>
    <n v="4"/>
    <s v="202"/>
    <s v="instar"/>
    <n v="5.6"/>
    <n v="5.9"/>
    <n v="1.0535714285714286"/>
    <x v="1"/>
    <s v="J1"/>
    <x v="1"/>
    <m/>
  </r>
  <r>
    <s v="SIM"/>
    <s v="WB"/>
    <d v="2018-06-26T00:00:00"/>
    <n v="2018"/>
    <n v="4"/>
    <s v="203"/>
    <s v="instar"/>
    <n v="5.6"/>
    <n v="6"/>
    <n v="1.0714285714285714"/>
    <x v="1"/>
    <s v="J1"/>
    <x v="1"/>
    <m/>
  </r>
  <r>
    <s v="SIM"/>
    <s v="WB"/>
    <d v="2018-06-26T00:00:00"/>
    <n v="2018"/>
    <n v="4"/>
    <s v="204"/>
    <s v="instar"/>
    <n v="5.7"/>
    <n v="5.8"/>
    <n v="1.0175438596491226"/>
    <x v="1"/>
    <s v="J1"/>
    <x v="1"/>
    <m/>
  </r>
  <r>
    <s v="SIM"/>
    <s v="WB"/>
    <d v="2018-06-26T00:00:00"/>
    <n v="2018"/>
    <n v="4"/>
    <s v="208"/>
    <s v="instar"/>
    <n v="5.7"/>
    <n v="6"/>
    <n v="1.0526315789473684"/>
    <x v="1"/>
    <s v="J1"/>
    <x v="1"/>
    <m/>
  </r>
  <r>
    <s v="SIM"/>
    <s v="WB"/>
    <d v="2018-06-26T00:00:00"/>
    <n v="2018"/>
    <n v="4"/>
    <s v="208"/>
    <s v="instar"/>
    <n v="5.8"/>
    <n v="6"/>
    <n v="1.0344827586206897"/>
    <x v="1"/>
    <s v="J1"/>
    <x v="1"/>
    <m/>
  </r>
  <r>
    <s v="SIM"/>
    <s v="WB"/>
    <d v="2018-06-26T00:00:00"/>
    <n v="2018"/>
    <n v="4"/>
    <s v="201"/>
    <s v="instar"/>
    <n v="5.8"/>
    <n v="6.2"/>
    <n v="1.0689655172413794"/>
    <x v="1"/>
    <s v="J1"/>
    <x v="1"/>
    <m/>
  </r>
  <r>
    <s v="SIM"/>
    <s v="WB"/>
    <d v="2018-06-26T00:00:00"/>
    <n v="2018"/>
    <n v="4"/>
    <s v="210"/>
    <s v="instar"/>
    <n v="5.9"/>
    <n v="5.9"/>
    <n v="1"/>
    <x v="1"/>
    <s v="J1"/>
    <x v="1"/>
    <m/>
  </r>
  <r>
    <s v="SIM"/>
    <s v="WB"/>
    <d v="2018-06-26T00:00:00"/>
    <n v="2018"/>
    <n v="4"/>
    <s v="210"/>
    <s v="instar"/>
    <n v="6"/>
    <n v="6.2"/>
    <n v="1.0333333333333334"/>
    <x v="1"/>
    <s v="J1"/>
    <x v="1"/>
    <m/>
  </r>
  <r>
    <s v="JOE"/>
    <s v="SJC"/>
    <d v="2018-06-29T00:00:00"/>
    <n v="2018"/>
    <n v="4"/>
    <s v="207"/>
    <s v="instar"/>
    <n v="5.6"/>
    <n v="5.8"/>
    <n v="1.0357142857142858"/>
    <x v="1"/>
    <s v="J1"/>
    <x v="1"/>
    <m/>
  </r>
  <r>
    <s v="COR"/>
    <s v="WB"/>
    <d v="2018-06-29T00:00:00"/>
    <n v="2018"/>
    <n v="4"/>
    <s v="209"/>
    <s v="instar"/>
    <n v="5.3"/>
    <n v="5.7"/>
    <n v="1.0754716981132075"/>
    <x v="1"/>
    <s v="J1"/>
    <x v="1"/>
    <m/>
  </r>
  <r>
    <s v="COR"/>
    <s v="WB"/>
    <d v="2018-06-29T00:00:00"/>
    <n v="2018"/>
    <n v="4"/>
    <s v="205"/>
    <s v="instar"/>
    <n v="5.5"/>
    <n v="5.9"/>
    <n v="1.0727272727272728"/>
    <x v="1"/>
    <s v="J1"/>
    <x v="1"/>
    <m/>
  </r>
  <r>
    <s v="COR"/>
    <s v="WB"/>
    <d v="2018-06-29T00:00:00"/>
    <n v="2018"/>
    <n v="4"/>
    <s v="205"/>
    <s v="instar"/>
    <n v="5.6"/>
    <n v="5.9"/>
    <n v="1.0535714285714286"/>
    <x v="1"/>
    <s v="J1"/>
    <x v="1"/>
    <m/>
  </r>
  <r>
    <s v="COR"/>
    <s v="WB"/>
    <d v="2018-06-29T00:00:00"/>
    <n v="2018"/>
    <n v="4"/>
    <s v="203"/>
    <s v="instar"/>
    <n v="5.7"/>
    <n v="5.7"/>
    <n v="1"/>
    <x v="1"/>
    <s v="J1"/>
    <x v="1"/>
    <m/>
  </r>
  <r>
    <s v="SKY"/>
    <s v="SJC"/>
    <d v="2018-07-10T00:00:00"/>
    <n v="2018"/>
    <n v="5"/>
    <s v="303"/>
    <s v="instar"/>
    <n v="4.8"/>
    <n v="5.3"/>
    <n v="1.1041666666666667"/>
    <x v="1"/>
    <s v="J1"/>
    <x v="1"/>
    <m/>
  </r>
  <r>
    <s v="SKY"/>
    <s v="SJC"/>
    <d v="2018-07-10T00:00:00"/>
    <n v="2018"/>
    <n v="5"/>
    <s v="306"/>
    <s v="instar"/>
    <n v="4.8"/>
    <n v="5.4"/>
    <n v="1.1250000000000002"/>
    <x v="1"/>
    <s v="J1"/>
    <x v="1"/>
    <m/>
  </r>
  <r>
    <s v="SKY"/>
    <s v="SJC"/>
    <d v="2018-07-10T00:00:00"/>
    <n v="2018"/>
    <n v="5"/>
    <s v="310"/>
    <s v="instar"/>
    <n v="5"/>
    <n v="5"/>
    <n v="1"/>
    <x v="1"/>
    <s v="J1"/>
    <x v="1"/>
    <m/>
  </r>
  <r>
    <s v="SKY"/>
    <s v="SJC"/>
    <d v="2018-07-10T00:00:00"/>
    <n v="2018"/>
    <n v="5"/>
    <s v="305"/>
    <s v="instar"/>
    <n v="5.0999999999999996"/>
    <n v="4.8"/>
    <n v="0.94117647058823528"/>
    <x v="1"/>
    <s v="J1"/>
    <x v="1"/>
    <m/>
  </r>
  <r>
    <s v="SKY"/>
    <s v="SJC"/>
    <d v="2018-07-10T00:00:00"/>
    <n v="2018"/>
    <n v="5"/>
    <s v="307"/>
    <s v="instar"/>
    <n v="5.0999999999999996"/>
    <n v="5.0999999999999996"/>
    <n v="1"/>
    <x v="1"/>
    <s v="J1"/>
    <x v="1"/>
    <m/>
  </r>
  <r>
    <s v="SKY"/>
    <s v="SJC"/>
    <d v="2018-07-10T00:00:00"/>
    <n v="2018"/>
    <n v="5"/>
    <s v="309"/>
    <s v="instar"/>
    <n v="5.0999999999999996"/>
    <n v="5.6"/>
    <n v="1.0980392156862746"/>
    <x v="1"/>
    <s v="J1"/>
    <x v="1"/>
    <m/>
  </r>
  <r>
    <s v="SKY"/>
    <s v="SJC"/>
    <d v="2018-07-10T00:00:00"/>
    <n v="2018"/>
    <n v="5"/>
    <s v="309"/>
    <s v="instar"/>
    <n v="5.0999999999999996"/>
    <n v="5.7"/>
    <n v="1.1176470588235294"/>
    <x v="1"/>
    <s v="J1"/>
    <x v="1"/>
    <m/>
  </r>
  <r>
    <s v="SKY"/>
    <s v="SJC"/>
    <d v="2018-07-10T00:00:00"/>
    <n v="2018"/>
    <n v="5"/>
    <s v="310"/>
    <s v="instar"/>
    <n v="5.2"/>
    <n v="6"/>
    <n v="1.1538461538461537"/>
    <x v="1"/>
    <s v="J1"/>
    <x v="1"/>
    <m/>
  </r>
  <r>
    <s v="SKY"/>
    <s v="SJC"/>
    <d v="2018-07-10T00:00:00"/>
    <n v="2018"/>
    <n v="5"/>
    <s v="306"/>
    <s v="instar"/>
    <n v="5.3"/>
    <n v="5.5"/>
    <n v="1.0377358490566038"/>
    <x v="1"/>
    <s v="J1"/>
    <x v="1"/>
    <m/>
  </r>
  <r>
    <s v="SKY"/>
    <s v="SJC"/>
    <d v="2018-07-10T00:00:00"/>
    <n v="2018"/>
    <n v="5"/>
    <s v="301"/>
    <s v="instar"/>
    <n v="5.3"/>
    <n v="5.5"/>
    <n v="1.0377358490566038"/>
    <x v="1"/>
    <s v="J1"/>
    <x v="1"/>
    <m/>
  </r>
  <r>
    <s v="SKY"/>
    <s v="SJC"/>
    <d v="2018-07-10T00:00:00"/>
    <n v="2018"/>
    <n v="5"/>
    <s v="307"/>
    <s v="instar"/>
    <n v="5.3"/>
    <n v="5.6"/>
    <n v="1.0566037735849056"/>
    <x v="1"/>
    <s v="J1"/>
    <x v="1"/>
    <m/>
  </r>
  <r>
    <s v="SKY"/>
    <s v="SJC"/>
    <d v="2018-07-10T00:00:00"/>
    <n v="2018"/>
    <n v="5"/>
    <s v="308"/>
    <s v="instar"/>
    <n v="5.3"/>
    <n v="5.7"/>
    <n v="1.0754716981132075"/>
    <x v="1"/>
    <s v="J1"/>
    <x v="1"/>
    <m/>
  </r>
  <r>
    <s v="SKY"/>
    <s v="SJC"/>
    <d v="2018-07-10T00:00:00"/>
    <n v="2018"/>
    <n v="5"/>
    <s v="308"/>
    <s v="instar"/>
    <n v="5.4"/>
    <n v="5.4"/>
    <n v="1"/>
    <x v="1"/>
    <s v="J1"/>
    <x v="1"/>
    <m/>
  </r>
  <r>
    <s v="SKY"/>
    <s v="SJC"/>
    <d v="2018-07-10T00:00:00"/>
    <n v="2018"/>
    <n v="5"/>
    <s v="310"/>
    <s v="instar"/>
    <n v="5.4"/>
    <n v="5.6"/>
    <n v="1.037037037037037"/>
    <x v="1"/>
    <s v="J1"/>
    <x v="1"/>
    <m/>
  </r>
  <r>
    <s v="SKY"/>
    <s v="SJC"/>
    <d v="2018-07-10T00:00:00"/>
    <n v="2018"/>
    <n v="5"/>
    <s v="307"/>
    <s v="instar"/>
    <n v="5.4"/>
    <n v="5.8"/>
    <n v="1.074074074074074"/>
    <x v="1"/>
    <s v="J1"/>
    <x v="1"/>
    <m/>
  </r>
  <r>
    <s v="SKY"/>
    <s v="SJC"/>
    <d v="2018-07-10T00:00:00"/>
    <n v="2018"/>
    <n v="5"/>
    <s v="310"/>
    <s v="instar"/>
    <n v="5.4"/>
    <n v="5.8"/>
    <n v="1.074074074074074"/>
    <x v="1"/>
    <s v="J1"/>
    <x v="1"/>
    <m/>
  </r>
  <r>
    <s v="SKY"/>
    <s v="SJC"/>
    <d v="2018-07-10T00:00:00"/>
    <n v="2018"/>
    <n v="5"/>
    <s v="309"/>
    <s v="instar"/>
    <n v="5.4"/>
    <n v="6.1"/>
    <n v="1.1296296296296295"/>
    <x v="1"/>
    <s v="J1"/>
    <x v="1"/>
    <m/>
  </r>
  <r>
    <s v="SKY"/>
    <s v="SJC"/>
    <d v="2018-07-10T00:00:00"/>
    <n v="2018"/>
    <n v="5"/>
    <s v="306"/>
    <s v="instar"/>
    <n v="5.5"/>
    <n v="5.3"/>
    <n v="0.96363636363636362"/>
    <x v="1"/>
    <s v="J1"/>
    <x v="1"/>
    <m/>
  </r>
  <r>
    <s v="SKY"/>
    <s v="SJC"/>
    <d v="2018-07-10T00:00:00"/>
    <n v="2018"/>
    <n v="5"/>
    <s v="310"/>
    <s v="instar"/>
    <n v="5.5"/>
    <n v="5.5"/>
    <n v="1"/>
    <x v="1"/>
    <s v="J1"/>
    <x v="1"/>
    <m/>
  </r>
  <r>
    <s v="SKY"/>
    <s v="SJC"/>
    <d v="2018-07-10T00:00:00"/>
    <n v="2018"/>
    <n v="5"/>
    <s v="308"/>
    <s v="instar"/>
    <n v="5.5"/>
    <n v="5.5"/>
    <n v="1"/>
    <x v="1"/>
    <s v="J1"/>
    <x v="1"/>
    <m/>
  </r>
  <r>
    <s v="SKY"/>
    <s v="SJC"/>
    <d v="2018-07-10T00:00:00"/>
    <n v="2018"/>
    <n v="5"/>
    <s v="301"/>
    <s v="instar"/>
    <n v="5.5"/>
    <n v="5.5"/>
    <n v="1"/>
    <x v="1"/>
    <s v="J1"/>
    <x v="1"/>
    <m/>
  </r>
  <r>
    <s v="SKY"/>
    <s v="SJC"/>
    <d v="2018-07-10T00:00:00"/>
    <n v="2018"/>
    <n v="5"/>
    <s v="301"/>
    <s v="instar"/>
    <n v="5.5"/>
    <n v="5.7"/>
    <n v="1.0363636363636364"/>
    <x v="1"/>
    <s v="J1"/>
    <x v="1"/>
    <m/>
  </r>
  <r>
    <s v="SKY"/>
    <s v="SJC"/>
    <d v="2018-07-10T00:00:00"/>
    <n v="2018"/>
    <n v="5"/>
    <s v="303"/>
    <s v="instar"/>
    <n v="5.5"/>
    <n v="5.7"/>
    <n v="1.0363636363636364"/>
    <x v="1"/>
    <s v="J1"/>
    <x v="1"/>
    <m/>
  </r>
  <r>
    <s v="SKY"/>
    <s v="SJC"/>
    <d v="2018-07-10T00:00:00"/>
    <n v="2018"/>
    <n v="5"/>
    <s v="305"/>
    <s v="instar"/>
    <n v="5.5"/>
    <n v="5.8"/>
    <n v="1.0545454545454545"/>
    <x v="1"/>
    <s v="J1"/>
    <x v="1"/>
    <m/>
  </r>
  <r>
    <s v="SKY"/>
    <s v="SJC"/>
    <d v="2018-07-10T00:00:00"/>
    <n v="2018"/>
    <n v="5"/>
    <s v="301"/>
    <s v="instar"/>
    <n v="5.5"/>
    <n v="5.8"/>
    <n v="1.0545454545454545"/>
    <x v="1"/>
    <s v="J1"/>
    <x v="1"/>
    <m/>
  </r>
  <r>
    <s v="SKY"/>
    <s v="SJC"/>
    <d v="2018-07-10T00:00:00"/>
    <n v="2018"/>
    <n v="5"/>
    <s v="301"/>
    <s v="instar"/>
    <n v="5.5"/>
    <n v="5.8"/>
    <n v="1.0545454545454545"/>
    <x v="1"/>
    <s v="J1"/>
    <x v="1"/>
    <m/>
  </r>
  <r>
    <s v="SKY"/>
    <s v="SJC"/>
    <d v="2018-07-10T00:00:00"/>
    <n v="2018"/>
    <n v="5"/>
    <s v="301"/>
    <s v="instar"/>
    <n v="5.5"/>
    <n v="6"/>
    <n v="1.0909090909090908"/>
    <x v="1"/>
    <s v="J1"/>
    <x v="1"/>
    <m/>
  </r>
  <r>
    <s v="SKY"/>
    <s v="SJC"/>
    <d v="2018-07-10T00:00:00"/>
    <n v="2018"/>
    <n v="5"/>
    <s v="303"/>
    <s v="instar"/>
    <n v="5.5"/>
    <n v="6"/>
    <n v="1.0909090909090908"/>
    <x v="1"/>
    <s v="J1"/>
    <x v="1"/>
    <m/>
  </r>
  <r>
    <s v="SKY"/>
    <s v="SJC"/>
    <d v="2018-07-10T00:00:00"/>
    <n v="2018"/>
    <n v="5"/>
    <s v="306"/>
    <s v="instar"/>
    <n v="5.6"/>
    <n v="5.5"/>
    <n v="0.98214285714285721"/>
    <x v="1"/>
    <s v="J1"/>
    <x v="1"/>
    <m/>
  </r>
  <r>
    <s v="SKY"/>
    <s v="SJC"/>
    <d v="2018-07-10T00:00:00"/>
    <n v="2018"/>
    <n v="5"/>
    <s v="305"/>
    <s v="instar"/>
    <n v="5.6"/>
    <n v="5.5"/>
    <n v="0.98214285714285721"/>
    <x v="1"/>
    <s v="J1"/>
    <x v="1"/>
    <m/>
  </r>
  <r>
    <s v="SKY"/>
    <s v="SJC"/>
    <d v="2018-07-10T00:00:00"/>
    <n v="2018"/>
    <n v="5"/>
    <s v="309"/>
    <s v="instar"/>
    <n v="5.6"/>
    <n v="5.7"/>
    <n v="1.017857142857143"/>
    <x v="1"/>
    <s v="J1"/>
    <x v="1"/>
    <m/>
  </r>
  <r>
    <s v="SKY"/>
    <s v="SJC"/>
    <d v="2018-07-10T00:00:00"/>
    <n v="2018"/>
    <n v="5"/>
    <s v="307"/>
    <s v="instar"/>
    <n v="5.6"/>
    <n v="6"/>
    <n v="1.0714285714285714"/>
    <x v="1"/>
    <s v="J1"/>
    <x v="1"/>
    <m/>
  </r>
  <r>
    <s v="SKY"/>
    <s v="SJC"/>
    <d v="2018-07-10T00:00:00"/>
    <n v="2018"/>
    <n v="5"/>
    <s v="309"/>
    <s v="instar"/>
    <n v="5.6"/>
    <n v="6"/>
    <n v="1.0714285714285714"/>
    <x v="1"/>
    <s v="J1"/>
    <x v="1"/>
    <m/>
  </r>
  <r>
    <s v="SKY"/>
    <s v="SJC"/>
    <d v="2018-07-10T00:00:00"/>
    <n v="2018"/>
    <n v="5"/>
    <s v="305"/>
    <s v="instar"/>
    <n v="5.6"/>
    <n v="6"/>
    <n v="1.0714285714285714"/>
    <x v="1"/>
    <s v="J1"/>
    <x v="1"/>
    <m/>
  </r>
  <r>
    <s v="SKY"/>
    <s v="SJC"/>
    <d v="2018-07-10T00:00:00"/>
    <n v="2018"/>
    <n v="5"/>
    <s v="302"/>
    <s v="instar"/>
    <n v="5.7"/>
    <n v="5.5"/>
    <n v="0.96491228070175439"/>
    <x v="1"/>
    <s v="J1"/>
    <x v="1"/>
    <m/>
  </r>
  <r>
    <s v="SKY"/>
    <s v="SJC"/>
    <d v="2018-07-10T00:00:00"/>
    <n v="2018"/>
    <n v="5"/>
    <s v="308"/>
    <s v="instar"/>
    <n v="5.7"/>
    <n v="5.6"/>
    <n v="0.98245614035087714"/>
    <x v="1"/>
    <s v="J1"/>
    <x v="1"/>
    <m/>
  </r>
  <r>
    <s v="SKY"/>
    <s v="SJC"/>
    <d v="2018-07-10T00:00:00"/>
    <n v="2018"/>
    <n v="5"/>
    <s v="309"/>
    <s v="instar"/>
    <n v="5.7"/>
    <n v="5.7"/>
    <n v="1"/>
    <x v="1"/>
    <s v="J1"/>
    <x v="1"/>
    <m/>
  </r>
  <r>
    <s v="SKY"/>
    <s v="SJC"/>
    <d v="2018-07-10T00:00:00"/>
    <n v="2018"/>
    <n v="5"/>
    <s v="305"/>
    <s v="instar"/>
    <n v="5.7"/>
    <n v="5.8"/>
    <n v="1.0175438596491226"/>
    <x v="1"/>
    <s v="J1"/>
    <x v="1"/>
    <m/>
  </r>
  <r>
    <s v="SKY"/>
    <s v="SJC"/>
    <d v="2018-07-10T00:00:00"/>
    <n v="2018"/>
    <n v="5"/>
    <s v="310"/>
    <s v="instar"/>
    <n v="5.7"/>
    <n v="6"/>
    <n v="1.0526315789473684"/>
    <x v="1"/>
    <s v="J1"/>
    <x v="1"/>
    <m/>
  </r>
  <r>
    <s v="SKY"/>
    <s v="SJC"/>
    <d v="2018-07-10T00:00:00"/>
    <n v="2018"/>
    <n v="5"/>
    <s v="309"/>
    <s v="instar"/>
    <n v="5.7"/>
    <n v="6"/>
    <n v="1.0526315789473684"/>
    <x v="1"/>
    <s v="J1"/>
    <x v="1"/>
    <m/>
  </r>
  <r>
    <s v="SKY"/>
    <s v="SJC"/>
    <d v="2018-07-10T00:00:00"/>
    <n v="2018"/>
    <n v="5"/>
    <s v="308"/>
    <s v="instar"/>
    <n v="5.7"/>
    <n v="6"/>
    <n v="1.0526315789473684"/>
    <x v="1"/>
    <s v="J1"/>
    <x v="1"/>
    <m/>
  </r>
  <r>
    <s v="SKY"/>
    <s v="SJC"/>
    <d v="2018-07-10T00:00:00"/>
    <n v="2018"/>
    <n v="5"/>
    <s v="305"/>
    <s v="instar"/>
    <n v="5.8"/>
    <n v="5.7"/>
    <n v="0.98275862068965525"/>
    <x v="1"/>
    <s v="J1"/>
    <x v="1"/>
    <m/>
  </r>
  <r>
    <s v="SKY"/>
    <s v="SJC"/>
    <d v="2018-07-10T00:00:00"/>
    <n v="2018"/>
    <n v="5"/>
    <s v="310"/>
    <s v="instar"/>
    <n v="5.8"/>
    <n v="5.8"/>
    <n v="1"/>
    <x v="1"/>
    <s v="J1"/>
    <x v="1"/>
    <m/>
  </r>
  <r>
    <s v="SKY"/>
    <s v="SJC"/>
    <d v="2018-07-10T00:00:00"/>
    <n v="2018"/>
    <n v="5"/>
    <s v="309"/>
    <s v="instar"/>
    <n v="5.8"/>
    <n v="5.8"/>
    <n v="1"/>
    <x v="1"/>
    <s v="J1"/>
    <x v="1"/>
    <m/>
  </r>
  <r>
    <s v="SKY"/>
    <s v="SJC"/>
    <d v="2018-07-10T00:00:00"/>
    <n v="2018"/>
    <n v="5"/>
    <s v="305"/>
    <s v="instar"/>
    <n v="5.8"/>
    <n v="5.8"/>
    <n v="1"/>
    <x v="1"/>
    <s v="J1"/>
    <x v="1"/>
    <m/>
  </r>
  <r>
    <s v="SKY"/>
    <s v="SJC"/>
    <d v="2018-07-10T00:00:00"/>
    <n v="2018"/>
    <n v="5"/>
    <s v="303"/>
    <s v="instar"/>
    <n v="5.8"/>
    <n v="5.9"/>
    <n v="1.017241379310345"/>
    <x v="1"/>
    <s v="J1"/>
    <x v="1"/>
    <m/>
  </r>
  <r>
    <s v="COR"/>
    <s v="WB"/>
    <d v="2018-07-10T00:00:00"/>
    <n v="2018"/>
    <n v="5"/>
    <s v="304"/>
    <s v="instar"/>
    <n v="5"/>
    <n v="5.0999999999999996"/>
    <n v="1.02"/>
    <x v="1"/>
    <s v="J1"/>
    <x v="1"/>
    <m/>
  </r>
  <r>
    <s v="COR"/>
    <s v="WB"/>
    <d v="2018-07-10T00:00:00"/>
    <n v="2018"/>
    <n v="5"/>
    <s v="309"/>
    <s v="instar"/>
    <n v="5.0999999999999996"/>
    <n v="5.2"/>
    <n v="1.0196078431372551"/>
    <x v="1"/>
    <s v="J1"/>
    <x v="1"/>
    <m/>
  </r>
  <r>
    <s v="COR"/>
    <s v="WB"/>
    <d v="2018-07-10T00:00:00"/>
    <n v="2018"/>
    <n v="5"/>
    <s v="304"/>
    <s v="instar"/>
    <n v="5.0999999999999996"/>
    <n v="5.3"/>
    <n v="1.0392156862745099"/>
    <x v="1"/>
    <s v="J1"/>
    <x v="1"/>
    <m/>
  </r>
  <r>
    <s v="COR"/>
    <s v="WB"/>
    <d v="2018-07-10T00:00:00"/>
    <n v="2018"/>
    <n v="5"/>
    <s v="304"/>
    <s v="instar"/>
    <n v="5.2"/>
    <n v="5.2"/>
    <n v="1"/>
    <x v="1"/>
    <s v="J1"/>
    <x v="1"/>
    <m/>
  </r>
  <r>
    <s v="COR"/>
    <s v="WB"/>
    <d v="2018-07-10T00:00:00"/>
    <n v="2018"/>
    <n v="5"/>
    <s v="304"/>
    <s v="instar"/>
    <n v="5.2"/>
    <n v="5.4"/>
    <n v="1.0384615384615385"/>
    <x v="1"/>
    <s v="J1"/>
    <x v="1"/>
    <m/>
  </r>
  <r>
    <s v="COR"/>
    <s v="WB"/>
    <d v="2018-07-10T00:00:00"/>
    <n v="2018"/>
    <n v="5"/>
    <s v="304"/>
    <s v="instar"/>
    <n v="5.3"/>
    <n v="5.4"/>
    <n v="1.0188679245283019"/>
    <x v="1"/>
    <s v="J1"/>
    <x v="1"/>
    <m/>
  </r>
  <r>
    <s v="COR"/>
    <s v="WB"/>
    <d v="2018-07-10T00:00:00"/>
    <n v="2018"/>
    <n v="5"/>
    <s v="309"/>
    <s v="instar"/>
    <n v="5.3"/>
    <n v="5.4"/>
    <n v="1.0188679245283019"/>
    <x v="1"/>
    <s v="J1"/>
    <x v="1"/>
    <m/>
  </r>
  <r>
    <s v="COR"/>
    <s v="WB"/>
    <d v="2018-07-10T00:00:00"/>
    <n v="2018"/>
    <n v="5"/>
    <s v="309"/>
    <s v="instar"/>
    <n v="5.4"/>
    <n v="5.2"/>
    <n v="0.96296296296296291"/>
    <x v="1"/>
    <s v="J1"/>
    <x v="1"/>
    <m/>
  </r>
  <r>
    <s v="COR"/>
    <s v="WB"/>
    <d v="2018-07-10T00:00:00"/>
    <n v="2018"/>
    <n v="5"/>
    <s v="304"/>
    <s v="instar"/>
    <n v="5.4"/>
    <n v="5.3"/>
    <n v="0.9814814814814814"/>
    <x v="1"/>
    <s v="J1"/>
    <x v="1"/>
    <m/>
  </r>
  <r>
    <s v="COR"/>
    <s v="WB"/>
    <d v="2018-07-10T00:00:00"/>
    <n v="2018"/>
    <n v="5"/>
    <s v="304"/>
    <s v="instar"/>
    <n v="5.4"/>
    <n v="5.4"/>
    <n v="1"/>
    <x v="1"/>
    <s v="J1"/>
    <x v="1"/>
    <m/>
  </r>
  <r>
    <s v="COR"/>
    <s v="WB"/>
    <d v="2018-07-10T00:00:00"/>
    <n v="2018"/>
    <n v="5"/>
    <s v="309"/>
    <s v="instar"/>
    <n v="5.4"/>
    <n v="5.4"/>
    <n v="1"/>
    <x v="1"/>
    <s v="J1"/>
    <x v="1"/>
    <m/>
  </r>
  <r>
    <s v="COR"/>
    <s v="WB"/>
    <d v="2018-07-10T00:00:00"/>
    <n v="2018"/>
    <n v="5"/>
    <s v="308"/>
    <s v="instar"/>
    <n v="5.4"/>
    <n v="5.4"/>
    <n v="1"/>
    <x v="1"/>
    <s v="J1"/>
    <x v="1"/>
    <m/>
  </r>
  <r>
    <s v="COR"/>
    <s v="WB"/>
    <d v="2018-07-10T00:00:00"/>
    <n v="2018"/>
    <n v="5"/>
    <s v="304"/>
    <s v="instar"/>
    <n v="5.4"/>
    <n v="5.5"/>
    <n v="1.0185185185185184"/>
    <x v="1"/>
    <s v="J1"/>
    <x v="1"/>
    <m/>
  </r>
  <r>
    <s v="COR"/>
    <s v="WB"/>
    <d v="2018-07-10T00:00:00"/>
    <n v="2018"/>
    <n v="5"/>
    <s v="309"/>
    <s v="instar"/>
    <n v="5.4"/>
    <n v="5.5"/>
    <n v="1.0185185185185184"/>
    <x v="1"/>
    <s v="J1"/>
    <x v="1"/>
    <m/>
  </r>
  <r>
    <s v="COR"/>
    <s v="WB"/>
    <d v="2018-07-10T00:00:00"/>
    <n v="2018"/>
    <n v="5"/>
    <s v="304"/>
    <s v="instar"/>
    <n v="5.5"/>
    <n v="5.5"/>
    <n v="1"/>
    <x v="1"/>
    <s v="J1"/>
    <x v="1"/>
    <m/>
  </r>
  <r>
    <s v="COR"/>
    <s v="WB"/>
    <d v="2018-07-10T00:00:00"/>
    <n v="2018"/>
    <n v="5"/>
    <s v="309"/>
    <s v="instar"/>
    <n v="5.5"/>
    <n v="5.5"/>
    <n v="1"/>
    <x v="1"/>
    <s v="J1"/>
    <x v="1"/>
    <m/>
  </r>
  <r>
    <s v="COR"/>
    <s v="WB"/>
    <d v="2018-07-10T00:00:00"/>
    <n v="2018"/>
    <n v="5"/>
    <s v="309"/>
    <s v="instar"/>
    <n v="5.5"/>
    <n v="5.5"/>
    <n v="1"/>
    <x v="1"/>
    <s v="J1"/>
    <x v="1"/>
    <m/>
  </r>
  <r>
    <s v="COR"/>
    <s v="WB"/>
    <d v="2018-07-10T00:00:00"/>
    <n v="2018"/>
    <n v="5"/>
    <s v="309"/>
    <s v="instar"/>
    <n v="5.5"/>
    <n v="5.5"/>
    <n v="1"/>
    <x v="1"/>
    <s v="J1"/>
    <x v="1"/>
    <m/>
  </r>
  <r>
    <s v="COR"/>
    <s v="WB"/>
    <d v="2018-07-10T00:00:00"/>
    <n v="2018"/>
    <n v="5"/>
    <s v="309"/>
    <s v="instar"/>
    <n v="5.5"/>
    <n v="5.5"/>
    <n v="1"/>
    <x v="1"/>
    <s v="J1"/>
    <x v="1"/>
    <m/>
  </r>
  <r>
    <s v="COR"/>
    <s v="WB"/>
    <d v="2018-07-10T00:00:00"/>
    <n v="2018"/>
    <n v="5"/>
    <s v="309"/>
    <s v="instar"/>
    <n v="5.5"/>
    <n v="5.5"/>
    <n v="1"/>
    <x v="1"/>
    <s v="J1"/>
    <x v="1"/>
    <m/>
  </r>
  <r>
    <s v="COR"/>
    <s v="WB"/>
    <d v="2018-07-10T00:00:00"/>
    <n v="2018"/>
    <n v="5"/>
    <s v="303"/>
    <s v="instar"/>
    <n v="5.5"/>
    <n v="5.5"/>
    <n v="1"/>
    <x v="1"/>
    <s v="J1"/>
    <x v="1"/>
    <m/>
  </r>
  <r>
    <s v="COR"/>
    <s v="WB"/>
    <d v="2018-07-10T00:00:00"/>
    <n v="2018"/>
    <n v="5"/>
    <s v="303"/>
    <s v="instar"/>
    <n v="5.5"/>
    <n v="5.5"/>
    <n v="1"/>
    <x v="1"/>
    <s v="J1"/>
    <x v="1"/>
    <m/>
  </r>
  <r>
    <s v="COR"/>
    <s v="WB"/>
    <d v="2018-07-10T00:00:00"/>
    <n v="2018"/>
    <n v="5"/>
    <s v="309"/>
    <s v="instar"/>
    <n v="5.5"/>
    <n v="5.7"/>
    <n v="1.0363636363636364"/>
    <x v="1"/>
    <s v="J1"/>
    <x v="1"/>
    <m/>
  </r>
  <r>
    <s v="COR"/>
    <s v="WB"/>
    <d v="2018-07-10T00:00:00"/>
    <n v="2018"/>
    <n v="5"/>
    <s v="309"/>
    <s v="instar"/>
    <n v="5.5"/>
    <n v="5.8"/>
    <n v="1.0545454545454545"/>
    <x v="1"/>
    <s v="J1"/>
    <x v="1"/>
    <m/>
  </r>
  <r>
    <s v="COR"/>
    <s v="WB"/>
    <d v="2018-07-10T00:00:00"/>
    <n v="2018"/>
    <n v="5"/>
    <s v="309"/>
    <s v="instar"/>
    <n v="5.6"/>
    <n v="5.6"/>
    <n v="1"/>
    <x v="1"/>
    <s v="J1"/>
    <x v="1"/>
    <m/>
  </r>
  <r>
    <s v="COR"/>
    <s v="WB"/>
    <d v="2018-07-10T00:00:00"/>
    <n v="2018"/>
    <n v="5"/>
    <s v="309"/>
    <s v="instar"/>
    <n v="5.7"/>
    <n v="5.5"/>
    <n v="0.96491228070175439"/>
    <x v="1"/>
    <s v="J1"/>
    <x v="1"/>
    <m/>
  </r>
  <r>
    <s v="COR"/>
    <s v="WB"/>
    <d v="2018-07-10T00:00:00"/>
    <n v="2018"/>
    <n v="5"/>
    <s v="309"/>
    <s v="instar"/>
    <n v="5.7"/>
    <n v="5.7"/>
    <n v="1"/>
    <x v="1"/>
    <s v="J1"/>
    <x v="1"/>
    <m/>
  </r>
  <r>
    <s v="COR"/>
    <s v="WB"/>
    <d v="2018-07-10T00:00:00"/>
    <n v="2018"/>
    <n v="5"/>
    <s v="304"/>
    <s v="instar"/>
    <n v="5.8"/>
    <n v="5.8"/>
    <n v="1"/>
    <x v="1"/>
    <s v="J1"/>
    <x v="1"/>
    <m/>
  </r>
  <r>
    <s v="COR"/>
    <s v="WB"/>
    <d v="2018-07-10T00:00:00"/>
    <n v="2018"/>
    <n v="5"/>
    <s v="309"/>
    <s v="instar"/>
    <n v="5.8"/>
    <n v="5.8"/>
    <n v="1"/>
    <x v="1"/>
    <s v="J1"/>
    <x v="1"/>
    <m/>
  </r>
  <r>
    <s v="COR"/>
    <s v="WB"/>
    <d v="2018-07-10T00:00:00"/>
    <n v="2018"/>
    <n v="5"/>
    <s v="304"/>
    <s v="instar"/>
    <n v="5.9"/>
    <n v="5.8"/>
    <n v="0.98305084745762705"/>
    <x v="1"/>
    <s v="J1"/>
    <x v="1"/>
    <m/>
  </r>
  <r>
    <s v="COR"/>
    <s v="WB"/>
    <d v="2018-07-10T00:00:00"/>
    <n v="2018"/>
    <n v="5"/>
    <s v="309"/>
    <s v="instar"/>
    <n v="5.9"/>
    <n v="6.1"/>
    <n v="1.0338983050847457"/>
    <x v="1"/>
    <s v="J1"/>
    <x v="1"/>
    <m/>
  </r>
  <r>
    <s v="COR"/>
    <s v="WB"/>
    <d v="2018-07-10T00:00:00"/>
    <n v="2018"/>
    <n v="5"/>
    <s v="309"/>
    <s v="instar"/>
    <n v="6"/>
    <n v="5.9"/>
    <n v="0.98333333333333339"/>
    <x v="1"/>
    <s v="J1"/>
    <x v="1"/>
    <m/>
  </r>
  <r>
    <s v="ROS"/>
    <s v="SJC"/>
    <d v="2018-07-11T00:00:00"/>
    <n v="2018"/>
    <n v="5"/>
    <s v="307"/>
    <s v="instar"/>
    <n v="5"/>
    <n v="5"/>
    <n v="1"/>
    <x v="1"/>
    <s v="J1"/>
    <x v="1"/>
    <m/>
  </r>
  <r>
    <s v="ROS"/>
    <s v="SJC"/>
    <d v="2018-07-11T00:00:00"/>
    <n v="2018"/>
    <n v="5"/>
    <s v="307"/>
    <s v="instar"/>
    <n v="5.8"/>
    <n v="5.9"/>
    <n v="1.017241379310345"/>
    <x v="1"/>
    <s v="J1"/>
    <x v="1"/>
    <m/>
  </r>
  <r>
    <s v="ALA"/>
    <s v="WB"/>
    <d v="2018-07-11T00:00:00"/>
    <n v="2018"/>
    <n v="5"/>
    <s v="305"/>
    <s v="instar"/>
    <n v="4.7"/>
    <n v="4.7"/>
    <n v="1"/>
    <x v="1"/>
    <s v="J1"/>
    <x v="1"/>
    <m/>
  </r>
  <r>
    <s v="ALA"/>
    <s v="WB"/>
    <d v="2018-07-11T00:00:00"/>
    <n v="2018"/>
    <n v="5"/>
    <s v="302"/>
    <s v="instar"/>
    <n v="4.8"/>
    <n v="5"/>
    <n v="1.0416666666666667"/>
    <x v="1"/>
    <s v="J1"/>
    <x v="1"/>
    <m/>
  </r>
  <r>
    <s v="ALA"/>
    <s v="WB"/>
    <d v="2018-07-11T00:00:00"/>
    <n v="2018"/>
    <n v="5"/>
    <s v="310"/>
    <s v="instar"/>
    <n v="4.9000000000000004"/>
    <n v="4.9000000000000004"/>
    <n v="1"/>
    <x v="1"/>
    <s v="J1"/>
    <x v="1"/>
    <m/>
  </r>
  <r>
    <s v="ALA"/>
    <s v="WB"/>
    <d v="2018-07-11T00:00:00"/>
    <n v="2018"/>
    <n v="5"/>
    <s v="302"/>
    <s v="instar"/>
    <n v="5.2"/>
    <n v="5.2"/>
    <n v="1"/>
    <x v="1"/>
    <s v="J1"/>
    <x v="1"/>
    <m/>
  </r>
  <r>
    <s v="ALA"/>
    <s v="WB"/>
    <d v="2018-07-11T00:00:00"/>
    <n v="2018"/>
    <n v="5"/>
    <s v="301"/>
    <s v="instar"/>
    <n v="5.3"/>
    <n v="5.3"/>
    <n v="1"/>
    <x v="1"/>
    <s v="J1"/>
    <x v="1"/>
    <m/>
  </r>
  <r>
    <s v="ALA"/>
    <s v="WB"/>
    <d v="2018-07-11T00:00:00"/>
    <n v="2018"/>
    <n v="5"/>
    <s v="307"/>
    <s v="instar"/>
    <n v="5.3"/>
    <n v="5.7"/>
    <n v="1.0754716981132075"/>
    <x v="1"/>
    <s v="J1"/>
    <x v="1"/>
    <m/>
  </r>
  <r>
    <s v="ALA"/>
    <s v="WB"/>
    <d v="2018-07-11T00:00:00"/>
    <n v="2018"/>
    <n v="5"/>
    <s v="302"/>
    <s v="instar"/>
    <n v="5.4"/>
    <n v="5.4"/>
    <n v="1"/>
    <x v="1"/>
    <s v="J1"/>
    <x v="1"/>
    <m/>
  </r>
  <r>
    <s v="ALA"/>
    <s v="WB"/>
    <d v="2018-07-11T00:00:00"/>
    <n v="2018"/>
    <n v="5"/>
    <s v="301"/>
    <s v="instar"/>
    <n v="5.8"/>
    <n v="5.8"/>
    <n v="1"/>
    <x v="1"/>
    <s v="J1"/>
    <x v="1"/>
    <m/>
  </r>
  <r>
    <s v="SIM"/>
    <s v="WB"/>
    <d v="2018-07-11T00:00:00"/>
    <n v="2018"/>
    <n v="5"/>
    <s v="302"/>
    <s v="instar"/>
    <n v="4.7"/>
    <n v="4.9000000000000004"/>
    <n v="1.0425531914893618"/>
    <x v="1"/>
    <s v="J1"/>
    <x v="1"/>
    <m/>
  </r>
  <r>
    <s v="SIM"/>
    <s v="WB"/>
    <d v="2018-07-11T00:00:00"/>
    <n v="2018"/>
    <n v="5"/>
    <s v="310"/>
    <s v="instar"/>
    <n v="4.9000000000000004"/>
    <n v="5"/>
    <n v="1.0204081632653061"/>
    <x v="1"/>
    <s v="J1"/>
    <x v="1"/>
    <m/>
  </r>
  <r>
    <s v="SIM"/>
    <s v="WB"/>
    <d v="2018-07-11T00:00:00"/>
    <n v="2018"/>
    <n v="5"/>
    <s v="301"/>
    <s v="instar"/>
    <n v="5.0999999999999996"/>
    <n v="5.0999999999999996"/>
    <n v="1"/>
    <x v="1"/>
    <s v="J1"/>
    <x v="1"/>
    <m/>
  </r>
  <r>
    <s v="SIM"/>
    <s v="WB"/>
    <d v="2018-07-11T00:00:00"/>
    <n v="2018"/>
    <n v="5"/>
    <s v="305"/>
    <s v="instar"/>
    <n v="5.0999999999999996"/>
    <n v="5.3"/>
    <n v="1.0392156862745099"/>
    <x v="1"/>
    <s v="J1"/>
    <x v="1"/>
    <m/>
  </r>
  <r>
    <s v="SIM"/>
    <s v="WB"/>
    <d v="2018-07-11T00:00:00"/>
    <n v="2018"/>
    <n v="5"/>
    <s v="307"/>
    <s v="instar"/>
    <n v="5.2"/>
    <n v="5.0999999999999996"/>
    <n v="0.98076923076923062"/>
    <x v="1"/>
    <s v="J1"/>
    <x v="1"/>
    <m/>
  </r>
  <r>
    <s v="SIM"/>
    <s v="WB"/>
    <d v="2018-07-11T00:00:00"/>
    <n v="2018"/>
    <n v="5"/>
    <s v="304"/>
    <s v="instar"/>
    <n v="5.2"/>
    <n v="5.2"/>
    <n v="1"/>
    <x v="1"/>
    <s v="J1"/>
    <x v="1"/>
    <m/>
  </r>
  <r>
    <s v="SIM"/>
    <s v="WB"/>
    <d v="2018-07-11T00:00:00"/>
    <n v="2018"/>
    <n v="5"/>
    <s v="304"/>
    <s v="instar"/>
    <n v="5.2"/>
    <n v="5.2"/>
    <n v="1"/>
    <x v="1"/>
    <s v="J1"/>
    <x v="1"/>
    <m/>
  </r>
  <r>
    <s v="SIM"/>
    <s v="WB"/>
    <d v="2018-07-11T00:00:00"/>
    <n v="2018"/>
    <n v="5"/>
    <s v="307"/>
    <s v="instar"/>
    <n v="5.2"/>
    <n v="5.3"/>
    <n v="1.0192307692307692"/>
    <x v="1"/>
    <s v="J1"/>
    <x v="1"/>
    <m/>
  </r>
  <r>
    <s v="SIM"/>
    <s v="WB"/>
    <d v="2018-07-11T00:00:00"/>
    <n v="2018"/>
    <n v="5"/>
    <s v="307"/>
    <s v="instar"/>
    <n v="5.3"/>
    <n v="5.2"/>
    <n v="0.98113207547169823"/>
    <x v="1"/>
    <s v="J1"/>
    <x v="1"/>
    <m/>
  </r>
  <r>
    <s v="SIM"/>
    <s v="WB"/>
    <d v="2018-07-11T00:00:00"/>
    <n v="2018"/>
    <n v="5"/>
    <s v="305"/>
    <s v="instar"/>
    <n v="5.3"/>
    <n v="5.3"/>
    <n v="1"/>
    <x v="1"/>
    <s v="J1"/>
    <x v="1"/>
    <m/>
  </r>
  <r>
    <s v="SIM"/>
    <s v="WB"/>
    <d v="2018-07-11T00:00:00"/>
    <n v="2018"/>
    <n v="5"/>
    <s v="309"/>
    <s v="instar"/>
    <n v="5.4"/>
    <n v="5.2"/>
    <n v="0.96296296296296291"/>
    <x v="1"/>
    <s v="J1"/>
    <x v="1"/>
    <m/>
  </r>
  <r>
    <s v="SIM"/>
    <s v="WB"/>
    <d v="2018-07-11T00:00:00"/>
    <n v="2018"/>
    <n v="5"/>
    <s v="305"/>
    <s v="instar"/>
    <n v="5.4"/>
    <n v="5.4"/>
    <n v="1"/>
    <x v="1"/>
    <s v="J1"/>
    <x v="1"/>
    <m/>
  </r>
  <r>
    <s v="SIM"/>
    <s v="WB"/>
    <d v="2018-07-11T00:00:00"/>
    <n v="2018"/>
    <n v="5"/>
    <s v="305"/>
    <s v="instar"/>
    <n v="5.4"/>
    <n v="5.4"/>
    <n v="1"/>
    <x v="1"/>
    <s v="J1"/>
    <x v="1"/>
    <m/>
  </r>
  <r>
    <s v="SIM"/>
    <s v="WB"/>
    <d v="2018-07-11T00:00:00"/>
    <n v="2018"/>
    <n v="5"/>
    <s v="301"/>
    <s v="instar"/>
    <n v="5.4"/>
    <n v="5.4"/>
    <n v="1"/>
    <x v="1"/>
    <s v="J1"/>
    <x v="1"/>
    <m/>
  </r>
  <r>
    <s v="SIM"/>
    <s v="WB"/>
    <d v="2018-07-11T00:00:00"/>
    <n v="2018"/>
    <n v="5"/>
    <s v="305"/>
    <s v="instar"/>
    <n v="5.4"/>
    <n v="5.6"/>
    <n v="1.037037037037037"/>
    <x v="1"/>
    <s v="J1"/>
    <x v="1"/>
    <m/>
  </r>
  <r>
    <s v="SIM"/>
    <s v="WB"/>
    <d v="2018-07-11T00:00:00"/>
    <n v="2018"/>
    <n v="5"/>
    <s v="304"/>
    <s v="instar"/>
    <n v="5.4"/>
    <n v="5.9"/>
    <n v="1.0925925925925926"/>
    <x v="1"/>
    <s v="J1"/>
    <x v="1"/>
    <m/>
  </r>
  <r>
    <s v="SIM"/>
    <s v="WB"/>
    <d v="2018-07-11T00:00:00"/>
    <n v="2018"/>
    <n v="5"/>
    <s v="307"/>
    <s v="instar"/>
    <n v="5.5"/>
    <n v="5.8"/>
    <n v="1.0545454545454545"/>
    <x v="1"/>
    <s v="J1"/>
    <x v="1"/>
    <m/>
  </r>
  <r>
    <s v="SIM"/>
    <s v="WB"/>
    <d v="2018-07-11T00:00:00"/>
    <n v="2018"/>
    <n v="5"/>
    <s v="307"/>
    <s v="instar"/>
    <n v="5.5"/>
    <n v="5.8"/>
    <n v="1.0545454545454545"/>
    <x v="1"/>
    <s v="J1"/>
    <x v="1"/>
    <m/>
  </r>
  <r>
    <s v="SIM"/>
    <s v="WB"/>
    <d v="2018-07-11T00:00:00"/>
    <n v="2018"/>
    <n v="5"/>
    <s v="307"/>
    <s v="instar"/>
    <n v="5.7"/>
    <n v="5.7"/>
    <n v="1"/>
    <x v="1"/>
    <s v="J1"/>
    <x v="1"/>
    <m/>
  </r>
  <r>
    <s v="SIM"/>
    <s v="WB"/>
    <d v="2018-07-11T00:00:00"/>
    <n v="2018"/>
    <n v="5"/>
    <s v="307"/>
    <s v="instar"/>
    <n v="5.8"/>
    <n v="5.7"/>
    <n v="0.98275862068965525"/>
    <x v="1"/>
    <s v="J1"/>
    <x v="1"/>
    <m/>
  </r>
  <r>
    <s v="SIM"/>
    <s v="WB"/>
    <d v="2018-07-11T00:00:00"/>
    <n v="2018"/>
    <n v="5"/>
    <s v="309"/>
    <s v="instar"/>
    <n v="6"/>
    <n v="6.1"/>
    <n v="1.0166666666666666"/>
    <x v="1"/>
    <s v="J1"/>
    <x v="1"/>
    <m/>
  </r>
  <r>
    <s v="SIM"/>
    <s v="WB"/>
    <d v="2018-07-11T00:00:00"/>
    <n v="2018"/>
    <n v="5"/>
    <s v="307"/>
    <s v="instar"/>
    <n v="6.2"/>
    <n v="6.2"/>
    <n v="1"/>
    <x v="1"/>
    <s v="J1"/>
    <x v="1"/>
    <m/>
  </r>
  <r>
    <s v="JOE"/>
    <s v="SJC"/>
    <d v="2018-07-12T00:00:00"/>
    <n v="2018"/>
    <n v="5"/>
    <s v="302"/>
    <s v="instar"/>
    <n v="4.7"/>
    <n v="4.8"/>
    <n v="1.0212765957446808"/>
    <x v="1"/>
    <s v="J1"/>
    <x v="1"/>
    <m/>
  </r>
  <r>
    <s v="JOE"/>
    <s v="SJC"/>
    <d v="2018-07-12T00:00:00"/>
    <n v="2018"/>
    <n v="5"/>
    <s v="301"/>
    <s v="instar"/>
    <n v="4.9000000000000004"/>
    <n v="5"/>
    <n v="1.0204081632653061"/>
    <x v="1"/>
    <s v="J1"/>
    <x v="1"/>
    <m/>
  </r>
  <r>
    <s v="JOE"/>
    <s v="SJC"/>
    <d v="2018-07-12T00:00:00"/>
    <n v="2018"/>
    <n v="5"/>
    <s v="301"/>
    <s v="instar"/>
    <n v="5"/>
    <n v="5.2"/>
    <n v="1.04"/>
    <x v="1"/>
    <s v="J1"/>
    <x v="1"/>
    <m/>
  </r>
  <r>
    <s v="JOE"/>
    <s v="SJC"/>
    <d v="2018-07-12T00:00:00"/>
    <n v="2018"/>
    <n v="5"/>
    <s v="301"/>
    <s v="instar"/>
    <n v="5.2"/>
    <n v="5.2"/>
    <n v="1"/>
    <x v="1"/>
    <s v="J1"/>
    <x v="1"/>
    <m/>
  </r>
  <r>
    <s v="JOE"/>
    <s v="SJC"/>
    <d v="2018-07-12T00:00:00"/>
    <n v="2018"/>
    <n v="5"/>
    <s v="302"/>
    <s v="instar"/>
    <n v="5.2"/>
    <n v="5.2"/>
    <n v="1"/>
    <x v="1"/>
    <s v="J1"/>
    <x v="1"/>
    <m/>
  </r>
  <r>
    <s v="JOE"/>
    <s v="SJC"/>
    <d v="2018-07-12T00:00:00"/>
    <n v="2018"/>
    <n v="5"/>
    <s v="304"/>
    <s v="instar"/>
    <n v="5.2"/>
    <n v="5.4"/>
    <n v="1.0384615384615385"/>
    <x v="1"/>
    <s v="J1"/>
    <x v="1"/>
    <m/>
  </r>
  <r>
    <s v="JOE"/>
    <s v="SJC"/>
    <d v="2018-07-12T00:00:00"/>
    <n v="2018"/>
    <n v="5"/>
    <s v="301"/>
    <s v="instar"/>
    <n v="5.3"/>
    <n v="5.2"/>
    <n v="0.98113207547169823"/>
    <x v="1"/>
    <s v="J1"/>
    <x v="1"/>
    <m/>
  </r>
  <r>
    <s v="JOE"/>
    <s v="SJC"/>
    <d v="2018-07-12T00:00:00"/>
    <n v="2018"/>
    <n v="5"/>
    <s v="302"/>
    <s v="instar"/>
    <n v="5.4"/>
    <n v="5.4"/>
    <n v="1"/>
    <x v="1"/>
    <s v="J1"/>
    <x v="1"/>
    <m/>
  </r>
  <r>
    <s v="JOE"/>
    <s v="SJC"/>
    <d v="2018-07-12T00:00:00"/>
    <n v="2018"/>
    <n v="5"/>
    <s v="306"/>
    <s v="instar"/>
    <n v="5.4"/>
    <n v="5.6"/>
    <n v="1.037037037037037"/>
    <x v="1"/>
    <s v="J1"/>
    <x v="1"/>
    <m/>
  </r>
  <r>
    <s v="JOE"/>
    <s v="SJC"/>
    <d v="2018-07-12T00:00:00"/>
    <n v="2018"/>
    <n v="5"/>
    <s v="309"/>
    <s v="instar"/>
    <n v="5.5"/>
    <n v="5.5"/>
    <n v="1"/>
    <x v="1"/>
    <s v="J1"/>
    <x v="1"/>
    <m/>
  </r>
  <r>
    <s v="JOE"/>
    <s v="SJC"/>
    <d v="2018-07-12T00:00:00"/>
    <n v="2018"/>
    <n v="5"/>
    <s v="302"/>
    <s v="instar"/>
    <n v="5.5"/>
    <n v="5.7"/>
    <n v="1.0363636363636364"/>
    <x v="1"/>
    <s v="J1"/>
    <x v="1"/>
    <m/>
  </r>
  <r>
    <s v="JOE"/>
    <s v="SJC"/>
    <d v="2018-07-12T00:00:00"/>
    <n v="2018"/>
    <n v="5"/>
    <s v="308"/>
    <s v="instar"/>
    <n v="5.6"/>
    <n v="5.6"/>
    <n v="1"/>
    <x v="1"/>
    <s v="J1"/>
    <x v="1"/>
    <m/>
  </r>
  <r>
    <s v="JOE"/>
    <s v="SJC"/>
    <d v="2018-07-12T00:00:00"/>
    <n v="2018"/>
    <n v="5"/>
    <s v="302"/>
    <s v="instar"/>
    <n v="5.6"/>
    <n v="5.6"/>
    <n v="1"/>
    <x v="1"/>
    <s v="J1"/>
    <x v="1"/>
    <m/>
  </r>
  <r>
    <s v="JOE"/>
    <s v="SJC"/>
    <d v="2018-07-12T00:00:00"/>
    <n v="2018"/>
    <n v="5"/>
    <s v="302"/>
    <s v="instar"/>
    <n v="5.6"/>
    <n v="5.7"/>
    <n v="1.017857142857143"/>
    <x v="1"/>
    <s v="J1"/>
    <x v="1"/>
    <m/>
  </r>
  <r>
    <s v="JOE"/>
    <s v="SJC"/>
    <d v="2018-07-12T00:00:00"/>
    <n v="2018"/>
    <n v="5"/>
    <s v="302"/>
    <s v="instar"/>
    <n v="5.6"/>
    <n v="5.8"/>
    <n v="1.0357142857142858"/>
    <x v="1"/>
    <s v="J1"/>
    <x v="1"/>
    <m/>
  </r>
  <r>
    <s v="JOE"/>
    <s v="SJC"/>
    <d v="2018-07-12T00:00:00"/>
    <n v="2018"/>
    <n v="5"/>
    <s v="302"/>
    <s v="instar"/>
    <n v="5.8"/>
    <n v="5.9"/>
    <n v="1.017241379310345"/>
    <x v="1"/>
    <s v="J1"/>
    <x v="1"/>
    <m/>
  </r>
  <r>
    <s v="JOE"/>
    <s v="SJC"/>
    <d v="2018-07-12T00:00:00"/>
    <n v="2018"/>
    <n v="5"/>
    <s v="302"/>
    <s v="instar"/>
    <n v="5.9"/>
    <n v="5.9"/>
    <n v="1"/>
    <x v="1"/>
    <s v="J1"/>
    <x v="1"/>
    <m/>
  </r>
  <r>
    <s v="JOE"/>
    <s v="SJC"/>
    <d v="2018-07-12T00:00:00"/>
    <n v="2018"/>
    <n v="5"/>
    <s v="309"/>
    <s v="instar"/>
    <n v="6"/>
    <n v="5.9"/>
    <n v="0.98333333333333339"/>
    <x v="1"/>
    <s v="J1"/>
    <x v="1"/>
    <m/>
  </r>
  <r>
    <s v="SIM"/>
    <s v="WB"/>
    <d v="2018-07-23T00:00:00"/>
    <n v="2018"/>
    <n v="6"/>
    <s v="404"/>
    <s v="instar"/>
    <n v="5.0999999999999996"/>
    <n v="4.9000000000000004"/>
    <n v="0.96078431372549034"/>
    <x v="1"/>
    <s v="J1"/>
    <x v="1"/>
    <m/>
  </r>
  <r>
    <s v="SIM"/>
    <s v="WB"/>
    <d v="2018-07-23T00:00:00"/>
    <n v="2018"/>
    <n v="6"/>
    <s v="401"/>
    <s v="instar"/>
    <n v="5.8"/>
    <n v="6.1"/>
    <n v="1.0517241379310345"/>
    <x v="1"/>
    <s v="J1"/>
    <x v="1"/>
    <m/>
  </r>
  <r>
    <s v="SKY"/>
    <s v="SJC"/>
    <d v="2018-07-25T00:00:00"/>
    <n v="2018"/>
    <n v="6"/>
    <s v="401"/>
    <s v="instar"/>
    <n v="5.2"/>
    <n v="5.3"/>
    <n v="1.0192307692307692"/>
    <x v="1"/>
    <s v="J1"/>
    <x v="1"/>
    <m/>
  </r>
  <r>
    <s v="SKY"/>
    <s v="SJC"/>
    <d v="2018-07-25T00:00:00"/>
    <n v="2018"/>
    <n v="6"/>
    <s v="402"/>
    <s v="instar"/>
    <n v="5.3"/>
    <n v="5.0999999999999996"/>
    <n v="0.96226415094339623"/>
    <x v="1"/>
    <s v="J1"/>
    <x v="1"/>
    <m/>
  </r>
  <r>
    <s v="SKY"/>
    <s v="SJC"/>
    <d v="2018-07-25T00:00:00"/>
    <n v="2018"/>
    <n v="6"/>
    <s v="401"/>
    <s v="instar"/>
    <n v="5.5"/>
    <n v="5.4"/>
    <n v="0.98181818181818192"/>
    <x v="1"/>
    <s v="J1"/>
    <x v="1"/>
    <m/>
  </r>
  <r>
    <s v="SKY"/>
    <s v="SJC"/>
    <d v="2018-07-25T00:00:00"/>
    <n v="2018"/>
    <n v="6"/>
    <s v="402"/>
    <s v="instar"/>
    <n v="5.5"/>
    <n v="5.5"/>
    <n v="1"/>
    <x v="1"/>
    <s v="J1"/>
    <x v="1"/>
    <m/>
  </r>
  <r>
    <s v="SKY"/>
    <s v="SJC"/>
    <d v="2018-07-25T00:00:00"/>
    <n v="2018"/>
    <n v="6"/>
    <s v="401"/>
    <s v="instar"/>
    <n v="5.5"/>
    <n v="5.7"/>
    <n v="1.0363636363636364"/>
    <x v="1"/>
    <s v="J1"/>
    <x v="1"/>
    <m/>
  </r>
  <r>
    <s v="SKY"/>
    <s v="SJC"/>
    <d v="2018-07-25T00:00:00"/>
    <n v="2018"/>
    <n v="6"/>
    <s v="410"/>
    <s v="instar"/>
    <n v="5.5"/>
    <n v="5.9"/>
    <n v="1.0727272727272728"/>
    <x v="1"/>
    <s v="J1"/>
    <x v="1"/>
    <m/>
  </r>
  <r>
    <s v="SKY"/>
    <s v="SJC"/>
    <d v="2018-07-25T00:00:00"/>
    <n v="2018"/>
    <n v="6"/>
    <s v="401"/>
    <s v="instar"/>
    <n v="5.6"/>
    <n v="5.6"/>
    <n v="1"/>
    <x v="1"/>
    <s v="J1"/>
    <x v="1"/>
    <m/>
  </r>
  <r>
    <s v="SKY"/>
    <s v="SJC"/>
    <d v="2018-07-25T00:00:00"/>
    <n v="2018"/>
    <n v="6"/>
    <s v="410"/>
    <s v="instar"/>
    <n v="5.7"/>
    <n v="6.1"/>
    <n v="1.0701754385964912"/>
    <x v="1"/>
    <s v="J1"/>
    <x v="1"/>
    <m/>
  </r>
  <r>
    <s v="SKY"/>
    <s v="SJC"/>
    <d v="2018-07-25T00:00:00"/>
    <n v="2018"/>
    <n v="6"/>
    <s v="402"/>
    <s v="instar"/>
    <n v="6.1"/>
    <n v="6.2"/>
    <n v="1.0163934426229508"/>
    <x v="1"/>
    <s v="J1"/>
    <x v="1"/>
    <m/>
  </r>
  <r>
    <s v="COR"/>
    <s v="WB"/>
    <d v="2018-07-25T00:00:00"/>
    <n v="2018"/>
    <n v="6"/>
    <s v="402"/>
    <s v="instar"/>
    <n v="5.2"/>
    <n v="5.2"/>
    <n v="1"/>
    <x v="1"/>
    <s v="J1"/>
    <x v="1"/>
    <m/>
  </r>
  <r>
    <s v="COR"/>
    <s v="WB"/>
    <d v="2018-07-25T00:00:00"/>
    <n v="2018"/>
    <n v="6"/>
    <s v="402"/>
    <s v="instar"/>
    <n v="5.4"/>
    <n v="5.4"/>
    <n v="1"/>
    <x v="1"/>
    <s v="J1"/>
    <x v="1"/>
    <m/>
  </r>
  <r>
    <s v="COR"/>
    <s v="WB"/>
    <d v="2018-07-25T00:00:00"/>
    <n v="2018"/>
    <n v="6"/>
    <s v="405"/>
    <s v="instar"/>
    <n v="5.4"/>
    <n v="5.6"/>
    <n v="1.037037037037037"/>
    <x v="1"/>
    <s v="J1"/>
    <x v="1"/>
    <m/>
  </r>
  <r>
    <s v="COR"/>
    <s v="WB"/>
    <d v="2018-07-25T00:00:00"/>
    <n v="2018"/>
    <n v="6"/>
    <s v="402"/>
    <s v="instar"/>
    <n v="5.6"/>
    <n v="5.7"/>
    <n v="1.017857142857143"/>
    <x v="1"/>
    <s v="J1"/>
    <x v="1"/>
    <m/>
  </r>
  <r>
    <s v="COR"/>
    <s v="WB"/>
    <d v="2018-07-25T00:00:00"/>
    <n v="2018"/>
    <n v="6"/>
    <s v="402"/>
    <s v="instar"/>
    <n v="5.7"/>
    <n v="5.9"/>
    <n v="1.0350877192982457"/>
    <x v="1"/>
    <s v="J1"/>
    <x v="1"/>
    <m/>
  </r>
  <r>
    <s v="COR"/>
    <s v="WB"/>
    <d v="2018-07-25T00:00:00"/>
    <n v="2018"/>
    <n v="6"/>
    <s v="409"/>
    <s v="instar"/>
    <n v="5.8"/>
    <n v="6.1"/>
    <n v="1.0517241379310345"/>
    <x v="1"/>
    <s v="J1"/>
    <x v="1"/>
    <m/>
  </r>
  <r>
    <s v="ROS"/>
    <s v="SJC"/>
    <d v="2018-07-26T00:00:00"/>
    <n v="2018"/>
    <n v="6"/>
    <s v="404"/>
    <s v="instar"/>
    <n v="5.7"/>
    <n v="5.8"/>
    <n v="1.0175438596491226"/>
    <x v="1"/>
    <s v="J1"/>
    <x v="1"/>
    <m/>
  </r>
  <r>
    <s v="ALA"/>
    <s v="WB"/>
    <d v="2018-07-26T00:00:00"/>
    <n v="2018"/>
    <n v="6"/>
    <s v="408"/>
    <s v="instar"/>
    <n v="5.2"/>
    <n v="5.3"/>
    <n v="1.0192307692307692"/>
    <x v="1"/>
    <s v="J1"/>
    <x v="1"/>
    <m/>
  </r>
  <r>
    <s v="ALA"/>
    <s v="WB"/>
    <d v="2018-07-26T00:00:00"/>
    <n v="2018"/>
    <n v="6"/>
    <s v="403"/>
    <s v="instar"/>
    <n v="5.4"/>
    <n v="5.5"/>
    <n v="1.0185185185185184"/>
    <x v="1"/>
    <s v="J1"/>
    <x v="1"/>
    <m/>
  </r>
  <r>
    <s v="SKY"/>
    <s v="SJC"/>
    <d v="2018-08-06T00:00:00"/>
    <n v="2018"/>
    <n v="7"/>
    <s v="507"/>
    <s v="instar"/>
    <n v="5"/>
    <n v="5.2"/>
    <n v="1.04"/>
    <x v="1"/>
    <s v="J1"/>
    <x v="1"/>
    <m/>
  </r>
  <r>
    <s v="SKY"/>
    <s v="SJC"/>
    <d v="2018-08-06T00:00:00"/>
    <n v="2018"/>
    <n v="7"/>
    <s v="507"/>
    <s v="instar"/>
    <n v="5.2"/>
    <n v="5.2"/>
    <n v="1"/>
    <x v="1"/>
    <s v="J1"/>
    <x v="1"/>
    <m/>
  </r>
  <r>
    <s v="SKY"/>
    <s v="SJC"/>
    <d v="2018-08-06T00:00:00"/>
    <n v="2018"/>
    <n v="7"/>
    <s v="507"/>
    <s v="instar"/>
    <n v="5.2"/>
    <n v="5.2"/>
    <n v="1"/>
    <x v="1"/>
    <s v="J1"/>
    <x v="1"/>
    <m/>
  </r>
  <r>
    <s v="SKY"/>
    <s v="SJC"/>
    <d v="2018-08-06T00:00:00"/>
    <n v="2018"/>
    <n v="7"/>
    <s v="507"/>
    <s v="instar"/>
    <n v="5.2"/>
    <n v="5.2"/>
    <n v="1"/>
    <x v="1"/>
    <s v="J1"/>
    <x v="1"/>
    <m/>
  </r>
  <r>
    <s v="SKY"/>
    <s v="SJC"/>
    <d v="2018-08-06T00:00:00"/>
    <n v="2018"/>
    <n v="7"/>
    <s v="507"/>
    <s v="instar"/>
    <n v="5.3"/>
    <n v="5.2"/>
    <n v="0.98113207547169823"/>
    <x v="1"/>
    <s v="J1"/>
    <x v="1"/>
    <m/>
  </r>
  <r>
    <s v="SKY"/>
    <s v="SJC"/>
    <d v="2018-08-06T00:00:00"/>
    <n v="2018"/>
    <n v="7"/>
    <s v="507"/>
    <s v="instar"/>
    <n v="5.4"/>
    <n v="5.6"/>
    <n v="1.037037037037037"/>
    <x v="1"/>
    <s v="J1"/>
    <x v="1"/>
    <m/>
  </r>
  <r>
    <s v="SKY"/>
    <s v="SJC"/>
    <d v="2018-08-06T00:00:00"/>
    <n v="2018"/>
    <n v="7"/>
    <s v="501"/>
    <s v="instar"/>
    <n v="5.5"/>
    <n v="5.5"/>
    <n v="1"/>
    <x v="1"/>
    <s v="J1"/>
    <x v="1"/>
    <m/>
  </r>
  <r>
    <s v="SKY"/>
    <s v="SJC"/>
    <d v="2018-08-06T00:00:00"/>
    <n v="2018"/>
    <n v="7"/>
    <s v="508"/>
    <s v="instar"/>
    <n v="5.5"/>
    <n v="5.6"/>
    <n v="1.0181818181818181"/>
    <x v="1"/>
    <s v="J1"/>
    <x v="1"/>
    <m/>
  </r>
  <r>
    <s v="SKY"/>
    <s v="SJC"/>
    <d v="2018-08-06T00:00:00"/>
    <n v="2018"/>
    <n v="7"/>
    <s v="507"/>
    <s v="instar"/>
    <n v="5.5"/>
    <n v="5.6"/>
    <n v="1.0181818181818181"/>
    <x v="1"/>
    <s v="J1"/>
    <x v="1"/>
    <m/>
  </r>
  <r>
    <s v="ROS"/>
    <s v="SJC"/>
    <d v="2018-08-07T00:00:00"/>
    <n v="2018"/>
    <n v="7"/>
    <s v="505"/>
    <s v="instar"/>
    <n v="5.4"/>
    <n v="5.4"/>
    <n v="1"/>
    <x v="1"/>
    <s v="J1"/>
    <x v="1"/>
    <m/>
  </r>
  <r>
    <s v="COR"/>
    <s v="WB"/>
    <d v="2018-08-07T00:00:00"/>
    <n v="2018"/>
    <n v="7"/>
    <s v="509"/>
    <s v="instar"/>
    <n v="5.5"/>
    <n v="5.8"/>
    <n v="1.0545454545454545"/>
    <x v="1"/>
    <s v="J1"/>
    <x v="1"/>
    <m/>
  </r>
  <r>
    <s v="ALA"/>
    <s v="WB"/>
    <d v="2018-08-08T00:00:00"/>
    <n v="2018"/>
    <n v="7"/>
    <s v="506"/>
    <s v="instar"/>
    <n v="4.5999999999999996"/>
    <n v="4.5999999999999996"/>
    <n v="1"/>
    <x v="1"/>
    <s v="J1"/>
    <x v="1"/>
    <m/>
  </r>
  <r>
    <s v="ALA"/>
    <s v="WB"/>
    <d v="2018-08-08T00:00:00"/>
    <n v="2018"/>
    <n v="7"/>
    <s v="506"/>
    <s v="instar"/>
    <n v="4.5999999999999996"/>
    <n v="4.5999999999999996"/>
    <n v="1"/>
    <x v="1"/>
    <s v="J1"/>
    <x v="1"/>
    <m/>
  </r>
  <r>
    <s v="SKY"/>
    <s v="SJC"/>
    <d v="2018-08-23T00:00:00"/>
    <n v="2018"/>
    <n v="8"/>
    <s v="608"/>
    <s v="instar"/>
    <n v="5"/>
    <n v="5.0999999999999996"/>
    <n v="1.02"/>
    <x v="1"/>
    <s v="J1"/>
    <x v="1"/>
    <m/>
  </r>
  <r>
    <s v="SKY"/>
    <s v="SJC"/>
    <d v="2018-08-23T00:00:00"/>
    <n v="2018"/>
    <n v="8"/>
    <s v="603"/>
    <s v="instar"/>
    <n v="5.0999999999999996"/>
    <n v="5.3"/>
    <n v="1.0392156862745099"/>
    <x v="1"/>
    <s v="J1"/>
    <x v="1"/>
    <m/>
  </r>
  <r>
    <s v="SKY"/>
    <s v="SJC"/>
    <d v="2018-08-23T00:00:00"/>
    <n v="2018"/>
    <n v="8"/>
    <s v="608"/>
    <s v="instar"/>
    <n v="5.3"/>
    <n v="5.4"/>
    <n v="1.0188679245283019"/>
    <x v="1"/>
    <s v="J1"/>
    <x v="1"/>
    <m/>
  </r>
  <r>
    <s v="COR"/>
    <s v="WB"/>
    <d v="2018-08-23T00:00:00"/>
    <n v="2018"/>
    <n v="8"/>
    <s v="606"/>
    <s v="instar"/>
    <n v="5.5"/>
    <n v="5.7"/>
    <n v="1.0363636363636364"/>
    <x v="1"/>
    <s v="J1"/>
    <x v="1"/>
    <m/>
  </r>
  <r>
    <s v="ROS"/>
    <s v="SJC"/>
    <d v="2018-09-06T00:00:00"/>
    <n v="2018"/>
    <n v="9"/>
    <s v="708"/>
    <s v="instar"/>
    <n v="5.2"/>
    <n v="5.5"/>
    <n v="1.0576923076923077"/>
    <x v="1"/>
    <s v="J1"/>
    <x v="1"/>
    <m/>
  </r>
  <r>
    <s v="COR"/>
    <s v="WB"/>
    <d v="2018-09-06T00:00:00"/>
    <n v="2018"/>
    <n v="9"/>
    <s v="710"/>
    <s v="instar"/>
    <n v="5"/>
    <n v="5.2"/>
    <n v="1.04"/>
    <x v="1"/>
    <s v="J1"/>
    <x v="1"/>
    <m/>
  </r>
  <r>
    <s v="SKY"/>
    <s v="SJC"/>
    <d v="2019-06-19T00:00:00"/>
    <n v="2019"/>
    <n v="5"/>
    <s v="509"/>
    <s v="instar"/>
    <n v="5.9"/>
    <n v="5.9"/>
    <n v="1"/>
    <x v="1"/>
    <s v="J1"/>
    <x v="1"/>
    <m/>
  </r>
  <r>
    <s v="SKY"/>
    <s v="SJC"/>
    <d v="2019-06-19T00:00:00"/>
    <n v="2019"/>
    <n v="5"/>
    <s v="501"/>
    <s v="instar"/>
    <n v="5.8"/>
    <n v="5.8"/>
    <n v="1"/>
    <x v="1"/>
    <s v="J1"/>
    <x v="1"/>
    <m/>
  </r>
  <r>
    <s v="COR"/>
    <s v="WB"/>
    <d v="2019-06-19T00:00:00"/>
    <n v="2019"/>
    <n v="5"/>
    <s v="502"/>
    <s v="instar"/>
    <n v="5.9"/>
    <n v="6.1"/>
    <n v="1.0338983050847457"/>
    <x v="1"/>
    <s v="J1"/>
    <x v="1"/>
    <m/>
  </r>
  <r>
    <s v="COR"/>
    <s v="WB"/>
    <d v="2019-06-19T00:00:00"/>
    <n v="2019"/>
    <n v="5"/>
    <s v="503"/>
    <s v="instar"/>
    <n v="5.2"/>
    <n v="5.4"/>
    <n v="1.0384615384615385"/>
    <x v="1"/>
    <s v="J1"/>
    <x v="1"/>
    <m/>
  </r>
  <r>
    <s v="SKY"/>
    <s v="SJC"/>
    <d v="2019-07-02T00:00:00"/>
    <n v="2019"/>
    <n v="6"/>
    <s v="607"/>
    <s v="instar"/>
    <n v="5.7"/>
    <n v="5.9"/>
    <n v="1.0350877192982457"/>
    <x v="1"/>
    <s v="J1"/>
    <x v="1"/>
    <m/>
  </r>
  <r>
    <s v="SKY"/>
    <s v="SJC"/>
    <d v="2019-07-02T00:00:00"/>
    <n v="2019"/>
    <n v="6"/>
    <s v="601"/>
    <s v="instar"/>
    <n v="5.0999999999999996"/>
    <n v="5.3"/>
    <n v="1.0392156862745099"/>
    <x v="1"/>
    <s v="J1"/>
    <x v="1"/>
    <m/>
  </r>
  <r>
    <s v="SKY"/>
    <s v="SJC"/>
    <d v="2019-07-02T00:00:00"/>
    <n v="2019"/>
    <n v="6"/>
    <s v="610"/>
    <s v="instar"/>
    <n v="5.2"/>
    <n v="5.3"/>
    <n v="1.0192307692307692"/>
    <x v="1"/>
    <s v="J1"/>
    <x v="1"/>
    <m/>
  </r>
  <r>
    <s v="SKY"/>
    <s v="SJC"/>
    <d v="2019-07-02T00:00:00"/>
    <n v="2019"/>
    <n v="6"/>
    <s v="610"/>
    <s v="instar"/>
    <n v="5.2"/>
    <n v="5.3"/>
    <n v="1.0192307692307692"/>
    <x v="1"/>
    <s v="J1"/>
    <x v="1"/>
    <m/>
  </r>
  <r>
    <s v="SKY"/>
    <s v="SJC"/>
    <d v="2019-07-02T00:00:00"/>
    <n v="2019"/>
    <n v="6"/>
    <s v="610"/>
    <s v="instar"/>
    <n v="5.9"/>
    <n v="6"/>
    <n v="1.0169491525423728"/>
    <x v="1"/>
    <s v="J1"/>
    <x v="1"/>
    <m/>
  </r>
  <r>
    <s v="SKY"/>
    <s v="SJC"/>
    <d v="2019-07-17T00:00:00"/>
    <n v="2019"/>
    <n v="7"/>
    <s v="704"/>
    <s v="instar"/>
    <n v="5.5"/>
    <n v="5.5"/>
    <n v="1"/>
    <x v="1"/>
    <s v="J1"/>
    <x v="1"/>
    <m/>
  </r>
  <r>
    <s v="SKY"/>
    <s v="SJC"/>
    <d v="2019-07-17T00:00:00"/>
    <n v="2019"/>
    <n v="7"/>
    <s v="710"/>
    <s v="instar"/>
    <n v="5.0999999999999996"/>
    <n v="5.0999999999999996"/>
    <n v="1"/>
    <x v="1"/>
    <s v="J1"/>
    <x v="1"/>
    <m/>
  </r>
  <r>
    <s v="SKY"/>
    <s v="SJC"/>
    <d v="2019-07-17T00:00:00"/>
    <n v="2019"/>
    <n v="7"/>
    <s v="710"/>
    <s v="instar"/>
    <n v="5.3"/>
    <n v="5.4"/>
    <n v="1.0188679245283019"/>
    <x v="1"/>
    <s v="J1"/>
    <x v="1"/>
    <m/>
  </r>
  <r>
    <s v="SKY"/>
    <s v="SJC"/>
    <d v="2019-07-17T00:00:00"/>
    <n v="2019"/>
    <n v="7"/>
    <s v="710"/>
    <s v="instar"/>
    <n v="5.3"/>
    <n v="5.3"/>
    <n v="1"/>
    <x v="1"/>
    <s v="J1"/>
    <x v="1"/>
    <m/>
  </r>
  <r>
    <s v="SKY"/>
    <s v="SJC"/>
    <d v="2019-07-17T00:00:00"/>
    <n v="2019"/>
    <n v="7"/>
    <s v="710"/>
    <s v="instar"/>
    <n v="5.2"/>
    <n v="5.3"/>
    <n v="1.0192307692307692"/>
    <x v="1"/>
    <s v="J1"/>
    <x v="1"/>
    <m/>
  </r>
  <r>
    <s v="SKY"/>
    <s v="SJC"/>
    <d v="2019-07-17T00:00:00"/>
    <n v="2019"/>
    <n v="7"/>
    <s v="709"/>
    <s v="instar"/>
    <n v="4.9000000000000004"/>
    <n v="5.0999999999999996"/>
    <n v="1.0408163265306121"/>
    <x v="1"/>
    <s v="J1"/>
    <x v="1"/>
    <m/>
  </r>
  <r>
    <s v="SKY"/>
    <s v="SJC"/>
    <d v="2019-07-17T00:00:00"/>
    <n v="2019"/>
    <n v="7"/>
    <s v="708"/>
    <s v="instar"/>
    <n v="5.3"/>
    <n v="5.5"/>
    <n v="1.0377358490566038"/>
    <x v="1"/>
    <s v="J1"/>
    <x v="1"/>
    <m/>
  </r>
  <r>
    <s v="SKY"/>
    <s v="SJC"/>
    <d v="2019-07-17T00:00:00"/>
    <n v="2019"/>
    <n v="7"/>
    <s v="708"/>
    <s v="instar"/>
    <n v="4.9000000000000004"/>
    <n v="5.2"/>
    <n v="1.0612244897959184"/>
    <x v="1"/>
    <s v="J1"/>
    <x v="1"/>
    <m/>
  </r>
  <r>
    <s v="SKY"/>
    <s v="SJC"/>
    <d v="2019-07-17T00:00:00"/>
    <n v="2019"/>
    <n v="7"/>
    <s v="705"/>
    <s v="instar"/>
    <n v="4.8"/>
    <n v="5"/>
    <n v="1.0416666666666667"/>
    <x v="1"/>
    <s v="J1"/>
    <x v="1"/>
    <m/>
  </r>
  <r>
    <s v="COR"/>
    <s v="WB"/>
    <d v="2019-07-17T00:00:00"/>
    <n v="2019"/>
    <n v="7"/>
    <s v="707"/>
    <s v="instar"/>
    <n v="5.5"/>
    <n v="5.6"/>
    <n v="1.0181818181818181"/>
    <x v="1"/>
    <s v="J1"/>
    <x v="1"/>
    <m/>
  </r>
  <r>
    <s v="COR"/>
    <s v="WB"/>
    <d v="2019-07-17T00:00:00"/>
    <n v="2019"/>
    <n v="7"/>
    <s v="703"/>
    <s v="instar"/>
    <n v="5"/>
    <n v="4.9000000000000004"/>
    <n v="0.98000000000000009"/>
    <x v="1"/>
    <s v="J1"/>
    <x v="1"/>
    <m/>
  </r>
  <r>
    <s v="COR"/>
    <s v="WB"/>
    <d v="2019-07-17T00:00:00"/>
    <n v="2019"/>
    <n v="7"/>
    <s v="703"/>
    <s v="instar"/>
    <n v="5.3"/>
    <n v="5.3"/>
    <n v="1"/>
    <x v="1"/>
    <s v="J1"/>
    <x v="1"/>
    <m/>
  </r>
  <r>
    <s v="COR"/>
    <s v="WB"/>
    <d v="2019-07-17T00:00:00"/>
    <n v="2019"/>
    <n v="7"/>
    <s v="709"/>
    <s v="instar"/>
    <n v="5.0999999999999996"/>
    <n v="5.3"/>
    <n v="1.0392156862745099"/>
    <x v="1"/>
    <s v="J1"/>
    <x v="1"/>
    <m/>
  </r>
  <r>
    <s v="COR"/>
    <s v="WB"/>
    <d v="2019-07-17T00:00:00"/>
    <n v="2019"/>
    <n v="7"/>
    <s v="701"/>
    <s v="instar"/>
    <n v="6.1"/>
    <n v="6.1"/>
    <n v="1"/>
    <x v="1"/>
    <s v="J1"/>
    <x v="1"/>
    <m/>
  </r>
  <r>
    <s v="SKY"/>
    <s v="SJC"/>
    <d v="2019-07-30T00:00:00"/>
    <n v="2019"/>
    <n v="8"/>
    <s v="808"/>
    <s v="instar"/>
    <n v="5.5"/>
    <n v="5.7"/>
    <n v="1.0363636363636364"/>
    <x v="1"/>
    <s v="J1"/>
    <x v="1"/>
    <m/>
  </r>
  <r>
    <s v="SKY"/>
    <s v="SJC"/>
    <d v="2019-07-30T00:00:00"/>
    <n v="2019"/>
    <n v="8"/>
    <s v="808"/>
    <s v="instar"/>
    <n v="5.2"/>
    <n v="5.0999999999999996"/>
    <n v="0.98076923076923062"/>
    <x v="1"/>
    <s v="J1"/>
    <x v="1"/>
    <m/>
  </r>
  <r>
    <s v="SKY"/>
    <s v="SJC"/>
    <d v="2019-07-30T00:00:00"/>
    <n v="2019"/>
    <n v="8"/>
    <s v="803"/>
    <s v="instar"/>
    <n v="5.7"/>
    <n v="5.8"/>
    <n v="1.0175438596491226"/>
    <x v="1"/>
    <s v="J1"/>
    <x v="1"/>
    <m/>
  </r>
  <r>
    <s v="SKY"/>
    <s v="SJC"/>
    <d v="2019-07-30T00:00:00"/>
    <n v="2019"/>
    <n v="8"/>
    <s v="803"/>
    <s v="instar"/>
    <n v="5.6"/>
    <n v="5.8"/>
    <n v="1.0357142857142858"/>
    <x v="1"/>
    <s v="J1"/>
    <x v="1"/>
    <m/>
  </r>
  <r>
    <s v="SKY"/>
    <s v="SJC"/>
    <d v="2019-07-30T00:00:00"/>
    <n v="2019"/>
    <n v="8"/>
    <s v="810"/>
    <s v="instar"/>
    <n v="5.3"/>
    <n v="5.4"/>
    <n v="1.0188679245283019"/>
    <x v="1"/>
    <s v="J1"/>
    <x v="1"/>
    <m/>
  </r>
  <r>
    <s v="SKY"/>
    <s v="SJC"/>
    <d v="2019-07-30T00:00:00"/>
    <n v="2019"/>
    <n v="8"/>
    <s v="806"/>
    <s v="instar"/>
    <n v="5.4"/>
    <n v="5.5"/>
    <n v="1.0185185185185184"/>
    <x v="1"/>
    <s v="J1"/>
    <x v="1"/>
    <m/>
  </r>
  <r>
    <s v="SKY"/>
    <s v="SJC"/>
    <d v="2019-07-30T00:00:00"/>
    <n v="2019"/>
    <n v="8"/>
    <s v="809"/>
    <s v="instar"/>
    <n v="5.2"/>
    <n v="5.4"/>
    <n v="1.0384615384615385"/>
    <x v="1"/>
    <s v="J1"/>
    <x v="1"/>
    <m/>
  </r>
  <r>
    <s v="SKY"/>
    <s v="SJC"/>
    <d v="2019-08-13T00:00:00"/>
    <n v="2019"/>
    <n v="9"/>
    <s v="908"/>
    <s v="instar"/>
    <n v="5.4"/>
    <n v="5.4"/>
    <n v="1"/>
    <x v="1"/>
    <s v="J1"/>
    <x v="1"/>
    <m/>
  </r>
  <r>
    <s v="COR"/>
    <s v="WB"/>
    <d v="2019-08-13T00:00:00"/>
    <n v="2019"/>
    <n v="9"/>
    <s v="904"/>
    <s v="instar"/>
    <n v="5.2"/>
    <n v="5.2"/>
    <n v="1"/>
    <x v="1"/>
    <s v="J1"/>
    <x v="1"/>
    <m/>
  </r>
  <r>
    <s v="COR"/>
    <s v="WB"/>
    <d v="2019-08-13T00:00:00"/>
    <n v="2019"/>
    <n v="9"/>
    <s v="902"/>
    <s v="instar"/>
    <n v="5.0999999999999996"/>
    <n v="5.3"/>
    <n v="1.0392156862745099"/>
    <x v="1"/>
    <s v="J1"/>
    <x v="1"/>
    <m/>
  </r>
  <r>
    <s v="SKY"/>
    <s v="SJC"/>
    <d v="2019-08-27T00:00:00"/>
    <n v="2019"/>
    <n v="10"/>
    <s v="1005"/>
    <s v="instar"/>
    <n v="4.9000000000000004"/>
    <n v="5"/>
    <n v="1.0204081632653061"/>
    <x v="1"/>
    <s v="J1"/>
    <x v="1"/>
    <m/>
  </r>
  <r>
    <s v="SKY"/>
    <s v="SJC"/>
    <d v="2019-08-27T00:00:00"/>
    <n v="2019"/>
    <n v="10"/>
    <s v="1002"/>
    <s v="instar"/>
    <n v="5"/>
    <n v="5"/>
    <n v="1"/>
    <x v="1"/>
    <s v="J1"/>
    <x v="1"/>
    <m/>
  </r>
  <r>
    <s v="SKY"/>
    <s v="SJC"/>
    <d v="2019-08-27T00:00:00"/>
    <n v="2019"/>
    <n v="10"/>
    <s v="1006"/>
    <s v="instar"/>
    <n v="5"/>
    <n v="4.9000000000000004"/>
    <n v="0.98000000000000009"/>
    <x v="1"/>
    <s v="J1"/>
    <x v="1"/>
    <m/>
  </r>
  <r>
    <s v="SKY"/>
    <s v="SJC"/>
    <d v="2019-08-27T00:00:00"/>
    <n v="2019"/>
    <n v="10"/>
    <s v="1008"/>
    <s v="instar"/>
    <n v="5.8"/>
    <n v="5.9"/>
    <n v="1.017241379310345"/>
    <x v="1"/>
    <s v="J1"/>
    <x v="1"/>
    <m/>
  </r>
  <r>
    <s v="SKY"/>
    <s v="SJC"/>
    <d v="2019-08-27T00:00:00"/>
    <n v="2019"/>
    <n v="10"/>
    <s v="1010"/>
    <s v="instar"/>
    <n v="5.3"/>
    <n v="5.2"/>
    <n v="0.98113207547169823"/>
    <x v="1"/>
    <s v="J1"/>
    <x v="1"/>
    <m/>
  </r>
  <r>
    <s v="SKY"/>
    <s v="SJC"/>
    <d v="2019-08-27T00:00:00"/>
    <n v="2019"/>
    <n v="12"/>
    <s v="1010"/>
    <s v="instar"/>
    <n v="5.3"/>
    <n v="5.2"/>
    <n v="0.98113207547169823"/>
    <x v="1"/>
    <s v="J1"/>
    <x v="1"/>
    <m/>
  </r>
  <r>
    <s v="SKY"/>
    <s v="SJC"/>
    <d v="2019-08-27T00:00:00"/>
    <n v="2019"/>
    <n v="12"/>
    <s v="1005"/>
    <s v="instar"/>
    <n v="4.9000000000000004"/>
    <n v="5"/>
    <n v="1.0204081632653061"/>
    <x v="1"/>
    <s v="J1"/>
    <x v="1"/>
    <m/>
  </r>
  <r>
    <s v="SKY"/>
    <s v="SJC"/>
    <d v="2019-08-27T00:00:00"/>
    <n v="2019"/>
    <n v="12"/>
    <s v="1002"/>
    <s v="instar"/>
    <n v="5"/>
    <n v="5"/>
    <n v="1"/>
    <x v="1"/>
    <s v="J1"/>
    <x v="1"/>
    <m/>
  </r>
  <r>
    <s v="SKY"/>
    <s v="SJC"/>
    <d v="2019-08-27T00:00:00"/>
    <n v="2019"/>
    <n v="12"/>
    <s v="1006"/>
    <s v="instar"/>
    <n v="5"/>
    <n v="4.9000000000000004"/>
    <n v="0.98000000000000009"/>
    <x v="1"/>
    <s v="J1"/>
    <x v="1"/>
    <m/>
  </r>
  <r>
    <s v="SKY"/>
    <s v="SJC"/>
    <d v="2019-08-27T00:00:00"/>
    <n v="2019"/>
    <n v="12"/>
    <s v="1008"/>
    <s v="instar"/>
    <n v="5.8"/>
    <n v="5.9"/>
    <n v="1.017241379310345"/>
    <x v="1"/>
    <s v="J1"/>
    <x v="1"/>
    <m/>
  </r>
  <r>
    <s v="SIM"/>
    <s v="WB"/>
    <d v="2018-06-26T00:00:00"/>
    <n v="2018"/>
    <n v="4"/>
    <s v="201"/>
    <s v="instar"/>
    <n v="6.6"/>
    <n v="6.9"/>
    <n v="1.0454545454545456"/>
    <x v="1"/>
    <s v="J2"/>
    <x v="2"/>
    <m/>
  </r>
  <r>
    <s v="JOE"/>
    <s v="SJC"/>
    <d v="2018-07-12T00:00:00"/>
    <n v="2018"/>
    <n v="5"/>
    <s v="302"/>
    <s v="instar"/>
    <n v="6.5"/>
    <n v="6.3"/>
    <n v="0.96923076923076923"/>
    <x v="1"/>
    <s v="J2"/>
    <x v="2"/>
    <m/>
  </r>
  <r>
    <s v="COR"/>
    <s v="WB"/>
    <d v="2018-08-07T00:00:00"/>
    <n v="2018"/>
    <n v="7"/>
    <s v="503"/>
    <s v="instar"/>
    <n v="7.2"/>
    <n v="7.5"/>
    <n v="1.0416666666666667"/>
    <x v="1"/>
    <s v="J2"/>
    <x v="2"/>
    <m/>
  </r>
  <r>
    <s v="COR"/>
    <s v="WB"/>
    <d v="2018-08-07T00:00:00"/>
    <n v="2018"/>
    <n v="7"/>
    <s v="502"/>
    <s v="instar"/>
    <n v="7.4"/>
    <n v="7.8"/>
    <n v="1.0540540540540539"/>
    <x v="1"/>
    <s v="J2"/>
    <x v="2"/>
    <m/>
  </r>
  <r>
    <s v="JOE"/>
    <s v="SJC"/>
    <d v="2018-06-29T00:00:00"/>
    <n v="2018"/>
    <n v="4"/>
    <s v="209"/>
    <s v="instar"/>
    <n v="6.7"/>
    <n v="6.1"/>
    <n v="0.91044776119402981"/>
    <x v="1"/>
    <s v="J2"/>
    <x v="2"/>
    <m/>
  </r>
  <r>
    <s v="COR"/>
    <s v="WB"/>
    <d v="2018-06-29T00:00:00"/>
    <n v="2018"/>
    <n v="4"/>
    <s v="203"/>
    <s v="instar"/>
    <n v="7"/>
    <n v="6.5"/>
    <n v="0.9285714285714286"/>
    <x v="1"/>
    <s v="J2"/>
    <x v="2"/>
    <m/>
  </r>
  <r>
    <s v="SKY"/>
    <s v="SJC"/>
    <d v="2018-07-10T00:00:00"/>
    <n v="2018"/>
    <n v="5"/>
    <s v="306"/>
    <s v="instar"/>
    <n v="7.4"/>
    <n v="6.3"/>
    <n v="0.85135135135135132"/>
    <x v="1"/>
    <s v="J2"/>
    <x v="2"/>
    <m/>
  </r>
  <r>
    <s v="ALA"/>
    <s v="WB"/>
    <d v="2018-07-11T00:00:00"/>
    <n v="2018"/>
    <n v="5"/>
    <s v="307"/>
    <s v="instar"/>
    <n v="7.2"/>
    <n v="6.4"/>
    <n v="0.88888888888888895"/>
    <x v="1"/>
    <s v="J2"/>
    <x v="2"/>
    <m/>
  </r>
  <r>
    <s v="ALA"/>
    <s v="WB"/>
    <d v="2018-07-11T00:00:00"/>
    <n v="2018"/>
    <n v="5"/>
    <s v="305"/>
    <s v="instar"/>
    <n v="7.3"/>
    <n v="6.1"/>
    <n v="0.83561643835616439"/>
    <x v="1"/>
    <s v="J2"/>
    <x v="2"/>
    <m/>
  </r>
  <r>
    <s v="ALA"/>
    <s v="WB"/>
    <d v="2018-07-11T00:00:00"/>
    <n v="2018"/>
    <n v="5"/>
    <s v="305"/>
    <s v="instar"/>
    <n v="7.5"/>
    <n v="6.6"/>
    <n v="0.88"/>
    <x v="1"/>
    <s v="J2"/>
    <x v="2"/>
    <m/>
  </r>
  <r>
    <s v="ALA"/>
    <s v="WB"/>
    <d v="2018-07-11T00:00:00"/>
    <n v="2018"/>
    <n v="5"/>
    <s v="308"/>
    <s v="instar"/>
    <n v="7.9"/>
    <n v="6.8"/>
    <n v="0.860759493670886"/>
    <x v="1"/>
    <s v="J2"/>
    <x v="2"/>
    <m/>
  </r>
  <r>
    <s v="ALA"/>
    <s v="WB"/>
    <d v="2018-07-11T00:00:00"/>
    <n v="2018"/>
    <n v="5"/>
    <s v="309"/>
    <s v="instar"/>
    <n v="8.1"/>
    <n v="7"/>
    <n v="0.86419753086419759"/>
    <x v="1"/>
    <s v="J2"/>
    <x v="2"/>
    <m/>
  </r>
  <r>
    <s v="SIM"/>
    <s v="WB"/>
    <d v="2018-07-11T00:00:00"/>
    <n v="2018"/>
    <n v="5"/>
    <s v="309"/>
    <s v="instar"/>
    <n v="6.1"/>
    <n v="5.7"/>
    <n v="0.93442622950819676"/>
    <x v="1"/>
    <s v="J2"/>
    <x v="2"/>
    <m/>
  </r>
  <r>
    <s v="SIM"/>
    <s v="WB"/>
    <d v="2018-07-11T00:00:00"/>
    <n v="2018"/>
    <n v="5"/>
    <s v="310"/>
    <s v="instar"/>
    <n v="6.2"/>
    <n v="5.5"/>
    <n v="0.88709677419354838"/>
    <x v="1"/>
    <s v="J2"/>
    <x v="2"/>
    <m/>
  </r>
  <r>
    <s v="SIM"/>
    <s v="WB"/>
    <d v="2018-07-11T00:00:00"/>
    <n v="2018"/>
    <n v="5"/>
    <s v="306"/>
    <s v="instar"/>
    <n v="6.5"/>
    <n v="5.6"/>
    <n v="0.86153846153846148"/>
    <x v="1"/>
    <s v="J2"/>
    <x v="2"/>
    <m/>
  </r>
  <r>
    <s v="SIM"/>
    <s v="WB"/>
    <d v="2018-07-11T00:00:00"/>
    <n v="2018"/>
    <n v="5"/>
    <s v="309"/>
    <s v="instar"/>
    <n v="6.9"/>
    <n v="6.2"/>
    <n v="0.89855072463768115"/>
    <x v="1"/>
    <s v="J2"/>
    <x v="2"/>
    <m/>
  </r>
  <r>
    <s v="SIM"/>
    <s v="WB"/>
    <d v="2018-07-11T00:00:00"/>
    <n v="2018"/>
    <n v="5"/>
    <s v="303"/>
    <s v="instar"/>
    <n v="7"/>
    <n v="6.5"/>
    <n v="0.9285714285714286"/>
    <x v="1"/>
    <s v="J2"/>
    <x v="2"/>
    <m/>
  </r>
  <r>
    <s v="SIM"/>
    <s v="WB"/>
    <d v="2018-07-11T00:00:00"/>
    <n v="2018"/>
    <n v="5"/>
    <s v="305"/>
    <s v="instar"/>
    <n v="7.2"/>
    <n v="7"/>
    <n v="0.97222222222222221"/>
    <x v="1"/>
    <s v="J2"/>
    <x v="2"/>
    <m/>
  </r>
  <r>
    <s v="SIM"/>
    <s v="WB"/>
    <d v="2018-07-11T00:00:00"/>
    <n v="2018"/>
    <n v="5"/>
    <s v="305"/>
    <s v="instar"/>
    <n v="7.2"/>
    <n v="7"/>
    <n v="0.97222222222222221"/>
    <x v="1"/>
    <s v="J2"/>
    <x v="2"/>
    <m/>
  </r>
  <r>
    <s v="SIM"/>
    <s v="WB"/>
    <d v="2018-07-11T00:00:00"/>
    <n v="2018"/>
    <n v="5"/>
    <s v="307"/>
    <s v="instar"/>
    <n v="7.2"/>
    <n v="6.5"/>
    <n v="0.90277777777777779"/>
    <x v="1"/>
    <s v="J2"/>
    <x v="2"/>
    <m/>
  </r>
  <r>
    <s v="SIM"/>
    <s v="WB"/>
    <d v="2018-07-11T00:00:00"/>
    <n v="2018"/>
    <n v="5"/>
    <s v="307"/>
    <s v="instar"/>
    <n v="7.2"/>
    <n v="6.6"/>
    <n v="0.91666666666666663"/>
    <x v="1"/>
    <s v="J2"/>
    <x v="2"/>
    <m/>
  </r>
  <r>
    <s v="SIM"/>
    <s v="WB"/>
    <d v="2018-07-11T00:00:00"/>
    <n v="2018"/>
    <n v="5"/>
    <s v="301"/>
    <s v="instar"/>
    <n v="7.3"/>
    <n v="6.8"/>
    <n v="0.93150684931506844"/>
    <x v="1"/>
    <s v="J2"/>
    <x v="2"/>
    <m/>
  </r>
  <r>
    <s v="SIM"/>
    <s v="WB"/>
    <d v="2018-07-11T00:00:00"/>
    <n v="2018"/>
    <n v="5"/>
    <s v="305"/>
    <s v="instar"/>
    <n v="7.5"/>
    <n v="6.6"/>
    <n v="0.88"/>
    <x v="1"/>
    <s v="J2"/>
    <x v="2"/>
    <m/>
  </r>
  <r>
    <s v="SIM"/>
    <s v="WB"/>
    <d v="2018-07-11T00:00:00"/>
    <n v="2018"/>
    <n v="5"/>
    <s v="303"/>
    <s v="instar"/>
    <n v="7.5"/>
    <n v="6.7"/>
    <n v="0.89333333333333331"/>
    <x v="1"/>
    <s v="J2"/>
    <x v="2"/>
    <m/>
  </r>
  <r>
    <s v="SIM"/>
    <s v="WB"/>
    <d v="2018-07-11T00:00:00"/>
    <n v="2018"/>
    <n v="5"/>
    <s v="309"/>
    <s v="instar"/>
    <n v="7.5"/>
    <n v="6.9"/>
    <n v="0.92"/>
    <x v="1"/>
    <s v="J2"/>
    <x v="2"/>
    <m/>
  </r>
  <r>
    <s v="SIM"/>
    <s v="WB"/>
    <d v="2018-07-11T00:00:00"/>
    <n v="2018"/>
    <n v="5"/>
    <s v="301"/>
    <s v="instar"/>
    <n v="7.6"/>
    <n v="6.9"/>
    <n v="0.90789473684210531"/>
    <x v="1"/>
    <s v="J2"/>
    <x v="2"/>
    <m/>
  </r>
  <r>
    <s v="SIM"/>
    <s v="WB"/>
    <d v="2018-07-11T00:00:00"/>
    <n v="2018"/>
    <n v="5"/>
    <s v="309"/>
    <s v="instar"/>
    <n v="7.7"/>
    <n v="7"/>
    <n v="0.90909090909090906"/>
    <x v="1"/>
    <s v="J2"/>
    <x v="2"/>
    <m/>
  </r>
  <r>
    <s v="SIM"/>
    <s v="WB"/>
    <d v="2018-07-11T00:00:00"/>
    <n v="2018"/>
    <n v="5"/>
    <s v="309"/>
    <s v="instar"/>
    <n v="7.8"/>
    <n v="7.4"/>
    <n v="0.94871794871794879"/>
    <x v="1"/>
    <s v="J2"/>
    <x v="2"/>
    <m/>
  </r>
  <r>
    <s v="SIM"/>
    <s v="WB"/>
    <d v="2018-07-11T00:00:00"/>
    <n v="2018"/>
    <n v="5"/>
    <s v="307"/>
    <s v="instar"/>
    <n v="8.4"/>
    <n v="7.3"/>
    <n v="0.86904761904761896"/>
    <x v="1"/>
    <s v="J2"/>
    <x v="2"/>
    <m/>
  </r>
  <r>
    <s v="SIM"/>
    <s v="WB"/>
    <d v="2018-07-11T00:00:00"/>
    <n v="2018"/>
    <n v="5"/>
    <s v="309"/>
    <s v="instar"/>
    <n v="8.5"/>
    <n v="7.4"/>
    <n v="0.87058823529411766"/>
    <x v="1"/>
    <s v="J2"/>
    <x v="2"/>
    <m/>
  </r>
  <r>
    <s v="SKY"/>
    <s v="SJC"/>
    <d v="2018-07-25T00:00:00"/>
    <n v="2018"/>
    <n v="6"/>
    <s v="409"/>
    <s v="instar"/>
    <n v="7.7"/>
    <n v="6.8"/>
    <n v="0.88311688311688308"/>
    <x v="1"/>
    <s v="J2"/>
    <x v="2"/>
    <m/>
  </r>
  <r>
    <s v="SKY"/>
    <s v="SJC"/>
    <d v="2018-07-25T00:00:00"/>
    <n v="2018"/>
    <n v="6"/>
    <s v="409"/>
    <s v="instar"/>
    <n v="8"/>
    <n v="7"/>
    <n v="0.875"/>
    <x v="1"/>
    <s v="J2"/>
    <x v="2"/>
    <m/>
  </r>
  <r>
    <s v="SKY"/>
    <s v="SJC"/>
    <d v="2018-07-25T00:00:00"/>
    <n v="2018"/>
    <n v="6"/>
    <s v="403"/>
    <s v="instar"/>
    <n v="8.1999999999999993"/>
    <n v="7.5"/>
    <n v="0.91463414634146345"/>
    <x v="1"/>
    <s v="J2"/>
    <x v="2"/>
    <m/>
  </r>
  <r>
    <s v="SKY"/>
    <s v="SJC"/>
    <d v="2018-07-25T00:00:00"/>
    <n v="2018"/>
    <n v="6"/>
    <s v="403"/>
    <s v="instar"/>
    <n v="8.5"/>
    <n v="7.5"/>
    <n v="0.88235294117647056"/>
    <x v="1"/>
    <s v="J2"/>
    <x v="2"/>
    <m/>
  </r>
  <r>
    <s v="COR"/>
    <s v="WB"/>
    <d v="2018-07-25T00:00:00"/>
    <n v="2018"/>
    <n v="6"/>
    <s v="402"/>
    <s v="instar"/>
    <n v="7.8"/>
    <n v="7.2"/>
    <n v="0.92307692307692313"/>
    <x v="1"/>
    <s v="J2"/>
    <x v="2"/>
    <m/>
  </r>
  <r>
    <s v="COR"/>
    <s v="WB"/>
    <d v="2018-07-25T00:00:00"/>
    <n v="2018"/>
    <n v="6"/>
    <s v="402"/>
    <s v="instar"/>
    <n v="7.9"/>
    <n v="6.9"/>
    <n v="0.87341772151898733"/>
    <x v="1"/>
    <s v="J2"/>
    <x v="2"/>
    <m/>
  </r>
  <r>
    <s v="ALA"/>
    <s v="WB"/>
    <d v="2018-07-26T00:00:00"/>
    <n v="2018"/>
    <n v="6"/>
    <s v="401"/>
    <s v="instar"/>
    <n v="7.1"/>
    <n v="6.4"/>
    <n v="0.90140845070422548"/>
    <x v="1"/>
    <s v="J2"/>
    <x v="2"/>
    <m/>
  </r>
  <r>
    <s v="ALA"/>
    <s v="WB"/>
    <d v="2018-07-26T00:00:00"/>
    <n v="2018"/>
    <n v="6"/>
    <s v="408"/>
    <s v="instar"/>
    <n v="7.3"/>
    <n v="6.5"/>
    <n v="0.8904109589041096"/>
    <x v="1"/>
    <s v="J2"/>
    <x v="2"/>
    <m/>
  </r>
  <r>
    <s v="ALA"/>
    <s v="WB"/>
    <d v="2018-07-26T00:00:00"/>
    <n v="2018"/>
    <n v="6"/>
    <s v="401"/>
    <s v="instar"/>
    <n v="7.9"/>
    <n v="6.9"/>
    <n v="0.87341772151898733"/>
    <x v="1"/>
    <s v="J2"/>
    <x v="2"/>
    <m/>
  </r>
  <r>
    <s v="COR"/>
    <s v="WB"/>
    <d v="2018-08-07T00:00:00"/>
    <n v="2018"/>
    <n v="7"/>
    <s v="503"/>
    <s v="instar"/>
    <n v="8.3000000000000007"/>
    <n v="7.2"/>
    <n v="0.8674698795180722"/>
    <x v="1"/>
    <s v="J2"/>
    <x v="2"/>
    <m/>
  </r>
  <r>
    <s v="ALA"/>
    <s v="WB"/>
    <d v="2018-08-08T00:00:00"/>
    <n v="2018"/>
    <n v="7"/>
    <s v="507"/>
    <s v="instar"/>
    <n v="6.5"/>
    <n v="5.6"/>
    <n v="0.86153846153846148"/>
    <x v="1"/>
    <s v="J2"/>
    <x v="2"/>
    <m/>
  </r>
  <r>
    <s v="ALA"/>
    <s v="WB"/>
    <d v="2018-08-08T00:00:00"/>
    <n v="2018"/>
    <n v="7"/>
    <s v="507"/>
    <s v="instar"/>
    <n v="6.8"/>
    <n v="5.7"/>
    <n v="0.83823529411764708"/>
    <x v="1"/>
    <s v="J2"/>
    <x v="2"/>
    <m/>
  </r>
  <r>
    <s v="ALA"/>
    <s v="WB"/>
    <d v="2018-08-08T00:00:00"/>
    <n v="2018"/>
    <n v="7"/>
    <s v="506"/>
    <s v="instar"/>
    <n v="7.2"/>
    <n v="6.1"/>
    <n v="0.8472222222222221"/>
    <x v="1"/>
    <s v="J2"/>
    <x v="2"/>
    <m/>
  </r>
  <r>
    <s v="ALA"/>
    <s v="WB"/>
    <d v="2018-08-08T00:00:00"/>
    <n v="2018"/>
    <n v="7"/>
    <s v="501"/>
    <s v="instar"/>
    <n v="7.3"/>
    <n v="6.2"/>
    <n v="0.84931506849315075"/>
    <x v="1"/>
    <s v="J2"/>
    <x v="2"/>
    <m/>
  </r>
  <r>
    <s v="ALA"/>
    <s v="WB"/>
    <d v="2018-08-08T00:00:00"/>
    <n v="2018"/>
    <n v="7"/>
    <s v="507"/>
    <s v="instar"/>
    <n v="7.7"/>
    <n v="6.7"/>
    <n v="0.87012987012987009"/>
    <x v="1"/>
    <s v="J2"/>
    <x v="2"/>
    <m/>
  </r>
  <r>
    <s v="SKY"/>
    <s v="SJC"/>
    <d v="2018-08-23T00:00:00"/>
    <n v="2018"/>
    <n v="8"/>
    <s v="603"/>
    <s v="instar"/>
    <n v="7"/>
    <n v="6.4"/>
    <n v="0.91428571428571437"/>
    <x v="1"/>
    <s v="J2"/>
    <x v="2"/>
    <m/>
  </r>
  <r>
    <s v="SKY"/>
    <s v="SJC"/>
    <d v="2018-08-23T00:00:00"/>
    <n v="2018"/>
    <n v="8"/>
    <s v="603"/>
    <s v="instar"/>
    <n v="7.4"/>
    <n v="6.7"/>
    <n v="0.90540540540540537"/>
    <x v="1"/>
    <s v="J2"/>
    <x v="2"/>
    <m/>
  </r>
  <r>
    <s v="SKY"/>
    <s v="SJC"/>
    <d v="2018-08-23T00:00:00"/>
    <n v="2018"/>
    <n v="8"/>
    <s v="610"/>
    <s v="instar"/>
    <n v="7.4"/>
    <n v="7"/>
    <n v="0.94594594594594594"/>
    <x v="1"/>
    <s v="J2"/>
    <x v="2"/>
    <m/>
  </r>
  <r>
    <s v="SKY"/>
    <s v="SJC"/>
    <d v="2018-08-23T00:00:00"/>
    <n v="2018"/>
    <n v="8"/>
    <s v="610"/>
    <s v="instar"/>
    <n v="7.8"/>
    <n v="7.4"/>
    <n v="0.94871794871794879"/>
    <x v="1"/>
    <s v="J2"/>
    <x v="2"/>
    <m/>
  </r>
  <r>
    <s v="COR"/>
    <s v="WB"/>
    <d v="2018-08-23T00:00:00"/>
    <n v="2018"/>
    <n v="8"/>
    <s v="608"/>
    <s v="instar"/>
    <n v="7.2"/>
    <n v="7"/>
    <n v="0.97222222222222221"/>
    <x v="1"/>
    <s v="J2"/>
    <x v="2"/>
    <m/>
  </r>
  <r>
    <s v="COR"/>
    <s v="WB"/>
    <d v="2018-08-23T00:00:00"/>
    <n v="2018"/>
    <n v="8"/>
    <s v="606"/>
    <s v="instar"/>
    <n v="7.5"/>
    <n v="6.8"/>
    <n v="0.90666666666666662"/>
    <x v="1"/>
    <s v="J2"/>
    <x v="2"/>
    <m/>
  </r>
  <r>
    <s v="COR"/>
    <s v="WB"/>
    <d v="2018-08-23T00:00:00"/>
    <n v="2018"/>
    <n v="8"/>
    <s v="605"/>
    <s v="instar"/>
    <n v="7.5"/>
    <n v="7"/>
    <n v="0.93333333333333335"/>
    <x v="1"/>
    <s v="J2"/>
    <x v="2"/>
    <m/>
  </r>
  <r>
    <s v="COR"/>
    <s v="WB"/>
    <d v="2018-08-23T00:00:00"/>
    <n v="2018"/>
    <n v="8"/>
    <s v="606"/>
    <s v="instar"/>
    <n v="7.7"/>
    <n v="6.8"/>
    <n v="0.88311688311688308"/>
    <x v="1"/>
    <s v="J2"/>
    <x v="2"/>
    <m/>
  </r>
  <r>
    <s v="COR"/>
    <s v="WB"/>
    <d v="2018-08-23T00:00:00"/>
    <n v="2018"/>
    <n v="8"/>
    <s v="601"/>
    <s v="instar"/>
    <n v="7.8"/>
    <n v="6.9"/>
    <n v="0.88461538461538469"/>
    <x v="1"/>
    <s v="J2"/>
    <x v="2"/>
    <m/>
  </r>
  <r>
    <s v="COR"/>
    <s v="WB"/>
    <d v="2018-08-23T00:00:00"/>
    <n v="2018"/>
    <n v="8"/>
    <s v="605"/>
    <s v="instar"/>
    <n v="7.8"/>
    <n v="7.2"/>
    <n v="0.92307692307692313"/>
    <x v="1"/>
    <s v="J2"/>
    <x v="2"/>
    <m/>
  </r>
  <r>
    <s v="COR"/>
    <s v="WB"/>
    <d v="2018-08-23T00:00:00"/>
    <n v="2018"/>
    <n v="8"/>
    <s v="601"/>
    <s v="instar"/>
    <n v="8.6999999999999993"/>
    <n v="8.1"/>
    <n v="0.93103448275862077"/>
    <x v="1"/>
    <s v="J2"/>
    <x v="2"/>
    <m/>
  </r>
  <r>
    <s v="ALA"/>
    <s v="WB"/>
    <d v="2018-08-24T00:00:00"/>
    <n v="2018"/>
    <n v="8"/>
    <s v="607"/>
    <s v="instar"/>
    <n v="7.1"/>
    <n v="6.9"/>
    <n v="0.97183098591549311"/>
    <x v="1"/>
    <s v="J2"/>
    <x v="2"/>
    <m/>
  </r>
  <r>
    <s v="ALA"/>
    <s v="WB"/>
    <d v="2018-08-24T00:00:00"/>
    <n v="2018"/>
    <n v="8"/>
    <s v="603"/>
    <s v="instar"/>
    <n v="7.6"/>
    <n v="7"/>
    <n v="0.92105263157894746"/>
    <x v="1"/>
    <s v="J2"/>
    <x v="2"/>
    <m/>
  </r>
  <r>
    <s v="ALA"/>
    <s v="WB"/>
    <d v="2018-08-24T00:00:00"/>
    <n v="2018"/>
    <n v="8"/>
    <s v="607"/>
    <s v="instar"/>
    <n v="8.1999999999999993"/>
    <n v="7"/>
    <n v="0.85365853658536595"/>
    <x v="1"/>
    <s v="J2"/>
    <x v="2"/>
    <m/>
  </r>
  <r>
    <s v="ALA"/>
    <s v="WB"/>
    <d v="2018-08-24T00:00:00"/>
    <n v="2018"/>
    <n v="8"/>
    <s v="607"/>
    <s v="instar"/>
    <n v="8.5"/>
    <n v="7.8"/>
    <n v="0.91764705882352937"/>
    <x v="1"/>
    <s v="J2"/>
    <x v="2"/>
    <m/>
  </r>
  <r>
    <s v="COR"/>
    <s v="WB"/>
    <d v="2018-09-06T00:00:00"/>
    <n v="2018"/>
    <n v="9"/>
    <s v="706"/>
    <s v="instar"/>
    <n v="7.1"/>
    <n v="6.2"/>
    <n v="0.87323943661971837"/>
    <x v="1"/>
    <s v="J2"/>
    <x v="2"/>
    <m/>
  </r>
  <r>
    <s v="COR"/>
    <s v="WB"/>
    <d v="2018-09-06T00:00:00"/>
    <n v="2018"/>
    <n v="9"/>
    <s v="701"/>
    <s v="instar"/>
    <n v="7.9"/>
    <n v="7.3"/>
    <n v="0.92405063291139233"/>
    <x v="1"/>
    <s v="J2"/>
    <x v="2"/>
    <m/>
  </r>
  <r>
    <s v="SKY"/>
    <s v="SJC"/>
    <d v="2018-09-07T00:00:00"/>
    <n v="2018"/>
    <n v="9"/>
    <s v="705"/>
    <s v="instar"/>
    <n v="7.3"/>
    <n v="6.4"/>
    <n v="0.87671232876712335"/>
    <x v="1"/>
    <s v="J2"/>
    <x v="2"/>
    <m/>
  </r>
  <r>
    <s v="ALA"/>
    <s v="WB"/>
    <d v="2018-09-07T00:00:00"/>
    <n v="2018"/>
    <n v="9"/>
    <s v="703"/>
    <s v="instar"/>
    <n v="7"/>
    <n v="6.1"/>
    <n v="0.87142857142857133"/>
    <x v="1"/>
    <s v="J2"/>
    <x v="2"/>
    <m/>
  </r>
  <r>
    <s v="ALA"/>
    <s v="WB"/>
    <d v="2018-09-07T00:00:00"/>
    <n v="2018"/>
    <n v="9"/>
    <s v="709"/>
    <s v="instar"/>
    <n v="7.5"/>
    <n v="6.5"/>
    <n v="0.8666666666666667"/>
    <x v="1"/>
    <s v="J2"/>
    <x v="2"/>
    <m/>
  </r>
  <r>
    <s v="SKY"/>
    <s v="SJC"/>
    <d v="2019-07-17T00:00:00"/>
    <n v="2019"/>
    <n v="7"/>
    <s v="709"/>
    <s v="instar"/>
    <n v="7.3"/>
    <n v="6.8"/>
    <n v="0.93150684931506844"/>
    <x v="1"/>
    <s v="J2"/>
    <x v="2"/>
    <m/>
  </r>
  <r>
    <s v="SKY"/>
    <s v="SJC"/>
    <d v="2019-07-30T00:00:00"/>
    <n v="2019"/>
    <n v="8"/>
    <s v="808"/>
    <s v="instar"/>
    <n v="7.4"/>
    <n v="6.8"/>
    <n v="0.91891891891891886"/>
    <x v="1"/>
    <s v="J2"/>
    <x v="2"/>
    <m/>
  </r>
  <r>
    <s v="SKY"/>
    <s v="SJC"/>
    <d v="2019-07-30T00:00:00"/>
    <n v="2019"/>
    <n v="8"/>
    <s v="803"/>
    <s v="instar"/>
    <n v="8"/>
    <n v="7"/>
    <n v="0.875"/>
    <x v="1"/>
    <s v="J2"/>
    <x v="2"/>
    <m/>
  </r>
  <r>
    <s v="SKY"/>
    <s v="SJC"/>
    <d v="2019-07-30T00:00:00"/>
    <n v="2019"/>
    <n v="8"/>
    <s v="803"/>
    <s v="instar"/>
    <n v="7.5"/>
    <n v="6.8"/>
    <n v="0.90666666666666662"/>
    <x v="1"/>
    <s v="J2"/>
    <x v="2"/>
    <m/>
  </r>
  <r>
    <s v="SKY"/>
    <s v="SJC"/>
    <d v="2019-07-30T00:00:00"/>
    <n v="2019"/>
    <n v="8"/>
    <s v="809"/>
    <s v="instar"/>
    <n v="7.8"/>
    <n v="6.6"/>
    <n v="0.84615384615384615"/>
    <x v="1"/>
    <s v="J2"/>
    <x v="2"/>
    <m/>
  </r>
  <r>
    <s v="COR"/>
    <s v="WB"/>
    <d v="2019-07-30T00:00:00"/>
    <n v="2019"/>
    <n v="8"/>
    <s v="807"/>
    <s v="instar"/>
    <n v="7.2"/>
    <n v="6.5"/>
    <n v="0.90277777777777779"/>
    <x v="1"/>
    <s v="J2"/>
    <x v="2"/>
    <m/>
  </r>
  <r>
    <s v="SKY"/>
    <s v="SJC"/>
    <d v="2019-08-13T00:00:00"/>
    <n v="2019"/>
    <n v="9"/>
    <s v="909"/>
    <s v="instar"/>
    <n v="6.9"/>
    <n v="6.4"/>
    <n v="0.92753623188405798"/>
    <x v="1"/>
    <s v="J2"/>
    <x v="2"/>
    <m/>
  </r>
  <r>
    <s v="SKY"/>
    <s v="SJC"/>
    <d v="2019-08-13T00:00:00"/>
    <n v="2019"/>
    <n v="9"/>
    <s v="902"/>
    <s v="instar"/>
    <n v="7.2"/>
    <n v="6.3"/>
    <n v="0.875"/>
    <x v="1"/>
    <s v="J2"/>
    <x v="2"/>
    <m/>
  </r>
  <r>
    <s v="SKY"/>
    <s v="SJC"/>
    <d v="2019-08-13T00:00:00"/>
    <n v="2019"/>
    <n v="9"/>
    <s v="903"/>
    <s v="instar"/>
    <n v="7.3"/>
    <n v="6.6"/>
    <n v="0.90410958904109584"/>
    <x v="1"/>
    <s v="J2"/>
    <x v="2"/>
    <m/>
  </r>
  <r>
    <s v="SKY"/>
    <s v="SJC"/>
    <d v="2019-08-13T00:00:00"/>
    <n v="2019"/>
    <n v="9"/>
    <s v="907"/>
    <s v="instar"/>
    <n v="6.9"/>
    <n v="6.2"/>
    <n v="0.89855072463768115"/>
    <x v="1"/>
    <s v="J2"/>
    <x v="2"/>
    <m/>
  </r>
  <r>
    <s v="SKY"/>
    <s v="SJC"/>
    <d v="2019-08-13T00:00:00"/>
    <n v="2019"/>
    <n v="9"/>
    <s v="905"/>
    <s v="instar"/>
    <n v="7"/>
    <n v="6.3"/>
    <n v="0.9"/>
    <x v="1"/>
    <s v="J2"/>
    <x v="2"/>
    <m/>
  </r>
  <r>
    <s v="COR"/>
    <s v="WB"/>
    <d v="2019-08-13T00:00:00"/>
    <n v="2019"/>
    <n v="9"/>
    <s v="904"/>
    <s v="instar"/>
    <n v="7.3"/>
    <n v="6.4"/>
    <n v="0.87671232876712335"/>
    <x v="1"/>
    <s v="J2"/>
    <x v="2"/>
    <m/>
  </r>
  <r>
    <s v="COR"/>
    <s v="WB"/>
    <d v="2019-08-13T00:00:00"/>
    <n v="2019"/>
    <n v="9"/>
    <s v="904"/>
    <s v="instar"/>
    <n v="7.3"/>
    <n v="6.5"/>
    <n v="0.8904109589041096"/>
    <x v="1"/>
    <s v="J2"/>
    <x v="2"/>
    <m/>
  </r>
  <r>
    <s v="SKY"/>
    <s v="SJC"/>
    <d v="2019-08-27T00:00:00"/>
    <n v="2019"/>
    <n v="10"/>
    <s v="1002"/>
    <s v="instar"/>
    <n v="6.8"/>
    <n v="6.3"/>
    <n v="0.92647058823529416"/>
    <x v="1"/>
    <s v="J2"/>
    <x v="2"/>
    <m/>
  </r>
  <r>
    <s v="COR"/>
    <s v="WB"/>
    <d v="2019-08-27T00:00:00"/>
    <n v="2019"/>
    <n v="10"/>
    <s v="1010"/>
    <s v="instar"/>
    <n v="7.3"/>
    <n v="6.7"/>
    <n v="0.9178082191780822"/>
    <x v="1"/>
    <s v="J2"/>
    <x v="2"/>
    <m/>
  </r>
  <r>
    <s v="SKY"/>
    <s v="SJC"/>
    <d v="2018-08-23T00:00:00"/>
    <n v="2018"/>
    <n v="8"/>
    <s v="603"/>
    <s v="instar"/>
    <n v="8.5"/>
    <n v="7.5"/>
    <n v="0.88235294117647056"/>
    <x v="1"/>
    <s v="J2"/>
    <x v="2"/>
    <m/>
  </r>
  <r>
    <s v="SKY"/>
    <s v="SJC"/>
    <d v="2018-08-23T00:00:00"/>
    <n v="2018"/>
    <n v="8"/>
    <s v="610"/>
    <s v="instar"/>
    <n v="8.5"/>
    <n v="7.6"/>
    <n v="0.89411764705882346"/>
    <x v="1"/>
    <s v="J2"/>
    <x v="2"/>
    <m/>
  </r>
  <r>
    <s v="SKY"/>
    <s v="SJC"/>
    <d v="2018-08-23T00:00:00"/>
    <n v="2018"/>
    <n v="8"/>
    <s v="610"/>
    <s v="instar"/>
    <n v="8.6"/>
    <n v="8"/>
    <n v="0.93023255813953487"/>
    <x v="1"/>
    <s v="J2"/>
    <x v="2"/>
    <m/>
  </r>
  <r>
    <s v="ALA"/>
    <s v="WB"/>
    <d v="2018-09-07T00:00:00"/>
    <n v="2018"/>
    <n v="9"/>
    <s v="706"/>
    <s v="instar"/>
    <n v="8.4"/>
    <n v="7.2"/>
    <n v="0.8571428571428571"/>
    <x v="1"/>
    <s v="J2"/>
    <x v="2"/>
    <m/>
  </r>
  <r>
    <s v="ALA"/>
    <s v="WB"/>
    <d v="2018-09-07T00:00:00"/>
    <n v="2018"/>
    <n v="9"/>
    <s v="703"/>
    <s v="instar"/>
    <n v="8.5"/>
    <n v="7.1"/>
    <n v="0.83529411764705874"/>
    <x v="1"/>
    <s v="J2"/>
    <x v="2"/>
    <m/>
  </r>
  <r>
    <s v="SKY"/>
    <s v="SJC"/>
    <d v="2019-08-13T00:00:00"/>
    <n v="2019"/>
    <n v="9"/>
    <s v="902"/>
    <s v="instar"/>
    <n v="8.3000000000000007"/>
    <n v="6.9"/>
    <n v="0.83132530120481929"/>
    <x v="1"/>
    <s v="J2"/>
    <x v="2"/>
    <m/>
  </r>
  <r>
    <s v="COR"/>
    <s v="WB"/>
    <d v="2019-08-27T00:00:00"/>
    <n v="2019"/>
    <n v="12"/>
    <s v="1010"/>
    <s v="instar"/>
    <n v="7.3"/>
    <n v="6.7"/>
    <n v="0.9178082191780822"/>
    <x v="1"/>
    <s v="J2"/>
    <x v="2"/>
    <m/>
  </r>
  <r>
    <s v="SKY"/>
    <s v="SJC"/>
    <d v="2019-08-27T00:00:00"/>
    <n v="2019"/>
    <n v="12"/>
    <s v="1002"/>
    <s v="instar"/>
    <n v="6.8"/>
    <n v="6.3"/>
    <n v="0.92647058823529416"/>
    <x v="1"/>
    <s v="J2"/>
    <x v="2"/>
    <m/>
  </r>
  <r>
    <s v="ALA"/>
    <s v="WB"/>
    <d v="2018-08-24T00:00:00"/>
    <n v="2018"/>
    <n v="8"/>
    <s v="610"/>
    <s v="instar"/>
    <n v="9.1"/>
    <n v="8"/>
    <n v="0.87912087912087911"/>
    <x v="1"/>
    <s v="J3"/>
    <x v="3"/>
    <m/>
  </r>
  <r>
    <s v="SKY"/>
    <s v="SJC"/>
    <d v="2018-08-06T00:00:00"/>
    <n v="2018"/>
    <n v="7"/>
    <s v="509"/>
    <s v="instar"/>
    <n v="10.9"/>
    <n v="8.9"/>
    <n v="0.8165137614678899"/>
    <x v="1"/>
    <s v="J3"/>
    <x v="3"/>
    <m/>
  </r>
  <r>
    <s v="SKY"/>
    <s v="SJC"/>
    <d v="2018-08-23T00:00:00"/>
    <n v="2018"/>
    <n v="8"/>
    <s v="602"/>
    <s v="instar"/>
    <n v="9"/>
    <n v="7.5"/>
    <n v="0.83333333333333337"/>
    <x v="1"/>
    <s v="J3"/>
    <x v="3"/>
    <m/>
  </r>
  <r>
    <s v="SKY"/>
    <s v="SJC"/>
    <d v="2018-08-23T00:00:00"/>
    <n v="2018"/>
    <n v="8"/>
    <s v="608"/>
    <s v="instar"/>
    <n v="9.5"/>
    <n v="8.4"/>
    <n v="0.88421052631578956"/>
    <x v="1"/>
    <s v="J3"/>
    <x v="3"/>
    <m/>
  </r>
  <r>
    <s v="SKY"/>
    <s v="SJC"/>
    <d v="2018-08-23T00:00:00"/>
    <n v="2018"/>
    <n v="8"/>
    <s v="608"/>
    <s v="instar"/>
    <n v="9.5"/>
    <n v="8.3000000000000007"/>
    <n v="0.87368421052631584"/>
    <x v="1"/>
    <s v="J3"/>
    <x v="3"/>
    <m/>
  </r>
  <r>
    <s v="SKY"/>
    <s v="SJC"/>
    <d v="2018-08-23T00:00:00"/>
    <n v="2018"/>
    <n v="8"/>
    <s v="608"/>
    <s v="instar"/>
    <n v="9.6"/>
    <n v="8.1999999999999993"/>
    <n v="0.85416666666666663"/>
    <x v="1"/>
    <s v="J3"/>
    <x v="3"/>
    <m/>
  </r>
  <r>
    <s v="SKY"/>
    <s v="SJC"/>
    <d v="2018-08-23T00:00:00"/>
    <n v="2018"/>
    <n v="8"/>
    <s v="608"/>
    <s v="instar"/>
    <n v="9.6999999999999993"/>
    <n v="8.4"/>
    <n v="0.86597938144329911"/>
    <x v="1"/>
    <s v="J3"/>
    <x v="3"/>
    <m/>
  </r>
  <r>
    <s v="SKY"/>
    <s v="SJC"/>
    <d v="2018-08-23T00:00:00"/>
    <n v="2018"/>
    <n v="8"/>
    <s v="608"/>
    <s v="instar"/>
    <n v="9.8000000000000007"/>
    <n v="8.1999999999999993"/>
    <n v="0.83673469387755084"/>
    <x v="1"/>
    <s v="J3"/>
    <x v="3"/>
    <m/>
  </r>
  <r>
    <s v="SKY"/>
    <s v="SJC"/>
    <d v="2018-08-23T00:00:00"/>
    <n v="2018"/>
    <n v="8"/>
    <s v="603"/>
    <s v="instar"/>
    <n v="9.8000000000000007"/>
    <n v="8.5"/>
    <n v="0.86734693877551017"/>
    <x v="1"/>
    <s v="J3"/>
    <x v="3"/>
    <m/>
  </r>
  <r>
    <s v="SKY"/>
    <s v="SJC"/>
    <d v="2018-08-23T00:00:00"/>
    <n v="2018"/>
    <n v="8"/>
    <s v="608"/>
    <s v="instar"/>
    <n v="10"/>
    <n v="8.6"/>
    <n v="0.86"/>
    <x v="1"/>
    <s v="J3"/>
    <x v="3"/>
    <m/>
  </r>
  <r>
    <s v="SKY"/>
    <s v="SJC"/>
    <d v="2018-08-23T00:00:00"/>
    <n v="2018"/>
    <n v="8"/>
    <s v="608"/>
    <s v="instar"/>
    <n v="10.1"/>
    <n v="8.5"/>
    <n v="0.84158415841584167"/>
    <x v="1"/>
    <s v="J3"/>
    <x v="3"/>
    <m/>
  </r>
  <r>
    <s v="SKY"/>
    <s v="SJC"/>
    <d v="2018-08-23T00:00:00"/>
    <n v="2018"/>
    <n v="8"/>
    <s v="610"/>
    <s v="instar"/>
    <n v="10.199999999999999"/>
    <n v="9.6999999999999993"/>
    <n v="0.9509803921568627"/>
    <x v="1"/>
    <s v="J3"/>
    <x v="3"/>
    <m/>
  </r>
  <r>
    <s v="SKY"/>
    <s v="SJC"/>
    <d v="2018-08-23T00:00:00"/>
    <n v="2018"/>
    <n v="8"/>
    <s v="608"/>
    <s v="instar"/>
    <n v="10.4"/>
    <n v="8.4"/>
    <n v="0.80769230769230771"/>
    <x v="1"/>
    <s v="J3"/>
    <x v="3"/>
    <m/>
  </r>
  <r>
    <s v="SKY"/>
    <s v="SJC"/>
    <d v="2018-08-23T00:00:00"/>
    <n v="2018"/>
    <n v="8"/>
    <s v="603"/>
    <s v="instar"/>
    <n v="10.5"/>
    <n v="9"/>
    <n v="0.8571428571428571"/>
    <x v="1"/>
    <s v="J3"/>
    <x v="3"/>
    <m/>
  </r>
  <r>
    <s v="SKY"/>
    <s v="SJC"/>
    <d v="2018-08-23T00:00:00"/>
    <n v="2018"/>
    <n v="8"/>
    <s v="610"/>
    <s v="instar"/>
    <n v="10.5"/>
    <n v="9"/>
    <n v="0.8571428571428571"/>
    <x v="1"/>
    <s v="J3"/>
    <x v="3"/>
    <m/>
  </r>
  <r>
    <s v="SKY"/>
    <s v="SJC"/>
    <d v="2018-08-23T00:00:00"/>
    <n v="2018"/>
    <n v="8"/>
    <s v="610"/>
    <s v="instar"/>
    <n v="10.5"/>
    <n v="9"/>
    <n v="0.8571428571428571"/>
    <x v="1"/>
    <s v="J3"/>
    <x v="3"/>
    <m/>
  </r>
  <r>
    <s v="SKY"/>
    <s v="SJC"/>
    <d v="2018-08-23T00:00:00"/>
    <n v="2018"/>
    <n v="8"/>
    <s v="610"/>
    <s v="instar"/>
    <n v="10.5"/>
    <n v="9"/>
    <n v="0.8571428571428571"/>
    <x v="1"/>
    <s v="J3"/>
    <x v="3"/>
    <m/>
  </r>
  <r>
    <s v="SKY"/>
    <s v="SJC"/>
    <d v="2018-08-23T00:00:00"/>
    <n v="2018"/>
    <n v="8"/>
    <s v="608"/>
    <s v="instar"/>
    <n v="10.7"/>
    <n v="8.6999999999999993"/>
    <n v="0.81308411214953269"/>
    <x v="1"/>
    <s v="J3"/>
    <x v="3"/>
    <m/>
  </r>
  <r>
    <s v="SKY"/>
    <s v="SJC"/>
    <d v="2018-08-23T00:00:00"/>
    <n v="2018"/>
    <n v="8"/>
    <s v="608"/>
    <s v="instar"/>
    <n v="10.8"/>
    <n v="9"/>
    <n v="0.83333333333333326"/>
    <x v="1"/>
    <s v="J3"/>
    <x v="3"/>
    <m/>
  </r>
  <r>
    <s v="SKY"/>
    <s v="SJC"/>
    <d v="2018-08-23T00:00:00"/>
    <n v="2018"/>
    <n v="8"/>
    <s v="610"/>
    <s v="instar"/>
    <n v="11"/>
    <n v="9.8000000000000007"/>
    <n v="0.89090909090909098"/>
    <x v="1"/>
    <s v="J3"/>
    <x v="3"/>
    <m/>
  </r>
  <r>
    <s v="COR"/>
    <s v="WB"/>
    <d v="2018-08-23T00:00:00"/>
    <n v="2018"/>
    <n v="8"/>
    <s v="606"/>
    <s v="instar"/>
    <n v="9.6999999999999993"/>
    <n v="8.6999999999999993"/>
    <n v="0.89690721649484539"/>
    <x v="1"/>
    <s v="J3"/>
    <x v="3"/>
    <m/>
  </r>
  <r>
    <s v="COR"/>
    <s v="WB"/>
    <d v="2018-08-23T00:00:00"/>
    <n v="2018"/>
    <n v="8"/>
    <s v="606"/>
    <s v="instar"/>
    <n v="9.3000000000000007"/>
    <n v="8.1999999999999993"/>
    <n v="0.88172043010752676"/>
    <x v="1"/>
    <s v="J3"/>
    <x v="3"/>
    <m/>
  </r>
  <r>
    <s v="COR"/>
    <s v="WB"/>
    <d v="2018-08-23T00:00:00"/>
    <n v="2018"/>
    <n v="8"/>
    <s v="606"/>
    <s v="instar"/>
    <n v="9.5"/>
    <n v="8"/>
    <n v="0.84210526315789469"/>
    <x v="1"/>
    <s v="J3"/>
    <x v="3"/>
    <m/>
  </r>
  <r>
    <s v="COR"/>
    <s v="WB"/>
    <d v="2018-08-23T00:00:00"/>
    <n v="2018"/>
    <n v="8"/>
    <s v="608"/>
    <s v="instar"/>
    <n v="9.6"/>
    <n v="8.3000000000000007"/>
    <n v="0.86458333333333348"/>
    <x v="1"/>
    <s v="J3"/>
    <x v="3"/>
    <m/>
  </r>
  <r>
    <s v="COR"/>
    <s v="WB"/>
    <d v="2018-08-23T00:00:00"/>
    <n v="2018"/>
    <n v="8"/>
    <s v="601"/>
    <s v="instar"/>
    <n v="11.1"/>
    <n v="9.4"/>
    <n v="0.84684684684684686"/>
    <x v="1"/>
    <s v="J3"/>
    <x v="3"/>
    <m/>
  </r>
  <r>
    <s v="COR"/>
    <s v="WB"/>
    <d v="2018-08-23T00:00:00"/>
    <n v="2018"/>
    <n v="8"/>
    <s v="606"/>
    <s v="instar"/>
    <n v="11.3"/>
    <n v="9.6"/>
    <n v="0.84955752212389368"/>
    <x v="1"/>
    <s v="J3"/>
    <x v="3"/>
    <m/>
  </r>
  <r>
    <s v="ALA"/>
    <s v="WB"/>
    <d v="2018-08-24T00:00:00"/>
    <n v="2018"/>
    <n v="8"/>
    <s v="610"/>
    <s v="instar"/>
    <n v="9.6999999999999993"/>
    <n v="7.9"/>
    <n v="0.81443298969072175"/>
    <x v="1"/>
    <s v="J3"/>
    <x v="3"/>
    <m/>
  </r>
  <r>
    <s v="ALA"/>
    <s v="WB"/>
    <d v="2018-08-24T00:00:00"/>
    <n v="2018"/>
    <n v="8"/>
    <s v="607"/>
    <s v="instar"/>
    <n v="10"/>
    <n v="8.1"/>
    <n v="0.80999999999999994"/>
    <x v="1"/>
    <s v="J3"/>
    <x v="3"/>
    <m/>
  </r>
  <r>
    <s v="ALA"/>
    <s v="WB"/>
    <d v="2018-08-24T00:00:00"/>
    <n v="2018"/>
    <n v="8"/>
    <s v="610"/>
    <s v="instar"/>
    <n v="10.5"/>
    <n v="9"/>
    <n v="0.8571428571428571"/>
    <x v="1"/>
    <s v="J3"/>
    <x v="3"/>
    <m/>
  </r>
  <r>
    <s v="ALA"/>
    <s v="WB"/>
    <d v="2018-08-24T00:00:00"/>
    <n v="2018"/>
    <n v="8"/>
    <s v="610"/>
    <s v="instar"/>
    <n v="10.6"/>
    <n v="8.5"/>
    <n v="0.80188679245283023"/>
    <x v="1"/>
    <s v="J3"/>
    <x v="3"/>
    <m/>
  </r>
  <r>
    <s v="COR"/>
    <s v="WB"/>
    <d v="2018-09-06T00:00:00"/>
    <n v="2018"/>
    <n v="9"/>
    <s v="708"/>
    <s v="instar"/>
    <n v="9"/>
    <n v="7.5"/>
    <n v="0.83333333333333337"/>
    <x v="1"/>
    <s v="J3"/>
    <x v="3"/>
    <m/>
  </r>
  <r>
    <s v="COR"/>
    <s v="WB"/>
    <d v="2018-09-06T00:00:00"/>
    <n v="2018"/>
    <n v="9"/>
    <s v="701"/>
    <s v="instar"/>
    <n v="9.3000000000000007"/>
    <n v="7.8"/>
    <n v="0.83870967741935476"/>
    <x v="1"/>
    <s v="J3"/>
    <x v="3"/>
    <m/>
  </r>
  <r>
    <s v="COR"/>
    <s v="WB"/>
    <d v="2018-09-06T00:00:00"/>
    <n v="2018"/>
    <n v="9"/>
    <s v="710"/>
    <s v="instar"/>
    <n v="9.8000000000000007"/>
    <n v="8.1"/>
    <n v="0.82653061224489788"/>
    <x v="1"/>
    <s v="J3"/>
    <x v="3"/>
    <m/>
  </r>
  <r>
    <s v="COR"/>
    <s v="WB"/>
    <d v="2018-09-06T00:00:00"/>
    <n v="2018"/>
    <n v="9"/>
    <s v="701"/>
    <s v="instar"/>
    <n v="10.7"/>
    <n v="8.9"/>
    <n v="0.83177570093457953"/>
    <x v="1"/>
    <s v="J3"/>
    <x v="3"/>
    <m/>
  </r>
  <r>
    <s v="SKY"/>
    <s v="SJC"/>
    <d v="2018-09-07T00:00:00"/>
    <n v="2018"/>
    <n v="9"/>
    <s v="703"/>
    <s v="instar"/>
    <n v="10.6"/>
    <n v="8.6999999999999993"/>
    <n v="0.820754716981132"/>
    <x v="1"/>
    <s v="J3"/>
    <x v="3"/>
    <m/>
  </r>
  <r>
    <s v="ALA"/>
    <s v="WB"/>
    <d v="2018-09-07T00:00:00"/>
    <n v="2018"/>
    <n v="9"/>
    <s v="705"/>
    <s v="instar"/>
    <n v="8.8000000000000007"/>
    <n v="7.1"/>
    <n v="0.80681818181818177"/>
    <x v="1"/>
    <s v="J3"/>
    <x v="3"/>
    <m/>
  </r>
  <r>
    <s v="ALA"/>
    <s v="WB"/>
    <d v="2018-09-07T00:00:00"/>
    <n v="2018"/>
    <n v="9"/>
    <s v="705"/>
    <s v="instar"/>
    <n v="8.9"/>
    <n v="7.4"/>
    <n v="0.8314606741573034"/>
    <x v="1"/>
    <s v="J3"/>
    <x v="3"/>
    <m/>
  </r>
  <r>
    <s v="ALA"/>
    <s v="WB"/>
    <d v="2018-09-07T00:00:00"/>
    <n v="2018"/>
    <n v="9"/>
    <s v="705"/>
    <s v="instar"/>
    <n v="9.1"/>
    <n v="7.6"/>
    <n v="0.8351648351648352"/>
    <x v="1"/>
    <s v="J3"/>
    <x v="3"/>
    <m/>
  </r>
  <r>
    <s v="ALA"/>
    <s v="WB"/>
    <d v="2018-09-07T00:00:00"/>
    <n v="2018"/>
    <n v="9"/>
    <s v="701"/>
    <s v="instar"/>
    <n v="10"/>
    <n v="8"/>
    <n v="0.8"/>
    <x v="1"/>
    <s v="J3"/>
    <x v="3"/>
    <m/>
  </r>
  <r>
    <s v="SKY"/>
    <s v="SJC"/>
    <d v="2019-08-13T00:00:00"/>
    <n v="2019"/>
    <n v="9"/>
    <s v="907"/>
    <s v="instar"/>
    <n v="9.4"/>
    <n v="8.1"/>
    <n v="0.86170212765957444"/>
    <x v="1"/>
    <s v="J3"/>
    <x v="3"/>
    <m/>
  </r>
  <r>
    <s v="SKY"/>
    <s v="SJC"/>
    <d v="2019-08-13T00:00:00"/>
    <n v="2019"/>
    <n v="9"/>
    <s v="910"/>
    <s v="instar"/>
    <n v="9.6"/>
    <n v="8.1999999999999993"/>
    <n v="0.85416666666666663"/>
    <x v="1"/>
    <s v="J3"/>
    <x v="3"/>
    <m/>
  </r>
  <r>
    <s v="SKY"/>
    <s v="SJC"/>
    <d v="2019-08-13T00:00:00"/>
    <n v="2019"/>
    <n v="9"/>
    <s v="905"/>
    <s v="instar"/>
    <n v="9.8000000000000007"/>
    <n v="8.1"/>
    <n v="0.82653061224489788"/>
    <x v="1"/>
    <s v="J3"/>
    <x v="3"/>
    <m/>
  </r>
  <r>
    <s v="COR"/>
    <s v="WB"/>
    <d v="2019-08-13T00:00:00"/>
    <n v="2019"/>
    <n v="9"/>
    <s v="908"/>
    <s v="instar"/>
    <n v="9.5"/>
    <n v="8.1999999999999993"/>
    <n v="0.86315789473684201"/>
    <x v="1"/>
    <s v="J3"/>
    <x v="3"/>
    <m/>
  </r>
  <r>
    <s v="SKY"/>
    <s v="SJC"/>
    <d v="2019-08-27T00:00:00"/>
    <n v="2019"/>
    <n v="10"/>
    <s v="1002"/>
    <s v="instar"/>
    <n v="9"/>
    <n v="7.6"/>
    <n v="0.84444444444444444"/>
    <x v="1"/>
    <s v="J3"/>
    <x v="3"/>
    <m/>
  </r>
  <r>
    <s v="SKY"/>
    <s v="SJC"/>
    <d v="2019-08-27T00:00:00"/>
    <n v="2019"/>
    <n v="10"/>
    <s v="1007"/>
    <s v="instar"/>
    <n v="9.5"/>
    <n v="8.1999999999999993"/>
    <n v="0.86315789473684201"/>
    <x v="1"/>
    <s v="J3"/>
    <x v="3"/>
    <m/>
  </r>
  <r>
    <s v="SKY"/>
    <s v="SJC"/>
    <d v="2019-08-27T00:00:00"/>
    <n v="2019"/>
    <n v="10"/>
    <s v="1007"/>
    <s v="instar"/>
    <n v="9.1999999999999993"/>
    <n v="7.5"/>
    <n v="0.81521739130434789"/>
    <x v="1"/>
    <s v="J3"/>
    <x v="3"/>
    <m/>
  </r>
  <r>
    <s v="SKY"/>
    <s v="SJC"/>
    <d v="2019-08-27T00:00:00"/>
    <n v="2019"/>
    <n v="12"/>
    <s v="1002"/>
    <s v="instar"/>
    <n v="9"/>
    <n v="7.6"/>
    <n v="0.84444444444444444"/>
    <x v="1"/>
    <s v="J3"/>
    <x v="3"/>
    <m/>
  </r>
  <r>
    <s v="SKY"/>
    <s v="SJC"/>
    <d v="2019-08-27T00:00:00"/>
    <n v="2019"/>
    <n v="12"/>
    <s v="1007"/>
    <s v="instar"/>
    <n v="9.5"/>
    <n v="8.1999999999999993"/>
    <n v="0.86315789473684201"/>
    <x v="1"/>
    <s v="J3"/>
    <x v="3"/>
    <m/>
  </r>
  <r>
    <s v="SKY"/>
    <s v="SJC"/>
    <d v="2019-08-27T00:00:00"/>
    <n v="2019"/>
    <n v="12"/>
    <s v="1007"/>
    <s v="instar"/>
    <n v="9.1999999999999993"/>
    <n v="7.5"/>
    <n v="0.81521739130434789"/>
    <x v="1"/>
    <s v="J3"/>
    <x v="3"/>
    <m/>
  </r>
  <r>
    <s v="JOE"/>
    <s v="SJC"/>
    <d v="2018-09-05T00:00:00"/>
    <n v="2018"/>
    <n v="7"/>
    <s v="703"/>
    <s v="instar"/>
    <n v="11.8"/>
    <n v="9.5"/>
    <n v="0.80508474576271183"/>
    <x v="1"/>
    <s v="J4"/>
    <x v="4"/>
    <m/>
  </r>
  <r>
    <s v="COR"/>
    <s v="WB"/>
    <d v="2018-09-06T00:00:00"/>
    <n v="2018"/>
    <n v="9"/>
    <s v="702"/>
    <s v="instar"/>
    <n v="12.3"/>
    <n v="9.6999999999999993"/>
    <n v="0.78861788617886164"/>
    <x v="1"/>
    <s v="J4"/>
    <x v="4"/>
    <m/>
  </r>
  <r>
    <s v="COR"/>
    <s v="WB"/>
    <d v="2018-09-06T00:00:00"/>
    <n v="2018"/>
    <n v="9"/>
    <s v="702"/>
    <s v="instar"/>
    <n v="12.9"/>
    <n v="10.199999999999999"/>
    <n v="0.79069767441860461"/>
    <x v="1"/>
    <s v="J4"/>
    <x v="4"/>
    <m/>
  </r>
  <r>
    <s v="SKY"/>
    <s v="SJC"/>
    <d v="2018-09-07T00:00:00"/>
    <n v="2018"/>
    <n v="9"/>
    <s v="703"/>
    <s v="instar"/>
    <n v="12.1"/>
    <n v="11.3"/>
    <n v="0.93388429752066127"/>
    <x v="1"/>
    <s v="J4"/>
    <x v="4"/>
    <m/>
  </r>
  <r>
    <s v="SKY"/>
    <s v="SJC"/>
    <d v="2018-08-23T00:00:00"/>
    <n v="2018"/>
    <n v="8"/>
    <s v="609"/>
    <s v="instar"/>
    <n v="12.4"/>
    <n v="10.5"/>
    <n v="0.84677419354838712"/>
    <x v="1"/>
    <s v="J4"/>
    <x v="4"/>
    <m/>
  </r>
  <r>
    <s v="SKY"/>
    <s v="SJC"/>
    <d v="2018-08-23T00:00:00"/>
    <n v="2018"/>
    <n v="8"/>
    <s v="606"/>
    <s v="instar"/>
    <n v="13.3"/>
    <n v="11"/>
    <n v="0.82706766917293228"/>
    <x v="1"/>
    <s v="J4"/>
    <x v="4"/>
    <m/>
  </r>
  <r>
    <s v="ALA"/>
    <s v="WB"/>
    <d v="2018-09-07T00:00:00"/>
    <n v="2018"/>
    <n v="9"/>
    <s v="702"/>
    <s v="instar"/>
    <n v="12.4"/>
    <n v="10"/>
    <n v="0.80645161290322576"/>
    <x v="1"/>
    <s v="J4"/>
    <x v="4"/>
    <m/>
  </r>
  <r>
    <s v="JOE"/>
    <s v="SJC"/>
    <d v="2018-09-05T00:00:00"/>
    <n v="2018"/>
    <n v="9"/>
    <s v="703"/>
    <s v="instar"/>
    <n v="15.4"/>
    <n v="13"/>
    <n v="0.8441558441558441"/>
    <x v="1"/>
    <s v="J5"/>
    <x v="5"/>
    <m/>
  </r>
  <r>
    <s v="ALA"/>
    <s v="WB"/>
    <d v="2018-09-07T00:00:00"/>
    <n v="2018"/>
    <n v="9"/>
    <s v="708"/>
    <s v="instar"/>
    <n v="17.100000000000001"/>
    <n v="13.2"/>
    <n v="0.77192982456140335"/>
    <x v="1"/>
    <s v="J5"/>
    <x v="5"/>
    <m/>
  </r>
  <r>
    <s v="SKY"/>
    <s v="SJC"/>
    <d v="2019-01-18T00:00:00"/>
    <n v="2019"/>
    <n v="10"/>
    <n v="805"/>
    <s v="instar"/>
    <n v="15.9"/>
    <n v="12.8"/>
    <n v="0.80503144654088055"/>
    <x v="1"/>
    <s v="J5"/>
    <x v="5"/>
    <m/>
  </r>
  <r>
    <s v="SKY"/>
    <s v="SJC"/>
    <d v="2019-01-18T00:00:00"/>
    <n v="2019"/>
    <n v="10"/>
    <n v="805"/>
    <s v="instar"/>
    <n v="14.9"/>
    <n v="11.4"/>
    <n v="0.7651006711409396"/>
    <x v="1"/>
    <s v="J5"/>
    <x v="5"/>
    <m/>
  </r>
  <r>
    <s v="ROS"/>
    <s v="SJC"/>
    <d v="2019-01-17T00:00:00"/>
    <n v="2019"/>
    <n v="10"/>
    <n v="808"/>
    <s v="instar"/>
    <n v="22.3"/>
    <n v="17.2"/>
    <n v="0.77130044843049317"/>
    <x v="1"/>
    <s v="J6"/>
    <x v="6"/>
    <m/>
  </r>
  <r>
    <s v="SKY"/>
    <s v="SJC"/>
    <d v="2019-03-16T00:00:00"/>
    <n v="2019"/>
    <n v="1"/>
    <s v="SKY010"/>
    <s v="instar"/>
    <n v="20.8"/>
    <n v="16.2"/>
    <n v="0.77884615384615374"/>
    <x v="1"/>
    <s v="J6"/>
    <x v="6"/>
    <m/>
  </r>
  <r>
    <s v="SKY"/>
    <s v="SJC"/>
    <d v="2020-01-21T00:00:00"/>
    <n v="2020"/>
    <n v="1"/>
    <s v="005"/>
    <s v="instar"/>
    <n v="19.100000000000001"/>
    <n v="14.5"/>
    <n v="0.75916230366492143"/>
    <x v="1"/>
    <s v="J6"/>
    <x v="6"/>
    <m/>
  </r>
  <r>
    <s v="SKY"/>
    <s v="SJC"/>
    <d v="2020-01-21T00:00:00"/>
    <n v="2020"/>
    <n v="1"/>
    <s v="010"/>
    <s v="instar"/>
    <n v="20.2"/>
    <n v="16.100000000000001"/>
    <n v="0.79702970297029718"/>
    <x v="1"/>
    <s v="J6"/>
    <x v="6"/>
    <m/>
  </r>
  <r>
    <s v="SKY"/>
    <s v="SJC"/>
    <d v="2020-01-21T00:00:00"/>
    <n v="2020"/>
    <n v="1"/>
    <s v="008"/>
    <s v="instar"/>
    <n v="19.7"/>
    <n v="15.3"/>
    <n v="0.77664974619289351"/>
    <x v="1"/>
    <s v="J6"/>
    <x v="6"/>
    <m/>
  </r>
  <r>
    <s v="SKY"/>
    <s v="SJC"/>
    <d v="2020-03-05T00:00:00"/>
    <n v="2020"/>
    <n v="2"/>
    <s v="106"/>
    <s v="instar"/>
    <n v="19.8"/>
    <n v="15.4"/>
    <n v="0.77777777777777779"/>
    <x v="1"/>
    <m/>
    <x v="6"/>
    <m/>
  </r>
  <r>
    <s v="SKY"/>
    <s v="SJC"/>
    <d v="2020-03-05T00:00:00"/>
    <n v="2020"/>
    <n v="2"/>
    <s v="103"/>
    <s v="instar"/>
    <n v="18.899999999999999"/>
    <n v="14.6"/>
    <n v="0.77248677248677255"/>
    <x v="1"/>
    <m/>
    <x v="6"/>
    <m/>
  </r>
  <r>
    <s v="SKY"/>
    <s v="SJC"/>
    <d v="2019-03-16T00:00:00"/>
    <n v="2019"/>
    <n v="1"/>
    <s v="SKY001"/>
    <s v="instar"/>
    <n v="26.5"/>
    <n v="20"/>
    <n v="0.75471698113207553"/>
    <x v="1"/>
    <s v="J7"/>
    <x v="8"/>
    <m/>
  </r>
  <r>
    <s v="ALA"/>
    <s v="WB"/>
    <d v="2019-01-17T00:00:00"/>
    <n v="2019"/>
    <n v="10"/>
    <n v="810"/>
    <s v="instar"/>
    <n v="27.4"/>
    <n v="20.3"/>
    <n v="0.74087591240875916"/>
    <x v="1"/>
    <s v="J7"/>
    <x v="8"/>
    <m/>
  </r>
  <r>
    <s v="ALA"/>
    <s v="WB"/>
    <d v="2019-01-17T00:00:00"/>
    <n v="2019"/>
    <n v="10"/>
    <n v="808"/>
    <s v="instar"/>
    <n v="28.3"/>
    <n v="21.2"/>
    <n v="0.74911660777385158"/>
    <x v="1"/>
    <s v="J7"/>
    <x v="8"/>
    <m/>
  </r>
  <r>
    <s v="SKY"/>
    <s v="SJC"/>
    <d v="2020-01-21T00:00:00"/>
    <n v="2020"/>
    <n v="1"/>
    <s v="010"/>
    <s v="instar"/>
    <n v="28.8"/>
    <n v="21.7"/>
    <n v="0.75347222222222221"/>
    <x v="1"/>
    <s v="J7"/>
    <x v="8"/>
    <m/>
  </r>
  <r>
    <s v="SKY"/>
    <s v="SJC"/>
    <d v="2020-03-05T00:00:00"/>
    <n v="2020"/>
    <n v="2"/>
    <s v="109"/>
    <s v="instar"/>
    <n v="27.9"/>
    <n v="21"/>
    <n v="0.75268817204301075"/>
    <x v="1"/>
    <m/>
    <x v="8"/>
    <m/>
  </r>
  <r>
    <s v="SKY"/>
    <s v="SJC"/>
    <d v="2020-03-05T00:00:00"/>
    <n v="2020"/>
    <n v="2"/>
    <s v="109"/>
    <s v="instar"/>
    <n v="28.9"/>
    <n v="21.7"/>
    <n v="0.75086505190311414"/>
    <x v="1"/>
    <m/>
    <x v="8"/>
    <m/>
  </r>
  <r>
    <s v="SKY"/>
    <s v="SJC"/>
    <d v="2018-06-12T00:00:00"/>
    <n v="2018"/>
    <n v="3"/>
    <s v="007"/>
    <s v="instar"/>
    <n v="32.200000000000003"/>
    <n v="24"/>
    <n v="0.74534161490683226"/>
    <x v="1"/>
    <s v="J8"/>
    <x v="9"/>
    <m/>
  </r>
  <r>
    <s v="SKY"/>
    <s v="SJC"/>
    <d v="2019-05-08T00:00:00"/>
    <n v="2019"/>
    <n v="2"/>
    <s v="201"/>
    <s v="instar"/>
    <n v="34"/>
    <n v="25.7"/>
    <n v="0.75588235294117645"/>
    <x v="1"/>
    <s v="J8"/>
    <x v="9"/>
    <m/>
  </r>
  <r>
    <s v="JOE"/>
    <s v="SJC"/>
    <d v="2020-03-04T00:00:00"/>
    <n v="2020"/>
    <n v="2"/>
    <s v="104"/>
    <s v="instar"/>
    <n v="31.9"/>
    <n v="23.6"/>
    <n v="0.73981191222570541"/>
    <x v="1"/>
    <m/>
    <x v="9"/>
    <m/>
  </r>
  <r>
    <s v="JOE"/>
    <s v="SJC"/>
    <d v="2020-03-04T00:00:00"/>
    <n v="2020"/>
    <n v="2"/>
    <s v="101"/>
    <s v="instar"/>
    <n v="38.799999999999997"/>
    <n v="28.9"/>
    <n v="0.74484536082474229"/>
    <x v="1"/>
    <m/>
    <x v="10"/>
    <m/>
  </r>
  <r>
    <s v="ALA"/>
    <s v="WB"/>
    <d v="2018-05-31T00:00:00"/>
    <n v="2018"/>
    <n v="2"/>
    <s v="101"/>
    <s v="adult"/>
    <n v="51.8"/>
    <m/>
    <m/>
    <x v="1"/>
    <s v="J11"/>
    <x v="11"/>
    <m/>
  </r>
  <r>
    <s v="SIM"/>
    <s v="WB"/>
    <d v="2018-06-12T00:00:00"/>
    <n v="2018"/>
    <n v="3"/>
    <s v="010"/>
    <s v="adult"/>
    <n v="58.3"/>
    <n v="41.2"/>
    <n v="0.70668953687821623"/>
    <x v="1"/>
    <s v="J11"/>
    <x v="11"/>
    <m/>
  </r>
  <r>
    <s v="SKY"/>
    <s v="SJC"/>
    <d v="2019-08-13T00:00:00"/>
    <n v="2019"/>
    <n v="9"/>
    <s v="907"/>
    <s v="instar"/>
    <n v="57.3"/>
    <n v="40.1"/>
    <n v="0.69982547993019206"/>
    <x v="1"/>
    <s v="J11"/>
    <x v="11"/>
    <m/>
  </r>
  <r>
    <s v="SKY"/>
    <s v="SJC"/>
    <d v="2019-07-17T00:00:00"/>
    <n v="2019"/>
    <n v="7"/>
    <s v="708"/>
    <s v="instar"/>
    <n v="60.6"/>
    <n v="42.9"/>
    <n v="0.70792079207920788"/>
    <x v="1"/>
    <s v="J11"/>
    <x v="11"/>
    <m/>
  </r>
  <r>
    <s v="ROS"/>
    <s v="SJC"/>
    <d v="2018-09-06T00:00:00"/>
    <n v="2018"/>
    <n v="9"/>
    <s v="703"/>
    <s v="instar"/>
    <n v="74.400000000000006"/>
    <n v="49.2"/>
    <n v="0.66129032258064513"/>
    <x v="1"/>
    <s v="J13"/>
    <x v="12"/>
    <m/>
  </r>
  <r>
    <s v="ALA"/>
    <s v="WB"/>
    <d v="2018-09-07T00:00:00"/>
    <n v="2018"/>
    <n v="9"/>
    <s v="703"/>
    <s v="instar"/>
    <n v="79"/>
    <n v="54.6"/>
    <n v="0.69113924050632913"/>
    <x v="1"/>
    <s v="J13"/>
    <x v="12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  <r>
    <m/>
    <m/>
    <m/>
    <m/>
    <m/>
    <m/>
    <m/>
    <m/>
    <m/>
    <m/>
    <x v="2"/>
    <m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6" indent="0" outline="1" outlineData="1" multipleFieldFilters="0">
  <location ref="P2:T16" firstHeaderRow="1" firstDataRow="3" firstDataCol="1"/>
  <pivotFields count="14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axis="axisCol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7">
        <item sd="0" x="0"/>
        <item sd="0" x="1"/>
        <item sd="0" x="2"/>
        <item sd="0" x="3"/>
        <item sd="0" x="4"/>
        <item sd="0" x="5"/>
        <item sd="0" x="6"/>
        <item sd="0" m="1" x="15"/>
        <item sd="0" x="9"/>
        <item x="10"/>
        <item h="1" x="7"/>
        <item x="8"/>
        <item m="1" x="16"/>
        <item m="1" x="13"/>
        <item m="1" x="14"/>
        <item x="11"/>
        <item x="12"/>
      </items>
    </pivotField>
    <pivotField showAll="0" defaultSubtotal="0"/>
  </pivotFields>
  <rowFields count="1">
    <field x="1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1"/>
    </i>
    <i>
      <x v="15"/>
    </i>
    <i>
      <x v="16"/>
    </i>
  </rowItems>
  <colFields count="2">
    <field x="10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Average of CW" fld="7" subtotal="average" baseField="12" baseItem="7" numFmtId="164"/>
    <dataField name="Count of CW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2:R84" firstHeaderRow="1" firstDataRow="2" firstDataCol="1"/>
  <pivotFields count="12">
    <pivotField axis="axisRow" showAll="0">
      <items count="5">
        <item x="1"/>
        <item x="0"/>
        <item x="3"/>
        <item x="2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h="1" x="10"/>
        <item x="7"/>
        <item h="1" x="8"/>
        <item h="1" x="9"/>
        <item t="default"/>
      </items>
    </pivotField>
    <pivotField showAll="0"/>
    <pivotField showAll="0"/>
    <pivotField axis="axisRow" showAll="0">
      <items count="61">
        <item x="1"/>
        <item x="4"/>
        <item x="2"/>
        <item x="6"/>
        <item x="0"/>
        <item x="3"/>
        <item x="5"/>
        <item x="7"/>
        <item x="11"/>
        <item x="14"/>
        <item x="12"/>
        <item x="10"/>
        <item x="9"/>
        <item x="13"/>
        <item x="8"/>
        <item x="15"/>
        <item x="19"/>
        <item x="18"/>
        <item x="16"/>
        <item x="22"/>
        <item x="21"/>
        <item x="20"/>
        <item x="17"/>
        <item x="30"/>
        <item x="23"/>
        <item x="25"/>
        <item x="26"/>
        <item x="29"/>
        <item x="24"/>
        <item x="27"/>
        <item x="28"/>
        <item x="32"/>
        <item x="33"/>
        <item x="31"/>
        <item x="34"/>
        <item x="39"/>
        <item x="37"/>
        <item x="40"/>
        <item x="42"/>
        <item x="36"/>
        <item x="35"/>
        <item x="38"/>
        <item x="41"/>
        <item x="44"/>
        <item x="46"/>
        <item x="43"/>
        <item x="47"/>
        <item x="45"/>
        <item x="49"/>
        <item x="48"/>
        <item x="50"/>
        <item x="59"/>
        <item x="51"/>
        <item x="52"/>
        <item x="53"/>
        <item x="54"/>
        <item x="55"/>
        <item x="56"/>
        <item x="57"/>
        <item x="58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</pivotFields>
  <rowFields count="3">
    <field x="0"/>
    <field x="1"/>
    <field x="4"/>
  </rowFields>
  <rowItems count="81">
    <i>
      <x/>
    </i>
    <i r="1">
      <x/>
    </i>
    <i r="2">
      <x v="3"/>
    </i>
    <i r="2">
      <x v="5"/>
    </i>
    <i r="1">
      <x v="1"/>
    </i>
    <i r="2">
      <x v="7"/>
    </i>
    <i r="1">
      <x v="2"/>
    </i>
    <i r="2">
      <x v="15"/>
    </i>
    <i r="2">
      <x v="16"/>
    </i>
    <i r="2">
      <x v="17"/>
    </i>
    <i r="2">
      <x v="18"/>
    </i>
    <i r="2">
      <x v="22"/>
    </i>
    <i r="1">
      <x v="3"/>
    </i>
    <i r="2">
      <x v="24"/>
    </i>
    <i r="2">
      <x v="25"/>
    </i>
    <i r="2">
      <x v="28"/>
    </i>
    <i r="1">
      <x v="5"/>
    </i>
    <i r="2">
      <x v="35"/>
    </i>
    <i r="2">
      <x v="36"/>
    </i>
    <i r="2">
      <x v="39"/>
    </i>
    <i r="2">
      <x v="40"/>
    </i>
    <i r="2">
      <x v="41"/>
    </i>
    <i r="1">
      <x v="8"/>
    </i>
    <i r="2">
      <x v="48"/>
    </i>
    <i r="2">
      <x v="49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1">
      <x v="2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1">
      <x v="3"/>
    </i>
    <i r="2">
      <x v="23"/>
    </i>
    <i r="2">
      <x v="24"/>
    </i>
    <i r="2">
      <x v="26"/>
    </i>
    <i r="2">
      <x v="27"/>
    </i>
    <i r="2">
      <x v="28"/>
    </i>
    <i r="2">
      <x v="29"/>
    </i>
    <i r="2">
      <x v="30"/>
    </i>
    <i r="1">
      <x v="4"/>
    </i>
    <i r="2">
      <x v="31"/>
    </i>
    <i r="2">
      <x v="32"/>
    </i>
    <i r="2">
      <x v="33"/>
    </i>
    <i r="2">
      <x v="34"/>
    </i>
    <i r="1">
      <x v="5"/>
    </i>
    <i r="2">
      <x v="36"/>
    </i>
    <i r="2">
      <x v="37"/>
    </i>
    <i r="2">
      <x v="38"/>
    </i>
    <i r="2">
      <x v="40"/>
    </i>
    <i r="2">
      <x v="41"/>
    </i>
    <i r="2">
      <x v="42"/>
    </i>
    <i r="1">
      <x v="6"/>
    </i>
    <i r="2">
      <x v="43"/>
    </i>
    <i r="2">
      <x v="44"/>
    </i>
    <i r="2">
      <x v="45"/>
    </i>
    <i r="2">
      <x v="46"/>
    </i>
    <i r="2">
      <x v="47"/>
    </i>
    <i r="1">
      <x v="8"/>
    </i>
    <i r="2">
      <x v="50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Instar Stag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:H49" firstHeaderRow="1" firstDataRow="1" firstDataCol="1"/>
  <pivotFields count="5">
    <pivotField axis="axisRow" showAll="0">
      <items count="4">
        <item x="0"/>
        <item x="1"/>
        <item x="2"/>
        <item t="default"/>
      </items>
    </pivotField>
    <pivotField axis="axisRow" showAll="0">
      <items count="57">
        <item m="1" x="55"/>
        <item m="1" x="32"/>
        <item m="1" x="54"/>
        <item m="1" x="45"/>
        <item m="1" x="30"/>
        <item m="1" x="33"/>
        <item m="1" x="52"/>
        <item m="1" x="34"/>
        <item m="1" x="37"/>
        <item m="1" x="36"/>
        <item m="1" x="40"/>
        <item m="1" x="42"/>
        <item m="1" x="43"/>
        <item m="1" x="50"/>
        <item m="1" x="51"/>
        <item m="1" x="48"/>
        <item m="1" x="29"/>
        <item m="1" x="35"/>
        <item m="1" x="31"/>
        <item m="1" x="38"/>
        <item x="28"/>
        <item m="1" x="49"/>
        <item m="1" x="53"/>
        <item m="1" x="39"/>
        <item m="1" x="46"/>
        <item m="1" x="47"/>
        <item m="1" x="41"/>
        <item m="1" x="4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/>
    <pivotField showAll="0"/>
    <pivotField showAll="0" defaultSubtotal="0"/>
  </pivotFields>
  <rowFields count="2">
    <field x="0"/>
    <field x="1"/>
  </rowFields>
  <rowItems count="47">
    <i>
      <x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55"/>
    </i>
    <i>
      <x v="1"/>
    </i>
    <i r="1">
      <x v="32"/>
    </i>
    <i r="1">
      <x v="33"/>
    </i>
    <i r="1">
      <x v="35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>
      <x v="2"/>
    </i>
    <i r="1">
      <x v="20"/>
    </i>
    <i t="grand">
      <x/>
    </i>
  </rowItems>
  <colItems count="1">
    <i/>
  </colItems>
  <dataFields count="1">
    <dataField name="Count of IntertidalQuadratI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ADILLA BAY">
  <location ref="N37:AA55" firstHeaderRow="0" firstDataRow="1" firstDataCol="1"/>
  <pivotFields count="12">
    <pivotField axis="axisRow" showAll="0">
      <items count="4">
        <item x="0"/>
        <item x="1"/>
        <item x="2"/>
        <item t="default"/>
      </items>
    </pivotField>
    <pivotField showAll="0"/>
    <pivotField axis="axisRow" dataField="1" showAll="0" sortType="ascending" defaultSubtotal="0">
      <items count="9">
        <item x="1"/>
        <item x="2"/>
        <item x="3"/>
        <item x="4"/>
        <item x="5"/>
        <item x="6"/>
        <item m="1" x="8"/>
        <item x="0"/>
        <item x="7"/>
      </items>
    </pivotField>
    <pivotField showAll="0" defaultSubtotal="0"/>
    <pivotField dataField="1" showAll="0" defaultSubtotal="0"/>
    <pivotField dataField="1" showAll="0" defaultSubtotal="0"/>
    <pivotField dataField="1" showAll="0" defaultSubtotal="0"/>
    <pivotField showAll="0" defaultSubtotal="0"/>
    <pivotField dataField="1" showAll="0"/>
    <pivotField dataField="1" showAll="0" defaultSubtotal="0"/>
    <pivotField showAll="0" defaultSubtotal="0"/>
    <pivotField dataField="1" showAll="0" defaultSubtotal="0"/>
  </pivotFields>
  <rowFields count="2">
    <field x="0"/>
    <field x="2"/>
  </rowFields>
  <rowItems count="1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7"/>
    </i>
    <i>
      <x v="2"/>
    </i>
    <i r="1">
      <x v="8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Count" fld="2" subtotal="count" baseField="0" baseItem="0"/>
    <dataField name="Avg Days After J1 Molt" fld="4" subtotal="average" baseField="0" baseItem="0"/>
    <dataField name="StdDev Days After J1" fld="4" subtotal="stdDevp" baseField="0" baseItem="0"/>
    <dataField name="Avg Intermolt" fld="11" subtotal="average" baseField="0" baseItem="0"/>
    <dataField name="StdDev Intermolt" fld="11" subtotal="stdDevp" baseField="0" baseItem="0"/>
    <dataField name="Avg CH:CW" fld="8" subtotal="average" baseField="0" baseItem="0"/>
    <dataField name="StdDev CH:CW" fld="8" subtotal="stdDevp" baseField="0" baseItem="0"/>
    <dataField name="Avg CW (mm)" fld="5" subtotal="average" baseField="2" baseItem="1"/>
    <dataField name="StdDev CW (mm)" fld="5" subtotal="stdDev" baseField="0" baseItem="0"/>
    <dataField name="Avg CH (mm)" fld="6" subtotal="average" baseField="2" baseItem="1"/>
    <dataField name="StdDev CH (mm)" fld="6" subtotal="stdDev" baseField="2" baseItem="5"/>
    <dataField name="AvG Molt Increment" fld="9" subtotal="average" baseField="0" baseItem="0"/>
    <dataField name="StdDev Molt Increment" fld="9" subtotal="stdDev" baseField="0" baseItem="0"/>
  </dataFields>
  <formats count="159">
    <format dxfId="158">
      <pivotArea collapsedLevelsAreSubtotals="1" fieldPosition="0">
        <references count="1">
          <reference field="0" count="1">
            <x v="0"/>
          </reference>
        </references>
      </pivotArea>
    </format>
    <format dxfId="157">
      <pivotArea collapsedLevelsAreSubtotals="1" fieldPosition="0">
        <references count="1">
          <reference field="0" count="1">
            <x v="1"/>
          </reference>
        </references>
      </pivotArea>
    </format>
    <format dxfId="156">
      <pivotArea collapsedLevelsAreSubtotals="1" fieldPosition="0">
        <references count="1">
          <reference field="0" count="1">
            <x v="2"/>
          </reference>
        </references>
      </pivotArea>
    </format>
    <format dxfId="155">
      <pivotArea dataOnly="0" labelOnly="1" outline="0" fieldPosition="0">
        <references count="1">
          <reference field="4294967294" count="2">
            <x v="5"/>
            <x v="6"/>
          </reference>
        </references>
      </pivotArea>
    </format>
    <format dxfId="154">
      <pivotArea grandRow="1" outline="0" collapsedLevelsAreSubtotals="1" fieldPosition="0"/>
    </format>
    <format dxfId="153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0"/>
          </reference>
          <reference field="2" count="5">
            <x v="0"/>
            <x v="1"/>
            <x v="2"/>
            <x v="3"/>
            <x v="7"/>
          </reference>
        </references>
      </pivotArea>
    </format>
    <format dxfId="152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0"/>
          </reference>
          <reference field="2" count="5">
            <x v="0"/>
            <x v="1"/>
            <x v="2"/>
            <x v="3"/>
            <x v="7"/>
          </reference>
        </references>
      </pivotArea>
    </format>
    <format dxfId="151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0"/>
          </reference>
          <reference field="2" count="5">
            <x v="0"/>
            <x v="1"/>
            <x v="2"/>
            <x v="3"/>
            <x v="7"/>
          </reference>
        </references>
      </pivotArea>
    </format>
    <format dxfId="150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0"/>
          </reference>
          <reference field="2" count="5">
            <x v="0"/>
            <x v="1"/>
            <x v="2"/>
            <x v="3"/>
            <x v="7"/>
          </reference>
        </references>
      </pivotArea>
    </format>
    <format dxfId="149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0"/>
          </reference>
          <reference field="2" count="5">
            <x v="0"/>
            <x v="1"/>
            <x v="2"/>
            <x v="3"/>
            <x v="7"/>
          </reference>
        </references>
      </pivotArea>
    </format>
    <format dxfId="148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0"/>
          </reference>
          <reference field="2" count="5">
            <x v="0"/>
            <x v="1"/>
            <x v="2"/>
            <x v="3"/>
            <x v="7"/>
          </reference>
        </references>
      </pivotArea>
    </format>
    <format dxfId="147">
      <pivotArea collapsedLevelsAreSubtotals="1" fieldPosition="0">
        <references count="3">
          <reference field="4294967294" count="1" selected="0">
            <x v="6"/>
          </reference>
          <reference field="0" count="1" selected="0">
            <x v="0"/>
          </reference>
          <reference field="2" count="5">
            <x v="0"/>
            <x v="1"/>
            <x v="2"/>
            <x v="3"/>
            <x v="7"/>
          </reference>
        </references>
      </pivotArea>
    </format>
    <format dxfId="146">
      <pivotArea collapsedLevelsAreSubtotals="1" fieldPosition="0">
        <references count="1">
          <reference field="0" count="1">
            <x v="0"/>
          </reference>
        </references>
      </pivotArea>
    </format>
    <format dxfId="145">
      <pivotArea collapsedLevelsAreSubtotals="1" fieldPosition="0">
        <references count="2">
          <reference field="0" count="1" selected="0">
            <x v="0"/>
          </reference>
          <reference field="2" count="5">
            <x v="0"/>
            <x v="1"/>
            <x v="2"/>
            <x v="3"/>
            <x v="7"/>
          </reference>
        </references>
      </pivotArea>
    </format>
    <format dxfId="144">
      <pivotArea collapsedLevelsAreSubtotals="1" fieldPosition="0">
        <references count="1">
          <reference field="0" count="1">
            <x v="1"/>
          </reference>
        </references>
      </pivotArea>
    </format>
    <format dxfId="143">
      <pivotArea collapsedLevelsAreSubtotals="1" fieldPosition="0">
        <references count="2">
          <reference field="0" count="1" selected="0">
            <x v="1"/>
          </reference>
          <reference field="2" count="4">
            <x v="0"/>
            <x v="1"/>
            <x v="2"/>
            <x v="7"/>
          </reference>
        </references>
      </pivotArea>
    </format>
    <format dxfId="142">
      <pivotArea collapsedLevelsAreSubtotals="1" fieldPosition="0">
        <references count="1">
          <reference field="0" count="1">
            <x v="2"/>
          </reference>
        </references>
      </pivotArea>
    </format>
    <format dxfId="141">
      <pivotArea collapsedLevelsAreSubtotals="1" fieldPosition="0">
        <references count="2">
          <reference field="0" count="1" selected="0">
            <x v="2"/>
          </reference>
          <reference field="2" count="1">
            <x v="8"/>
          </reference>
        </references>
      </pivotArea>
    </format>
    <format dxfId="140">
      <pivotArea collapsedLevelsAreSubtotals="1" fieldPosition="0">
        <references count="1">
          <reference field="0" count="1">
            <x v="0"/>
          </reference>
        </references>
      </pivotArea>
    </format>
    <format dxfId="139">
      <pivotArea collapsedLevelsAreSubtotals="1" fieldPosition="0">
        <references count="2">
          <reference field="0" count="1" selected="0">
            <x v="0"/>
          </reference>
          <reference field="2" count="5">
            <x v="0"/>
            <x v="1"/>
            <x v="2"/>
            <x v="3"/>
            <x v="7"/>
          </reference>
        </references>
      </pivotArea>
    </format>
    <format dxfId="138">
      <pivotArea collapsedLevelsAreSubtotals="1" fieldPosition="0">
        <references count="1">
          <reference field="0" count="1">
            <x v="1"/>
          </reference>
        </references>
      </pivotArea>
    </format>
    <format dxfId="137">
      <pivotArea collapsedLevelsAreSubtotals="1" fieldPosition="0">
        <references count="2">
          <reference field="0" count="1" selected="0">
            <x v="1"/>
          </reference>
          <reference field="2" count="4">
            <x v="0"/>
            <x v="1"/>
            <x v="2"/>
            <x v="7"/>
          </reference>
        </references>
      </pivotArea>
    </format>
    <format dxfId="136">
      <pivotArea collapsedLevelsAreSubtotals="1" fieldPosition="0">
        <references count="1">
          <reference field="0" count="1">
            <x v="2"/>
          </reference>
        </references>
      </pivotArea>
    </format>
    <format dxfId="135">
      <pivotArea collapsedLevelsAreSubtotals="1" fieldPosition="0">
        <references count="2">
          <reference field="0" count="1" selected="0">
            <x v="2"/>
          </reference>
          <reference field="2" count="1">
            <x v="8"/>
          </reference>
        </references>
      </pivotArea>
    </format>
    <format dxfId="134">
      <pivotArea collapsedLevelsAreSubtotals="1" fieldPosition="0">
        <references count="2">
          <reference field="4294967294" count="2" selected="0">
            <x v="5"/>
            <x v="6"/>
          </reference>
          <reference field="0" count="1">
            <x v="0"/>
          </reference>
        </references>
      </pivotArea>
    </format>
    <format dxfId="133">
      <pivotArea collapsedLevelsAreSubtotals="1" fieldPosition="0">
        <references count="3">
          <reference field="4294967294" count="2" selected="0">
            <x v="5"/>
            <x v="6"/>
          </reference>
          <reference field="0" count="1" selected="0">
            <x v="0"/>
          </reference>
          <reference field="2" count="5">
            <x v="0"/>
            <x v="1"/>
            <x v="2"/>
            <x v="3"/>
            <x v="7"/>
          </reference>
        </references>
      </pivotArea>
    </format>
    <format dxfId="132">
      <pivotArea collapsedLevelsAreSubtotals="1" fieldPosition="0">
        <references count="2">
          <reference field="4294967294" count="2" selected="0">
            <x v="5"/>
            <x v="6"/>
          </reference>
          <reference field="0" count="1">
            <x v="1"/>
          </reference>
        </references>
      </pivotArea>
    </format>
    <format dxfId="131">
      <pivotArea collapsedLevelsAreSubtotals="1" fieldPosition="0">
        <references count="3">
          <reference field="4294967294" count="2" selected="0">
            <x v="5"/>
            <x v="6"/>
          </reference>
          <reference field="0" count="1" selected="0">
            <x v="1"/>
          </reference>
          <reference field="2" count="5">
            <x v="0"/>
            <x v="1"/>
            <x v="2"/>
            <x v="3"/>
            <x v="7"/>
          </reference>
        </references>
      </pivotArea>
    </format>
    <format dxfId="130">
      <pivotArea dataOnly="0" labelOnly="1" outline="0" fieldPosition="0">
        <references count="1">
          <reference field="4294967294" count="2">
            <x v="5"/>
            <x v="6"/>
          </reference>
        </references>
      </pivotArea>
    </format>
    <format dxfId="129">
      <pivotArea collapsedLevelsAreSubtotals="1" fieldPosition="0">
        <references count="3">
          <reference field="4294967294" count="1" selected="0">
            <x v="5"/>
          </reference>
          <reference field="0" count="1" selected="0">
            <x v="0"/>
          </reference>
          <reference field="2" count="5">
            <x v="0"/>
            <x v="1"/>
            <x v="2"/>
            <x v="3"/>
            <x v="7"/>
          </reference>
        </references>
      </pivotArea>
    </format>
    <format dxfId="128">
      <pivotArea collapsedLevelsAreSubtotals="1" fieldPosition="0">
        <references count="2">
          <reference field="4294967294" count="1" selected="0">
            <x v="5"/>
          </reference>
          <reference field="0" count="1">
            <x v="1"/>
          </reference>
        </references>
      </pivotArea>
    </format>
    <format dxfId="127">
      <pivotArea collapsedLevelsAreSubtotals="1" fieldPosition="0">
        <references count="3">
          <reference field="4294967294" count="1" selected="0">
            <x v="5"/>
          </reference>
          <reference field="0" count="1" selected="0">
            <x v="1"/>
          </reference>
          <reference field="2" count="5">
            <x v="0"/>
            <x v="1"/>
            <x v="2"/>
            <x v="3"/>
            <x v="7"/>
          </reference>
        </references>
      </pivotArea>
    </format>
    <format dxfId="126">
      <pivotArea dataOnly="0" fieldPosition="0">
        <references count="1">
          <reference field="2" count="1">
            <x v="4"/>
          </reference>
        </references>
      </pivotArea>
    </format>
    <format dxfId="125">
      <pivotArea dataOnly="0" fieldPosition="0">
        <references count="1">
          <reference field="2" count="1">
            <x v="4"/>
          </reference>
        </references>
      </pivotArea>
    </format>
    <format dxfId="124">
      <pivotArea dataOnly="0" fieldPosition="0">
        <references count="1">
          <reference field="2" count="1">
            <x v="4"/>
          </reference>
        </references>
      </pivotArea>
    </format>
    <format dxfId="123">
      <pivotArea dataOnly="0" fieldPosition="0">
        <references count="1">
          <reference field="2" count="1">
            <x v="4"/>
          </reference>
        </references>
      </pivotArea>
    </format>
    <format dxfId="122">
      <pivotArea dataOnly="0" fieldPosition="0">
        <references count="1">
          <reference field="2" count="1">
            <x v="4"/>
          </reference>
        </references>
      </pivotArea>
    </format>
    <format dxfId="121">
      <pivotArea dataOnly="0" labelOnly="1" fieldPosition="0">
        <references count="2">
          <reference field="0" count="1" selected="0">
            <x v="0"/>
          </reference>
          <reference field="2" count="1">
            <x v="4"/>
          </reference>
        </references>
      </pivotArea>
    </format>
    <format dxfId="120">
      <pivotArea dataOnly="0" labelOnly="1" fieldPosition="0">
        <references count="2">
          <reference field="0" count="1" selected="0">
            <x v="0"/>
          </reference>
          <reference field="2" count="1">
            <x v="4"/>
          </reference>
        </references>
      </pivotArea>
    </format>
    <format dxfId="119">
      <pivotArea dataOnly="0" labelOnly="1" fieldPosition="0">
        <references count="2">
          <reference field="0" count="1" selected="0">
            <x v="0"/>
          </reference>
          <reference field="2" count="1">
            <x v="4"/>
          </reference>
        </references>
      </pivotArea>
    </format>
    <format dxfId="118">
      <pivotArea dataOnly="0" labelOnly="1" fieldPosition="0">
        <references count="2">
          <reference field="0" count="1" selected="0">
            <x v="0"/>
          </reference>
          <reference field="2" count="1">
            <x v="4"/>
          </reference>
        </references>
      </pivotArea>
    </format>
    <format dxfId="117">
      <pivotArea dataOnly="0" labelOnly="1" fieldPosition="0">
        <references count="2">
          <reference field="0" count="1" selected="0">
            <x v="0"/>
          </reference>
          <reference field="2" count="1">
            <x v="4"/>
          </reference>
        </references>
      </pivotArea>
    </format>
    <format dxfId="116">
      <pivotArea dataOnly="0" labelOnly="1" fieldPosition="0">
        <references count="2">
          <reference field="0" count="1" selected="0">
            <x v="0"/>
          </reference>
          <reference field="2" count="1">
            <x v="4"/>
          </reference>
        </references>
      </pivotArea>
    </format>
    <format dxfId="115">
      <pivotArea collapsedLevelsAreSubtotals="1" fieldPosition="0">
        <references count="2">
          <reference field="0" count="1" selected="0">
            <x v="1"/>
          </reference>
          <reference field="2" count="1">
            <x v="3"/>
          </reference>
        </references>
      </pivotArea>
    </format>
    <format dxfId="114">
      <pivotArea collapsedLevelsAreSubtotals="1" fieldPosition="0">
        <references count="2">
          <reference field="0" count="1" selected="0">
            <x v="1"/>
          </reference>
          <reference field="2" count="1">
            <x v="3"/>
          </reference>
        </references>
      </pivotArea>
    </format>
    <format dxfId="113">
      <pivotArea collapsedLevelsAreSubtotals="1" fieldPosition="0">
        <references count="2">
          <reference field="0" count="1" selected="0">
            <x v="1"/>
          </reference>
          <reference field="2" count="1">
            <x v="3"/>
          </reference>
        </references>
      </pivotArea>
    </format>
    <format dxfId="112">
      <pivotArea collapsedLevelsAreSubtotals="1" fieldPosition="0">
        <references count="3">
          <reference field="4294967294" count="1" selected="0">
            <x v="5"/>
          </reference>
          <reference field="0" count="1" selected="0">
            <x v="0"/>
          </reference>
          <reference field="2" count="1">
            <x v="4"/>
          </reference>
        </references>
      </pivotArea>
    </format>
    <format dxfId="111">
      <pivotArea collapsedLevelsAreSubtotals="1" fieldPosition="0">
        <references count="3">
          <reference field="4294967294" count="1" selected="0">
            <x v="5"/>
          </reference>
          <reference field="0" count="1" selected="0">
            <x v="0"/>
          </reference>
          <reference field="2" count="6">
            <x v="0"/>
            <x v="1"/>
            <x v="2"/>
            <x v="3"/>
            <x v="4"/>
            <x v="7"/>
          </reference>
        </references>
      </pivotArea>
    </format>
    <format dxfId="110">
      <pivotArea collapsedLevelsAreSubtotals="1" fieldPosition="0">
        <references count="2">
          <reference field="4294967294" count="1" selected="0">
            <x v="5"/>
          </reference>
          <reference field="0" count="1">
            <x v="1"/>
          </reference>
        </references>
      </pivotArea>
    </format>
    <format dxfId="109">
      <pivotArea collapsedLevelsAreSubtotals="1" fieldPosition="0">
        <references count="3">
          <reference field="4294967294" count="1" selected="0">
            <x v="5"/>
          </reference>
          <reference field="0" count="1" selected="0">
            <x v="1"/>
          </reference>
          <reference field="2" count="5">
            <x v="0"/>
            <x v="1"/>
            <x v="2"/>
            <x v="3"/>
            <x v="7"/>
          </reference>
        </references>
      </pivotArea>
    </format>
    <format dxfId="108">
      <pivotArea collapsedLevelsAreSubtotals="1" fieldPosition="0">
        <references count="3">
          <reference field="4294967294" count="1" selected="0">
            <x v="5"/>
          </reference>
          <reference field="0" count="1" selected="0">
            <x v="0"/>
          </reference>
          <reference field="2" count="6">
            <x v="0"/>
            <x v="1"/>
            <x v="2"/>
            <x v="3"/>
            <x v="4"/>
            <x v="7"/>
          </reference>
        </references>
      </pivotArea>
    </format>
    <format dxfId="107">
      <pivotArea collapsedLevelsAreSubtotals="1" fieldPosition="0">
        <references count="2">
          <reference field="4294967294" count="1" selected="0">
            <x v="5"/>
          </reference>
          <reference field="0" count="1">
            <x v="1"/>
          </reference>
        </references>
      </pivotArea>
    </format>
    <format dxfId="106">
      <pivotArea collapsedLevelsAreSubtotals="1" fieldPosition="0">
        <references count="3">
          <reference field="4294967294" count="1" selected="0">
            <x v="5"/>
          </reference>
          <reference field="0" count="1" selected="0">
            <x v="1"/>
          </reference>
          <reference field="2" count="5">
            <x v="0"/>
            <x v="1"/>
            <x v="2"/>
            <x v="3"/>
            <x v="7"/>
          </reference>
        </references>
      </pivotArea>
    </format>
    <format dxfId="105">
      <pivotArea collapsedLevelsAreSubtotals="1" fieldPosition="0">
        <references count="3">
          <reference field="4294967294" count="1" selected="0">
            <x v="5"/>
          </reference>
          <reference field="0" count="1" selected="0">
            <x v="0"/>
          </reference>
          <reference field="2" count="6">
            <x v="0"/>
            <x v="1"/>
            <x v="2"/>
            <x v="3"/>
            <x v="4"/>
            <x v="7"/>
          </reference>
        </references>
      </pivotArea>
    </format>
    <format dxfId="104">
      <pivotArea collapsedLevelsAreSubtotals="1" fieldPosition="0">
        <references count="2">
          <reference field="4294967294" count="1" selected="0">
            <x v="5"/>
          </reference>
          <reference field="0" count="1">
            <x v="1"/>
          </reference>
        </references>
      </pivotArea>
    </format>
    <format dxfId="103">
      <pivotArea collapsedLevelsAreSubtotals="1" fieldPosition="0">
        <references count="3">
          <reference field="4294967294" count="1" selected="0">
            <x v="5"/>
          </reference>
          <reference field="0" count="1" selected="0">
            <x v="1"/>
          </reference>
          <reference field="2" count="5">
            <x v="0"/>
            <x v="1"/>
            <x v="2"/>
            <x v="3"/>
            <x v="7"/>
          </reference>
        </references>
      </pivotArea>
    </format>
    <format dxfId="102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2" count="6">
            <x v="0"/>
            <x v="1"/>
            <x v="2"/>
            <x v="3"/>
            <x v="4"/>
            <x v="7"/>
          </reference>
        </references>
      </pivotArea>
    </format>
    <format dxfId="101">
      <pivotArea collapsedLevelsAreSubtotals="1" fieldPosition="0">
        <references count="2">
          <reference field="4294967294" count="1" selected="0">
            <x v="1"/>
          </reference>
          <reference field="0" count="1">
            <x v="1"/>
          </reference>
        </references>
      </pivotArea>
    </format>
    <format dxfId="100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2" count="4">
            <x v="0"/>
            <x v="1"/>
            <x v="2"/>
            <x v="3"/>
          </reference>
        </references>
      </pivotArea>
    </format>
    <format dxfId="99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2" count="6">
            <x v="0"/>
            <x v="1"/>
            <x v="2"/>
            <x v="3"/>
            <x v="4"/>
            <x v="7"/>
          </reference>
        </references>
      </pivotArea>
    </format>
    <format dxfId="98">
      <pivotArea collapsedLevelsAreSubtotals="1" fieldPosition="0">
        <references count="2">
          <reference field="4294967294" count="1" selected="0">
            <x v="1"/>
          </reference>
          <reference field="0" count="1">
            <x v="1"/>
          </reference>
        </references>
      </pivotArea>
    </format>
    <format dxfId="97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2" count="4">
            <x v="0"/>
            <x v="1"/>
            <x v="2"/>
            <x v="3"/>
          </reference>
        </references>
      </pivotArea>
    </format>
    <format dxfId="96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2" count="6">
            <x v="0"/>
            <x v="1"/>
            <x v="2"/>
            <x v="3"/>
            <x v="4"/>
            <x v="7"/>
          </reference>
        </references>
      </pivotArea>
    </format>
    <format dxfId="95">
      <pivotArea collapsedLevelsAreSubtotals="1" fieldPosition="0">
        <references count="2">
          <reference field="4294967294" count="1" selected="0">
            <x v="1"/>
          </reference>
          <reference field="0" count="1">
            <x v="1"/>
          </reference>
        </references>
      </pivotArea>
    </format>
    <format dxfId="94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2" count="4">
            <x v="0"/>
            <x v="1"/>
            <x v="2"/>
            <x v="3"/>
          </reference>
        </references>
      </pivotArea>
    </format>
    <format dxfId="93">
      <pivotArea collapsedLevelsAreSubtotals="1" fieldPosition="0">
        <references count="3">
          <reference field="4294967294" count="1" selected="0">
            <x v="7"/>
          </reference>
          <reference field="0" count="1" selected="0">
            <x v="0"/>
          </reference>
          <reference field="2" count="6">
            <x v="0"/>
            <x v="1"/>
            <x v="2"/>
            <x v="3"/>
            <x v="4"/>
            <x v="7"/>
          </reference>
        </references>
      </pivotArea>
    </format>
    <format dxfId="92">
      <pivotArea collapsedLevelsAreSubtotals="1" fieldPosition="0">
        <references count="2">
          <reference field="4294967294" count="1" selected="0">
            <x v="7"/>
          </reference>
          <reference field="0" count="1">
            <x v="1"/>
          </reference>
        </references>
      </pivotArea>
    </format>
    <format dxfId="91">
      <pivotArea collapsedLevelsAreSubtotals="1" fieldPosition="0">
        <references count="3">
          <reference field="4294967294" count="1" selected="0">
            <x v="7"/>
          </reference>
          <reference field="0" count="1" selected="0">
            <x v="1"/>
          </reference>
          <reference field="2" count="5">
            <x v="0"/>
            <x v="1"/>
            <x v="2"/>
            <x v="3"/>
            <x v="7"/>
          </reference>
        </references>
      </pivotArea>
    </format>
    <format dxfId="90">
      <pivotArea collapsedLevelsAreSubtotals="1" fieldPosition="0">
        <references count="3">
          <reference field="4294967294" count="2" selected="0">
            <x v="5"/>
            <x v="6"/>
          </reference>
          <reference field="0" count="1" selected="0">
            <x v="0"/>
          </reference>
          <reference field="2" count="1">
            <x v="5"/>
          </reference>
        </references>
      </pivotArea>
    </format>
    <format dxfId="89">
      <pivotArea collapsedLevelsAreSubtotals="1" fieldPosition="0">
        <references count="3">
          <reference field="4294967294" count="2" selected="0">
            <x v="5"/>
            <x v="6"/>
          </reference>
          <reference field="0" count="1" selected="0">
            <x v="0"/>
          </reference>
          <reference field="2" count="1">
            <x v="5"/>
          </reference>
        </references>
      </pivotArea>
    </format>
    <format dxfId="88">
      <pivotArea collapsedLevelsAreSubtotals="1" fieldPosition="0">
        <references count="3">
          <reference field="4294967294" count="2" selected="0">
            <x v="5"/>
            <x v="6"/>
          </reference>
          <reference field="0" count="1" selected="0">
            <x v="0"/>
          </reference>
          <reference field="2" count="1">
            <x v="5"/>
          </reference>
        </references>
      </pivotArea>
    </format>
    <format dxfId="87">
      <pivotArea collapsedLevelsAreSubtotals="1" fieldPosition="0">
        <references count="3">
          <reference field="4294967294" count="2" selected="0">
            <x v="5"/>
            <x v="6"/>
          </reference>
          <reference field="0" count="1" selected="0">
            <x v="0"/>
          </reference>
          <reference field="2" count="1">
            <x v="5"/>
          </reference>
        </references>
      </pivotArea>
    </format>
    <format dxfId="86">
      <pivotArea collapsedLevelsAreSubtotals="1" fieldPosition="0">
        <references count="3">
          <reference field="4294967294" count="2" selected="0">
            <x v="5"/>
            <x v="6"/>
          </reference>
          <reference field="0" count="1" selected="0">
            <x v="0"/>
          </reference>
          <reference field="2" count="1">
            <x v="5"/>
          </reference>
        </references>
      </pivotArea>
    </format>
    <format dxfId="85">
      <pivotArea collapsedLevelsAreSubtotals="1" fieldPosition="0">
        <references count="3">
          <reference field="4294967294" count="2" selected="0">
            <x v="5"/>
            <x v="6"/>
          </reference>
          <reference field="0" count="1" selected="0">
            <x v="0"/>
          </reference>
          <reference field="2" count="1">
            <x v="5"/>
          </reference>
        </references>
      </pivotArea>
    </format>
    <format dxfId="84">
      <pivotArea collapsedLevelsAreSubtotals="1" fieldPosition="0">
        <references count="3">
          <reference field="4294967294" count="2" selected="0">
            <x v="5"/>
            <x v="6"/>
          </reference>
          <reference field="0" count="1" selected="0">
            <x v="0"/>
          </reference>
          <reference field="2" count="1">
            <x v="5"/>
          </reference>
        </references>
      </pivotArea>
    </format>
    <format dxfId="83">
      <pivotArea collapsedLevelsAreSubtotals="1" fieldPosition="0">
        <references count="3">
          <reference field="4294967294" count="3" selected="0">
            <x v="8"/>
            <x v="9"/>
            <x v="10"/>
          </reference>
          <reference field="0" count="1" selected="0">
            <x v="0"/>
          </reference>
          <reference field="2" count="1">
            <x v="5"/>
          </reference>
        </references>
      </pivotArea>
    </format>
    <format dxfId="82">
      <pivotArea collapsedLevelsAreSubtotals="1" fieldPosition="0">
        <references count="3">
          <reference field="4294967294" count="3" selected="0">
            <x v="8"/>
            <x v="9"/>
            <x v="10"/>
          </reference>
          <reference field="0" count="1" selected="0">
            <x v="0"/>
          </reference>
          <reference field="2" count="1">
            <x v="5"/>
          </reference>
        </references>
      </pivotArea>
    </format>
    <format dxfId="81">
      <pivotArea collapsedLevelsAreSubtotals="1" fieldPosition="0">
        <references count="3">
          <reference field="4294967294" count="3" selected="0">
            <x v="8"/>
            <x v="9"/>
            <x v="10"/>
          </reference>
          <reference field="0" count="1" selected="0">
            <x v="0"/>
          </reference>
          <reference field="2" count="1">
            <x v="5"/>
          </reference>
        </references>
      </pivotArea>
    </format>
    <format dxfId="80">
      <pivotArea collapsedLevelsAreSubtotals="1" fieldPosition="0">
        <references count="3">
          <reference field="4294967294" count="3" selected="0">
            <x v="8"/>
            <x v="9"/>
            <x v="10"/>
          </reference>
          <reference field="0" count="1" selected="0">
            <x v="0"/>
          </reference>
          <reference field="2" count="1">
            <x v="5"/>
          </reference>
        </references>
      </pivotArea>
    </format>
    <format dxfId="79">
      <pivotArea collapsedLevelsAreSubtotals="1" fieldPosition="0">
        <references count="3">
          <reference field="4294967294" count="3" selected="0">
            <x v="8"/>
            <x v="9"/>
            <x v="10"/>
          </reference>
          <reference field="0" count="1" selected="0">
            <x v="0"/>
          </reference>
          <reference field="2" count="1">
            <x v="5"/>
          </reference>
        </references>
      </pivotArea>
    </format>
    <format dxfId="78">
      <pivotArea collapsedLevelsAreSubtotals="1" fieldPosition="0">
        <references count="3">
          <reference field="4294967294" count="3" selected="0">
            <x v="8"/>
            <x v="9"/>
            <x v="10"/>
          </reference>
          <reference field="0" count="1" selected="0">
            <x v="0"/>
          </reference>
          <reference field="2" count="1">
            <x v="5"/>
          </reference>
        </references>
      </pivotArea>
    </format>
    <format dxfId="77">
      <pivotArea collapsedLevelsAreSubtotals="1" fieldPosition="0">
        <references count="3">
          <reference field="4294967294" count="3" selected="0">
            <x v="8"/>
            <x v="9"/>
            <x v="10"/>
          </reference>
          <reference field="0" count="1" selected="0">
            <x v="0"/>
          </reference>
          <reference field="2" count="1">
            <x v="5"/>
          </reference>
        </references>
      </pivotArea>
    </format>
    <format dxfId="76">
      <pivotArea dataOnly="0" labelOnly="1" fieldPosition="0">
        <references count="2">
          <reference field="0" count="1" selected="0">
            <x v="1"/>
          </reference>
          <reference field="2" count="1">
            <x v="4"/>
          </reference>
        </references>
      </pivotArea>
    </format>
    <format dxfId="75">
      <pivotArea dataOnly="0" labelOnly="1" fieldPosition="0">
        <references count="2">
          <reference field="0" count="1" selected="0">
            <x v="1"/>
          </reference>
          <reference field="2" count="1">
            <x v="4"/>
          </reference>
        </references>
      </pivotArea>
    </format>
    <format dxfId="74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2" count="7">
            <x v="0"/>
            <x v="1"/>
            <x v="2"/>
            <x v="3"/>
            <x v="4"/>
            <x v="5"/>
            <x v="7"/>
          </reference>
        </references>
      </pivotArea>
    </format>
    <format dxfId="73">
      <pivotArea collapsedLevelsAreSubtotals="1" fieldPosition="0">
        <references count="2">
          <reference field="4294967294" count="1" selected="0">
            <x v="1"/>
          </reference>
          <reference field="0" count="1">
            <x v="1"/>
          </reference>
        </references>
      </pivotArea>
    </format>
    <format dxfId="72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2" count="5">
            <x v="0"/>
            <x v="1"/>
            <x v="2"/>
            <x v="3"/>
            <x v="4"/>
          </reference>
        </references>
      </pivotArea>
    </format>
    <format dxfId="71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2" count="7">
            <x v="0"/>
            <x v="1"/>
            <x v="2"/>
            <x v="3"/>
            <x v="4"/>
            <x v="5"/>
            <x v="7"/>
          </reference>
        </references>
      </pivotArea>
    </format>
    <format dxfId="70">
      <pivotArea collapsedLevelsAreSubtotals="1" fieldPosition="0">
        <references count="2">
          <reference field="4294967294" count="1" selected="0">
            <x v="1"/>
          </reference>
          <reference field="0" count="1">
            <x v="1"/>
          </reference>
        </references>
      </pivotArea>
    </format>
    <format dxfId="69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2" count="5">
            <x v="0"/>
            <x v="1"/>
            <x v="2"/>
            <x v="3"/>
            <x v="4"/>
          </reference>
        </references>
      </pivotArea>
    </format>
    <format dxfId="68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2" count="7">
            <x v="0"/>
            <x v="1"/>
            <x v="2"/>
            <x v="3"/>
            <x v="4"/>
            <x v="5"/>
            <x v="7"/>
          </reference>
        </references>
      </pivotArea>
    </format>
    <format dxfId="67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66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2" count="5">
            <x v="0"/>
            <x v="1"/>
            <x v="2"/>
            <x v="3"/>
            <x v="4"/>
          </reference>
        </references>
      </pivotArea>
    </format>
    <format dxfId="65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0"/>
          </reference>
          <reference field="2" count="7">
            <x v="0"/>
            <x v="1"/>
            <x v="2"/>
            <x v="3"/>
            <x v="4"/>
            <x v="5"/>
            <x v="7"/>
          </reference>
        </references>
      </pivotArea>
    </format>
    <format dxfId="64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63">
      <pivotArea collapsedLevelsAreSubtotals="1" fieldPosition="0">
        <references count="3">
          <reference field="4294967294" count="1" selected="0">
            <x v="2"/>
          </reference>
          <reference field="0" count="1" selected="0">
            <x v="1"/>
          </reference>
          <reference field="2" count="5">
            <x v="0"/>
            <x v="1"/>
            <x v="2"/>
            <x v="3"/>
            <x v="4"/>
          </reference>
        </references>
      </pivotArea>
    </format>
    <format dxfId="62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2" count="7">
            <x v="0"/>
            <x v="1"/>
            <x v="2"/>
            <x v="3"/>
            <x v="4"/>
            <x v="5"/>
            <x v="7"/>
          </reference>
        </references>
      </pivotArea>
    </format>
    <format dxfId="61">
      <pivotArea collapsedLevelsAreSubtotals="1" fieldPosition="0">
        <references count="2">
          <reference field="4294967294" count="1" selected="0">
            <x v="3"/>
          </reference>
          <reference field="0" count="1">
            <x v="1"/>
          </reference>
        </references>
      </pivotArea>
    </format>
    <format dxfId="6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2" count="5">
            <x v="0"/>
            <x v="1"/>
            <x v="2"/>
            <x v="3"/>
            <x v="4"/>
          </reference>
        </references>
      </pivotArea>
    </format>
    <format dxfId="59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2" count="7">
            <x v="0"/>
            <x v="1"/>
            <x v="2"/>
            <x v="3"/>
            <x v="4"/>
            <x v="5"/>
            <x v="7"/>
          </reference>
        </references>
      </pivotArea>
    </format>
    <format dxfId="58">
      <pivotArea collapsedLevelsAreSubtotals="1" fieldPosition="0">
        <references count="2">
          <reference field="4294967294" count="1" selected="0">
            <x v="3"/>
          </reference>
          <reference field="0" count="1">
            <x v="1"/>
          </reference>
        </references>
      </pivotArea>
    </format>
    <format dxfId="57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2" count="5">
            <x v="0"/>
            <x v="1"/>
            <x v="2"/>
            <x v="3"/>
            <x v="4"/>
          </reference>
        </references>
      </pivotArea>
    </format>
    <format dxfId="56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2" count="1">
            <x v="5"/>
          </reference>
        </references>
      </pivotArea>
    </format>
    <format dxfId="55">
      <pivotArea collapsedLevelsAreSubtotals="1" fieldPosition="0">
        <references count="3">
          <reference field="4294967294" count="1" selected="0">
            <x v="7"/>
          </reference>
          <reference field="0" count="1" selected="0">
            <x v="0"/>
          </reference>
          <reference field="2" count="1">
            <x v="5"/>
          </reference>
        </references>
      </pivotArea>
    </format>
    <format dxfId="54">
      <pivotArea collapsedLevelsAreSubtotals="1" fieldPosition="0">
        <references count="3">
          <reference field="4294967294" count="1" selected="0">
            <x v="7"/>
          </reference>
          <reference field="0" count="1" selected="0">
            <x v="0"/>
          </reference>
          <reference field="2" count="1">
            <x v="5"/>
          </reference>
        </references>
      </pivotArea>
    </format>
    <format dxfId="53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2" count="1">
            <x v="4"/>
          </reference>
        </references>
      </pivotArea>
    </format>
    <format dxfId="52">
      <pivotArea collapsedLevelsAreSubtotals="1" fieldPosition="0">
        <references count="3">
          <reference field="4294967294" count="1" selected="0">
            <x v="7"/>
          </reference>
          <reference field="0" count="1" selected="0">
            <x v="1"/>
          </reference>
          <reference field="2" count="1">
            <x v="4"/>
          </reference>
        </references>
      </pivotArea>
    </format>
    <format dxfId="51">
      <pivotArea collapsedLevelsAreSubtotals="1" fieldPosition="0">
        <references count="3">
          <reference field="4294967294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0" count="1" selected="0">
            <x v="0"/>
          </reference>
          <reference field="2" count="1">
            <x v="7"/>
          </reference>
        </references>
      </pivotArea>
    </format>
    <format dxfId="50">
      <pivotArea collapsedLevelsAreSubtotals="1" fieldPosition="0">
        <references count="3">
          <reference field="4294967294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0" count="1" selected="0">
            <x v="1"/>
          </reference>
          <reference field="2" count="1">
            <x v="7"/>
          </reference>
        </references>
      </pivotArea>
    </format>
    <format dxfId="49">
      <pivotArea dataOnly="0" labelOnly="1" fieldPosition="0">
        <references count="2">
          <reference field="0" count="1" selected="0">
            <x v="1"/>
          </reference>
          <reference field="2" count="1">
            <x v="7"/>
          </reference>
        </references>
      </pivotArea>
    </format>
    <format dxfId="48">
      <pivotArea collapsedLevelsAreSubtotals="1" fieldPosition="0">
        <references count="2">
          <reference field="4294967294" count="7" selected="0">
            <x v="1"/>
            <x v="2"/>
            <x v="3"/>
            <x v="4"/>
            <x v="5"/>
            <x v="6"/>
            <x v="7"/>
          </reference>
          <reference field="0" count="1">
            <x v="1"/>
          </reference>
        </references>
      </pivotArea>
    </format>
    <format dxfId="47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2" count="7">
            <x v="0"/>
            <x v="1"/>
            <x v="2"/>
            <x v="3"/>
            <x v="4"/>
            <x v="5"/>
            <x v="7"/>
          </reference>
        </references>
      </pivotArea>
    </format>
    <format dxfId="46">
      <pivotArea collapsedLevelsAreSubtotals="1" fieldPosition="0">
        <references count="2">
          <reference field="4294967294" count="1" selected="0">
            <x v="4"/>
          </reference>
          <reference field="0" count="1">
            <x v="1"/>
          </reference>
        </references>
      </pivotArea>
    </format>
    <format dxfId="45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2" count="5">
            <x v="0"/>
            <x v="1"/>
            <x v="2"/>
            <x v="3"/>
            <x v="4"/>
          </reference>
        </references>
      </pivotArea>
    </format>
    <format dxfId="44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0"/>
          </reference>
          <reference field="2" count="7">
            <x v="0"/>
            <x v="1"/>
            <x v="2"/>
            <x v="3"/>
            <x v="4"/>
            <x v="5"/>
            <x v="7"/>
          </reference>
        </references>
      </pivotArea>
    </format>
    <format dxfId="43">
      <pivotArea collapsedLevelsAreSubtotals="1" fieldPosition="0">
        <references count="2">
          <reference field="4294967294" count="1" selected="0">
            <x v="4"/>
          </reference>
          <reference field="0" count="1">
            <x v="1"/>
          </reference>
        </references>
      </pivotArea>
    </format>
    <format dxfId="42">
      <pivotArea collapsedLevelsAreSubtotals="1" fieldPosition="0">
        <references count="3">
          <reference field="4294967294" count="1" selected="0">
            <x v="4"/>
          </reference>
          <reference field="0" count="1" selected="0">
            <x v="1"/>
          </reference>
          <reference field="2" count="5">
            <x v="0"/>
            <x v="1"/>
            <x v="2"/>
            <x v="3"/>
            <x v="4"/>
          </reference>
        </references>
      </pivotArea>
    </format>
    <format dxfId="41">
      <pivotArea collapsedLevelsAreSubtotals="1" fieldPosition="0">
        <references count="2">
          <reference field="4294967294" count="8" selected="0">
            <x v="1"/>
            <x v="2"/>
            <x v="3"/>
            <x v="4"/>
            <x v="5"/>
            <x v="6"/>
            <x v="7"/>
            <x v="8"/>
          </reference>
          <reference field="0" count="1">
            <x v="0"/>
          </reference>
        </references>
      </pivotArea>
    </format>
    <format dxfId="40">
      <pivotArea collapsedLevelsAreSubtotals="1" fieldPosition="0">
        <references count="3">
          <reference field="4294967294" count="8" selected="0">
            <x v="1"/>
            <x v="2"/>
            <x v="3"/>
            <x v="4"/>
            <x v="5"/>
            <x v="6"/>
            <x v="7"/>
            <x v="8"/>
          </reference>
          <reference field="0" count="1" selected="0">
            <x v="0"/>
          </reference>
          <reference field="2" count="7">
            <x v="0"/>
            <x v="1"/>
            <x v="2"/>
            <x v="3"/>
            <x v="4"/>
            <x v="5"/>
            <x v="7"/>
          </reference>
        </references>
      </pivotArea>
    </format>
    <format dxfId="39">
      <pivotArea collapsedLevelsAreSubtotals="1" fieldPosition="0">
        <references count="2">
          <reference field="4294967294" count="8" selected="0">
            <x v="1"/>
            <x v="2"/>
            <x v="3"/>
            <x v="4"/>
            <x v="5"/>
            <x v="6"/>
            <x v="7"/>
            <x v="8"/>
          </reference>
          <reference field="0" count="1">
            <x v="1"/>
          </reference>
        </references>
      </pivotArea>
    </format>
    <format dxfId="38">
      <pivotArea collapsedLevelsAreSubtotals="1" fieldPosition="0">
        <references count="3">
          <reference field="4294967294" count="8" selected="0">
            <x v="1"/>
            <x v="2"/>
            <x v="3"/>
            <x v="4"/>
            <x v="5"/>
            <x v="6"/>
            <x v="7"/>
            <x v="8"/>
          </reference>
          <reference field="0" count="1" selected="0">
            <x v="1"/>
          </reference>
          <reference field="2" count="6">
            <x v="0"/>
            <x v="1"/>
            <x v="2"/>
            <x v="3"/>
            <x v="4"/>
            <x v="7"/>
          </reference>
        </references>
      </pivotArea>
    </format>
    <format dxfId="37">
      <pivotArea collapsedLevelsAreSubtotals="1" fieldPosition="0">
        <references count="2">
          <reference field="4294967294" count="8" selected="0">
            <x v="1"/>
            <x v="2"/>
            <x v="3"/>
            <x v="4"/>
            <x v="5"/>
            <x v="6"/>
            <x v="7"/>
            <x v="8"/>
          </reference>
          <reference field="0" count="1">
            <x v="2"/>
          </reference>
        </references>
      </pivotArea>
    </format>
    <format dxfId="36">
      <pivotArea collapsedLevelsAreSubtotals="1" fieldPosition="0">
        <references count="2">
          <reference field="4294967294" count="1" selected="0">
            <x v="5"/>
          </reference>
          <reference field="0" count="1">
            <x v="0"/>
          </reference>
        </references>
      </pivotArea>
    </format>
    <format dxfId="35">
      <pivotArea collapsedLevelsAreSubtotals="1" fieldPosition="0">
        <references count="3">
          <reference field="4294967294" count="1" selected="0">
            <x v="5"/>
          </reference>
          <reference field="0" count="1" selected="0">
            <x v="0"/>
          </reference>
          <reference field="2" count="7">
            <x v="0"/>
            <x v="1"/>
            <x v="2"/>
            <x v="3"/>
            <x v="4"/>
            <x v="5"/>
            <x v="7"/>
          </reference>
        </references>
      </pivotArea>
    </format>
    <format dxfId="34">
      <pivotArea collapsedLevelsAreSubtotals="1" fieldPosition="0">
        <references count="2">
          <reference field="4294967294" count="1" selected="0">
            <x v="5"/>
          </reference>
          <reference field="0" count="1">
            <x v="1"/>
          </reference>
        </references>
      </pivotArea>
    </format>
    <format dxfId="33">
      <pivotArea collapsedLevelsAreSubtotals="1" fieldPosition="0">
        <references count="3">
          <reference field="4294967294" count="1" selected="0">
            <x v="5"/>
          </reference>
          <reference field="0" count="1" selected="0">
            <x v="1"/>
          </reference>
          <reference field="2" count="6">
            <x v="0"/>
            <x v="1"/>
            <x v="2"/>
            <x v="3"/>
            <x v="4"/>
            <x v="7"/>
          </reference>
        </references>
      </pivotArea>
    </format>
    <format dxfId="32">
      <pivotArea collapsedLevelsAreSubtotals="1" fieldPosition="0">
        <references count="2">
          <reference field="4294967294" count="1" selected="0">
            <x v="5"/>
          </reference>
          <reference field="0" count="1">
            <x v="2"/>
          </reference>
        </references>
      </pivotArea>
    </format>
    <format dxfId="31">
      <pivotArea collapsedLevelsAreSubtotals="1" fieldPosition="0">
        <references count="2">
          <reference field="4294967294" count="1" selected="0">
            <x v="5"/>
          </reference>
          <reference field="0" count="1">
            <x v="0"/>
          </reference>
        </references>
      </pivotArea>
    </format>
    <format dxfId="30">
      <pivotArea collapsedLevelsAreSubtotals="1" fieldPosition="0">
        <references count="3">
          <reference field="4294967294" count="1" selected="0">
            <x v="5"/>
          </reference>
          <reference field="0" count="1" selected="0">
            <x v="0"/>
          </reference>
          <reference field="2" count="7">
            <x v="0"/>
            <x v="1"/>
            <x v="2"/>
            <x v="3"/>
            <x v="4"/>
            <x v="5"/>
            <x v="7"/>
          </reference>
        </references>
      </pivotArea>
    </format>
    <format dxfId="29">
      <pivotArea collapsedLevelsAreSubtotals="1" fieldPosition="0">
        <references count="2">
          <reference field="4294967294" count="1" selected="0">
            <x v="5"/>
          </reference>
          <reference field="0" count="1">
            <x v="1"/>
          </reference>
        </references>
      </pivotArea>
    </format>
    <format dxfId="28">
      <pivotArea collapsedLevelsAreSubtotals="1" fieldPosition="0">
        <references count="3">
          <reference field="4294967294" count="1" selected="0">
            <x v="5"/>
          </reference>
          <reference field="0" count="1" selected="0">
            <x v="1"/>
          </reference>
          <reference field="2" count="6">
            <x v="0"/>
            <x v="1"/>
            <x v="2"/>
            <x v="3"/>
            <x v="4"/>
            <x v="7"/>
          </reference>
        </references>
      </pivotArea>
    </format>
    <format dxfId="27">
      <pivotArea collapsedLevelsAreSubtotals="1" fieldPosition="0">
        <references count="2">
          <reference field="4294967294" count="1" selected="0">
            <x v="5"/>
          </reference>
          <reference field="0" count="1">
            <x v="2"/>
          </reference>
        </references>
      </pivotArea>
    </format>
    <format dxfId="26">
      <pivotArea collapsedLevelsAreSubtotals="1" fieldPosition="0">
        <references count="2">
          <reference field="4294967294" count="1" selected="0">
            <x v="1"/>
          </reference>
          <reference field="0" count="1">
            <x v="0"/>
          </reference>
        </references>
      </pivotArea>
    </format>
    <format dxfId="25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2" count="7">
            <x v="0"/>
            <x v="1"/>
            <x v="2"/>
            <x v="3"/>
            <x v="4"/>
            <x v="5"/>
            <x v="7"/>
          </reference>
        </references>
      </pivotArea>
    </format>
    <format dxfId="24">
      <pivotArea collapsedLevelsAreSubtotals="1" fieldPosition="0">
        <references count="2">
          <reference field="4294967294" count="1" selected="0">
            <x v="1"/>
          </reference>
          <reference field="0" count="1">
            <x v="1"/>
          </reference>
        </references>
      </pivotArea>
    </format>
    <format dxfId="23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2" count="6">
            <x v="0"/>
            <x v="1"/>
            <x v="2"/>
            <x v="3"/>
            <x v="4"/>
            <x v="7"/>
          </reference>
        </references>
      </pivotArea>
    </format>
    <format dxfId="22">
      <pivotArea collapsedLevelsAreSubtotals="1" fieldPosition="0">
        <references count="2">
          <reference field="4294967294" count="1" selected="0">
            <x v="1"/>
          </reference>
          <reference field="0" count="1">
            <x v="2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7"/>
          </reference>
          <reference field="0" count="1">
            <x v="0"/>
          </reference>
        </references>
      </pivotArea>
    </format>
    <format dxfId="18">
      <pivotArea collapsedLevelsAreSubtotals="1" fieldPosition="0">
        <references count="3">
          <reference field="4294967294" count="1" selected="0">
            <x v="7"/>
          </reference>
          <reference field="0" count="1" selected="0">
            <x v="0"/>
          </reference>
          <reference field="2" count="7">
            <x v="0"/>
            <x v="1"/>
            <x v="2"/>
            <x v="3"/>
            <x v="4"/>
            <x v="5"/>
            <x v="7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7"/>
          </reference>
          <reference field="0" count="1">
            <x v="1"/>
          </reference>
        </references>
      </pivotArea>
    </format>
    <format dxfId="16">
      <pivotArea collapsedLevelsAreSubtotals="1" fieldPosition="0">
        <references count="3">
          <reference field="4294967294" count="1" selected="0">
            <x v="7"/>
          </reference>
          <reference field="0" count="1" selected="0">
            <x v="1"/>
          </reference>
          <reference field="2" count="6">
            <x v="0"/>
            <x v="1"/>
            <x v="2"/>
            <x v="3"/>
            <x v="4"/>
            <x v="7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7"/>
          </reference>
          <reference field="0" count="1">
            <x v="2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12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7">
            <x v="0"/>
            <x v="1"/>
            <x v="2"/>
            <x v="3"/>
            <x v="4"/>
            <x v="5"/>
            <x v="7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10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6">
            <x v="0"/>
            <x v="1"/>
            <x v="2"/>
            <x v="3"/>
            <x v="4"/>
            <x v="7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0"/>
          </reference>
          <reference field="0" count="1">
            <x v="0"/>
          </reference>
        </references>
      </pivotArea>
    </format>
    <format dxfId="8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7">
            <x v="0"/>
            <x v="1"/>
            <x v="2"/>
            <x v="3"/>
            <x v="4"/>
            <x v="5"/>
            <x v="7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6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6">
            <x v="0"/>
            <x v="1"/>
            <x v="2"/>
            <x v="3"/>
            <x v="4"/>
            <x v="7"/>
          </reference>
        </references>
      </pivotArea>
    </format>
    <format dxfId="5">
      <pivotArea collapsedLevelsAreSubtotals="1" fieldPosition="0">
        <references count="3">
          <reference field="4294967294" count="2" selected="0">
            <x v="11"/>
            <x v="12"/>
          </reference>
          <reference field="0" count="1" selected="0">
            <x v="0"/>
          </reference>
          <reference field="2" count="7">
            <x v="0"/>
            <x v="1"/>
            <x v="2"/>
            <x v="3"/>
            <x v="4"/>
            <x v="5"/>
            <x v="7"/>
          </reference>
        </references>
      </pivotArea>
    </format>
    <format dxfId="4">
      <pivotArea collapsedLevelsAreSubtotals="1" fieldPosition="0">
        <references count="2">
          <reference field="4294967294" count="2" selected="0">
            <x v="11"/>
            <x v="12"/>
          </reference>
          <reference field="0" count="1">
            <x v="1"/>
          </reference>
        </references>
      </pivotArea>
    </format>
    <format dxfId="3">
      <pivotArea collapsedLevelsAreSubtotals="1" fieldPosition="0">
        <references count="3">
          <reference field="4294967294" count="2" selected="0">
            <x v="11"/>
            <x v="12"/>
          </reference>
          <reference field="0" count="1" selected="0">
            <x v="1"/>
          </reference>
          <reference field="2" count="5">
            <x v="0"/>
            <x v="1"/>
            <x v="2"/>
            <x v="3"/>
            <x v="4"/>
          </reference>
        </references>
      </pivotArea>
    </format>
    <format dxfId="2">
      <pivotArea collapsedLevelsAreSubtotals="1" fieldPosition="0">
        <references count="3">
          <reference field="4294967294" count="2" selected="0">
            <x v="11"/>
            <x v="12"/>
          </reference>
          <reference field="0" count="1" selected="0">
            <x v="0"/>
          </reference>
          <reference field="2" count="7">
            <x v="0"/>
            <x v="1"/>
            <x v="2"/>
            <x v="3"/>
            <x v="4"/>
            <x v="5"/>
            <x v="7"/>
          </reference>
        </references>
      </pivotArea>
    </format>
    <format dxfId="1">
      <pivotArea collapsedLevelsAreSubtotals="1" fieldPosition="0">
        <references count="2">
          <reference field="4294967294" count="2" selected="0">
            <x v="11"/>
            <x v="12"/>
          </reference>
          <reference field="0" count="1">
            <x v="1"/>
          </reference>
        </references>
      </pivotArea>
    </format>
    <format dxfId="0">
      <pivotArea collapsedLevelsAreSubtotals="1" fieldPosition="0">
        <references count="3">
          <reference field="4294967294" count="2" selected="0">
            <x v="11"/>
            <x v="12"/>
          </reference>
          <reference field="0" count="1" selected="0">
            <x v="1"/>
          </reference>
          <reference field="2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>
  <location ref="N57:U82" firstHeaderRow="0" firstDataRow="1" firstDataCol="1"/>
  <pivotFields count="14"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18">
        <item x="0"/>
        <item x="1"/>
        <item x="2"/>
        <item x="3"/>
        <item x="4"/>
        <item x="5"/>
        <item x="6"/>
        <item m="1" x="15"/>
        <item x="8"/>
        <item x="9"/>
        <item x="10"/>
        <item m="1" x="16"/>
        <item m="1" x="13"/>
        <item x="7"/>
        <item m="1" x="14"/>
        <item x="11"/>
        <item x="12"/>
        <item t="default"/>
      </items>
    </pivotField>
    <pivotField showAll="0"/>
  </pivotFields>
  <rowFields count="2">
    <field x="10"/>
    <field x="12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3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5"/>
    </i>
    <i r="1">
      <x v="16"/>
    </i>
    <i>
      <x v="2"/>
    </i>
    <i r="1">
      <x v="13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Count" fld="6" subtotal="count" baseField="0" baseItem="0"/>
    <dataField name="Avg CH:CW" fld="9" subtotal="average" baseField="10" baseItem="0" numFmtId="2"/>
    <dataField name="StdDev CH:CW" fld="9" subtotal="stdDev" baseField="10" baseItem="0" numFmtId="2"/>
    <dataField name="Avg CW" fld="7" subtotal="average" baseField="10" baseItem="0" numFmtId="2"/>
    <dataField name="StdDev CW" fld="7" subtotal="stdDev" baseField="10" baseItem="0" numFmtId="2"/>
    <dataField name="Avg CH" fld="8" subtotal="average" baseField="10" baseItem="0" numFmtId="2"/>
    <dataField name="StdDev CH" fld="8" subtotal="stdDev" baseField="10" baseItem="0" numFmtId="2"/>
  </dataFields>
  <formats count="86">
    <format dxfId="244">
      <pivotArea collapsedLevelsAreSubtotals="1" fieldPosition="0">
        <references count="2">
          <reference field="4294967294" count="1" selected="0">
            <x v="3"/>
          </reference>
          <reference field="10" count="1">
            <x v="0"/>
          </reference>
        </references>
      </pivotArea>
    </format>
    <format dxfId="243">
      <pivotArea collapsedLevelsAreSubtotals="1" fieldPosition="0">
        <references count="3">
          <reference field="4294967294" count="1" selected="0">
            <x v="3"/>
          </reference>
          <reference field="10" count="1" selected="0">
            <x v="0"/>
          </reference>
          <reference field="12" count="8">
            <x v="0"/>
            <x v="1"/>
            <x v="2"/>
            <x v="3"/>
            <x v="4"/>
            <x v="5"/>
            <x v="6"/>
            <x v="13"/>
          </reference>
        </references>
      </pivotArea>
    </format>
    <format dxfId="242">
      <pivotArea collapsedLevelsAreSubtotals="1" fieldPosition="0">
        <references count="2">
          <reference field="4294967294" count="1" selected="0">
            <x v="3"/>
          </reference>
          <reference field="10" count="1">
            <x v="1"/>
          </reference>
        </references>
      </pivotArea>
    </format>
    <format dxfId="241">
      <pivotArea collapsedLevelsAreSubtotals="1" fieldPosition="0">
        <references count="3">
          <reference field="4294967294" count="1" selected="0">
            <x v="3"/>
          </reference>
          <reference field="10" count="1" selected="0">
            <x v="1"/>
          </reference>
          <reference field="12" count="0"/>
        </references>
      </pivotArea>
    </format>
    <format dxfId="240">
      <pivotArea collapsedLevelsAreSubtotals="1" fieldPosition="0">
        <references count="2">
          <reference field="4294967294" count="1" selected="0">
            <x v="3"/>
          </reference>
          <reference field="10" count="1">
            <x v="0"/>
          </reference>
        </references>
      </pivotArea>
    </format>
    <format dxfId="239">
      <pivotArea collapsedLevelsAreSubtotals="1" fieldPosition="0">
        <references count="3">
          <reference field="4294967294" count="1" selected="0">
            <x v="3"/>
          </reference>
          <reference field="10" count="1" selected="0">
            <x v="0"/>
          </reference>
          <reference field="12" count="8">
            <x v="0"/>
            <x v="1"/>
            <x v="2"/>
            <x v="3"/>
            <x v="4"/>
            <x v="5"/>
            <x v="6"/>
            <x v="13"/>
          </reference>
        </references>
      </pivotArea>
    </format>
    <format dxfId="238">
      <pivotArea collapsedLevelsAreSubtotals="1" fieldPosition="0">
        <references count="2">
          <reference field="4294967294" count="1" selected="0">
            <x v="3"/>
          </reference>
          <reference field="10" count="1">
            <x v="1"/>
          </reference>
        </references>
      </pivotArea>
    </format>
    <format dxfId="237">
      <pivotArea collapsedLevelsAreSubtotals="1" fieldPosition="0">
        <references count="3">
          <reference field="4294967294" count="1" selected="0">
            <x v="3"/>
          </reference>
          <reference field="10" count="1" selected="0">
            <x v="1"/>
          </reference>
          <reference field="12" count="0"/>
        </references>
      </pivotArea>
    </format>
    <format dxfId="236">
      <pivotArea collapsedLevelsAreSubtotals="1" fieldPosition="0">
        <references count="2">
          <reference field="4294967294" count="1" selected="0">
            <x v="3"/>
          </reference>
          <reference field="10" count="1">
            <x v="0"/>
          </reference>
        </references>
      </pivotArea>
    </format>
    <format dxfId="235">
      <pivotArea collapsedLevelsAreSubtotals="1" fieldPosition="0">
        <references count="3">
          <reference field="4294967294" count="1" selected="0">
            <x v="3"/>
          </reference>
          <reference field="10" count="1" selected="0">
            <x v="0"/>
          </reference>
          <reference field="12" count="8">
            <x v="0"/>
            <x v="1"/>
            <x v="2"/>
            <x v="3"/>
            <x v="4"/>
            <x v="5"/>
            <x v="6"/>
            <x v="13"/>
          </reference>
        </references>
      </pivotArea>
    </format>
    <format dxfId="234">
      <pivotArea collapsedLevelsAreSubtotals="1" fieldPosition="0">
        <references count="2">
          <reference field="4294967294" count="1" selected="0">
            <x v="3"/>
          </reference>
          <reference field="10" count="1">
            <x v="1"/>
          </reference>
        </references>
      </pivotArea>
    </format>
    <format dxfId="233">
      <pivotArea collapsedLevelsAreSubtotals="1" fieldPosition="0">
        <references count="3">
          <reference field="4294967294" count="1" selected="0">
            <x v="3"/>
          </reference>
          <reference field="10" count="1" selected="0">
            <x v="1"/>
          </reference>
          <reference field="12" count="0"/>
        </references>
      </pivotArea>
    </format>
    <format dxfId="232">
      <pivotArea collapsedLevelsAreSubtotals="1" fieldPosition="0">
        <references count="2">
          <reference field="4294967294" count="1" selected="0">
            <x v="3"/>
          </reference>
          <reference field="10" count="1">
            <x v="0"/>
          </reference>
        </references>
      </pivotArea>
    </format>
    <format dxfId="231">
      <pivotArea collapsedLevelsAreSubtotals="1" fieldPosition="0">
        <references count="3">
          <reference field="4294967294" count="1" selected="0">
            <x v="3"/>
          </reference>
          <reference field="10" count="1" selected="0">
            <x v="0"/>
          </reference>
          <reference field="12" count="8">
            <x v="0"/>
            <x v="1"/>
            <x v="2"/>
            <x v="3"/>
            <x v="4"/>
            <x v="5"/>
            <x v="6"/>
            <x v="13"/>
          </reference>
        </references>
      </pivotArea>
    </format>
    <format dxfId="230">
      <pivotArea collapsedLevelsAreSubtotals="1" fieldPosition="0">
        <references count="2">
          <reference field="4294967294" count="1" selected="0">
            <x v="3"/>
          </reference>
          <reference field="10" count="1">
            <x v="1"/>
          </reference>
        </references>
      </pivotArea>
    </format>
    <format dxfId="229">
      <pivotArea collapsedLevelsAreSubtotals="1" fieldPosition="0">
        <references count="3">
          <reference field="4294967294" count="1" selected="0">
            <x v="3"/>
          </reference>
          <reference field="10" count="1" selected="0">
            <x v="1"/>
          </reference>
          <reference field="12" count="0"/>
        </references>
      </pivotArea>
    </format>
    <format dxfId="228">
      <pivotArea collapsedLevelsAreSubtotals="1" fieldPosition="0">
        <references count="2">
          <reference field="4294967294" count="1" selected="0">
            <x v="3"/>
          </reference>
          <reference field="10" count="1">
            <x v="0"/>
          </reference>
        </references>
      </pivotArea>
    </format>
    <format dxfId="227">
      <pivotArea collapsedLevelsAreSubtotals="1" fieldPosition="0">
        <references count="3">
          <reference field="4294967294" count="1" selected="0">
            <x v="3"/>
          </reference>
          <reference field="10" count="1" selected="0">
            <x v="0"/>
          </reference>
          <reference field="12" count="8">
            <x v="0"/>
            <x v="1"/>
            <x v="2"/>
            <x v="3"/>
            <x v="4"/>
            <x v="5"/>
            <x v="6"/>
            <x v="13"/>
          </reference>
        </references>
      </pivotArea>
    </format>
    <format dxfId="226">
      <pivotArea collapsedLevelsAreSubtotals="1" fieldPosition="0">
        <references count="2">
          <reference field="4294967294" count="1" selected="0">
            <x v="3"/>
          </reference>
          <reference field="10" count="1">
            <x v="1"/>
          </reference>
        </references>
      </pivotArea>
    </format>
    <format dxfId="225">
      <pivotArea collapsedLevelsAreSubtotals="1" fieldPosition="0">
        <references count="3">
          <reference field="4294967294" count="1" selected="0">
            <x v="3"/>
          </reference>
          <reference field="10" count="1" selected="0">
            <x v="1"/>
          </reference>
          <reference field="12" count="0"/>
        </references>
      </pivotArea>
    </format>
    <format dxfId="224">
      <pivotArea collapsedLevelsAreSubtotals="1" fieldPosition="0">
        <references count="2">
          <reference field="4294967294" count="1" selected="0">
            <x v="3"/>
          </reference>
          <reference field="10" count="1">
            <x v="0"/>
          </reference>
        </references>
      </pivotArea>
    </format>
    <format dxfId="223">
      <pivotArea collapsedLevelsAreSubtotals="1" fieldPosition="0">
        <references count="3">
          <reference field="4294967294" count="1" selected="0">
            <x v="3"/>
          </reference>
          <reference field="10" count="1" selected="0">
            <x v="0"/>
          </reference>
          <reference field="12" count="8">
            <x v="0"/>
            <x v="1"/>
            <x v="2"/>
            <x v="3"/>
            <x v="4"/>
            <x v="5"/>
            <x v="6"/>
            <x v="13"/>
          </reference>
        </references>
      </pivotArea>
    </format>
    <format dxfId="222">
      <pivotArea collapsedLevelsAreSubtotals="1" fieldPosition="0">
        <references count="2">
          <reference field="4294967294" count="1" selected="0">
            <x v="3"/>
          </reference>
          <reference field="10" count="1">
            <x v="1"/>
          </reference>
        </references>
      </pivotArea>
    </format>
    <format dxfId="221">
      <pivotArea collapsedLevelsAreSubtotals="1" fieldPosition="0">
        <references count="3">
          <reference field="4294967294" count="1" selected="0">
            <x v="3"/>
          </reference>
          <reference field="10" count="1" selected="0">
            <x v="1"/>
          </reference>
          <reference field="12" count="0"/>
        </references>
      </pivotArea>
    </format>
    <format dxfId="220">
      <pivotArea collapsedLevelsAreSubtotals="1" fieldPosition="0">
        <references count="2">
          <reference field="4294967294" count="1" selected="0">
            <x v="3"/>
          </reference>
          <reference field="10" count="1">
            <x v="0"/>
          </reference>
        </references>
      </pivotArea>
    </format>
    <format dxfId="219">
      <pivotArea collapsedLevelsAreSubtotals="1" fieldPosition="0">
        <references count="3">
          <reference field="4294967294" count="1" selected="0">
            <x v="3"/>
          </reference>
          <reference field="10" count="1" selected="0">
            <x v="0"/>
          </reference>
          <reference field="12" count="8">
            <x v="0"/>
            <x v="1"/>
            <x v="2"/>
            <x v="3"/>
            <x v="4"/>
            <x v="5"/>
            <x v="6"/>
            <x v="13"/>
          </reference>
        </references>
      </pivotArea>
    </format>
    <format dxfId="218">
      <pivotArea collapsedLevelsAreSubtotals="1" fieldPosition="0">
        <references count="2">
          <reference field="4294967294" count="1" selected="0">
            <x v="3"/>
          </reference>
          <reference field="10" count="1">
            <x v="1"/>
          </reference>
        </references>
      </pivotArea>
    </format>
    <format dxfId="217">
      <pivotArea collapsedLevelsAreSubtotals="1" fieldPosition="0">
        <references count="3">
          <reference field="4294967294" count="1" selected="0">
            <x v="3"/>
          </reference>
          <reference field="10" count="1" selected="0">
            <x v="1"/>
          </reference>
          <reference field="12" count="0"/>
        </references>
      </pivotArea>
    </format>
    <format dxfId="216">
      <pivotArea collapsedLevelsAreSubtotals="1" fieldPosition="0">
        <references count="2">
          <reference field="4294967294" count="1" selected="0">
            <x v="3"/>
          </reference>
          <reference field="10" count="1">
            <x v="0"/>
          </reference>
        </references>
      </pivotArea>
    </format>
    <format dxfId="215">
      <pivotArea collapsedLevelsAreSubtotals="1" fieldPosition="0">
        <references count="3">
          <reference field="4294967294" count="1" selected="0">
            <x v="3"/>
          </reference>
          <reference field="10" count="1" selected="0">
            <x v="0"/>
          </reference>
          <reference field="12" count="8">
            <x v="0"/>
            <x v="1"/>
            <x v="2"/>
            <x v="3"/>
            <x v="4"/>
            <x v="5"/>
            <x v="6"/>
            <x v="13"/>
          </reference>
        </references>
      </pivotArea>
    </format>
    <format dxfId="214">
      <pivotArea collapsedLevelsAreSubtotals="1" fieldPosition="0">
        <references count="2">
          <reference field="4294967294" count="1" selected="0">
            <x v="3"/>
          </reference>
          <reference field="10" count="1">
            <x v="1"/>
          </reference>
        </references>
      </pivotArea>
    </format>
    <format dxfId="213">
      <pivotArea collapsedLevelsAreSubtotals="1" fieldPosition="0">
        <references count="3">
          <reference field="4294967294" count="1" selected="0">
            <x v="3"/>
          </reference>
          <reference field="10" count="1" selected="0">
            <x v="1"/>
          </reference>
          <reference field="12" count="0"/>
        </references>
      </pivotArea>
    </format>
    <format dxfId="212">
      <pivotArea collapsedLevelsAreSubtotals="1" fieldPosition="0">
        <references count="2">
          <reference field="4294967294" count="1" selected="0">
            <x v="3"/>
          </reference>
          <reference field="10" count="1">
            <x v="0"/>
          </reference>
        </references>
      </pivotArea>
    </format>
    <format dxfId="211">
      <pivotArea collapsedLevelsAreSubtotals="1" fieldPosition="0">
        <references count="3">
          <reference field="4294967294" count="1" selected="0">
            <x v="3"/>
          </reference>
          <reference field="10" count="1" selected="0">
            <x v="0"/>
          </reference>
          <reference field="12" count="8">
            <x v="0"/>
            <x v="1"/>
            <x v="2"/>
            <x v="3"/>
            <x v="4"/>
            <x v="5"/>
            <x v="6"/>
            <x v="13"/>
          </reference>
        </references>
      </pivotArea>
    </format>
    <format dxfId="210">
      <pivotArea collapsedLevelsAreSubtotals="1" fieldPosition="0">
        <references count="2">
          <reference field="4294967294" count="1" selected="0">
            <x v="3"/>
          </reference>
          <reference field="10" count="1">
            <x v="1"/>
          </reference>
        </references>
      </pivotArea>
    </format>
    <format dxfId="209">
      <pivotArea collapsedLevelsAreSubtotals="1" fieldPosition="0">
        <references count="3">
          <reference field="4294967294" count="1" selected="0">
            <x v="3"/>
          </reference>
          <reference field="10" count="1" selected="0">
            <x v="1"/>
          </reference>
          <reference field="12" count="0"/>
        </references>
      </pivotArea>
    </format>
    <format dxfId="208">
      <pivotArea collapsedLevelsAreSubtotals="1" fieldPosition="0">
        <references count="2">
          <reference field="4294967294" count="1" selected="0">
            <x v="3"/>
          </reference>
          <reference field="10" count="1">
            <x v="0"/>
          </reference>
        </references>
      </pivotArea>
    </format>
    <format dxfId="207">
      <pivotArea collapsedLevelsAreSubtotals="1" fieldPosition="0">
        <references count="3">
          <reference field="4294967294" count="1" selected="0">
            <x v="3"/>
          </reference>
          <reference field="10" count="1" selected="0">
            <x v="0"/>
          </reference>
          <reference field="12" count="8">
            <x v="0"/>
            <x v="1"/>
            <x v="2"/>
            <x v="3"/>
            <x v="4"/>
            <x v="5"/>
            <x v="6"/>
            <x v="13"/>
          </reference>
        </references>
      </pivotArea>
    </format>
    <format dxfId="206">
      <pivotArea collapsedLevelsAreSubtotals="1" fieldPosition="0">
        <references count="2">
          <reference field="4294967294" count="1" selected="0">
            <x v="3"/>
          </reference>
          <reference field="10" count="1">
            <x v="1"/>
          </reference>
        </references>
      </pivotArea>
    </format>
    <format dxfId="205">
      <pivotArea collapsedLevelsAreSubtotals="1" fieldPosition="0">
        <references count="3">
          <reference field="4294967294" count="1" selected="0">
            <x v="3"/>
          </reference>
          <reference field="10" count="1" selected="0">
            <x v="1"/>
          </reference>
          <reference field="12" count="0"/>
        </references>
      </pivotArea>
    </format>
    <format dxfId="204">
      <pivotArea collapsedLevelsAreSubtotals="1" fieldPosition="0">
        <references count="2">
          <reference field="4294967294" count="4" selected="0">
            <x v="1"/>
            <x v="2"/>
            <x v="3"/>
            <x v="4"/>
          </reference>
          <reference field="10" count="1">
            <x v="0"/>
          </reference>
        </references>
      </pivotArea>
    </format>
    <format dxfId="203">
      <pivotArea collapsedLevelsAreSubtotals="1" fieldPosition="0">
        <references count="3">
          <reference field="4294967294" count="4" selected="0">
            <x v="1"/>
            <x v="2"/>
            <x v="3"/>
            <x v="4"/>
          </reference>
          <reference field="10" count="1" selected="0">
            <x v="0"/>
          </reference>
          <reference field="12" count="8">
            <x v="0"/>
            <x v="1"/>
            <x v="2"/>
            <x v="3"/>
            <x v="4"/>
            <x v="5"/>
            <x v="6"/>
            <x v="13"/>
          </reference>
        </references>
      </pivotArea>
    </format>
    <format dxfId="202">
      <pivotArea collapsedLevelsAreSubtotals="1" fieldPosition="0">
        <references count="2">
          <reference field="4294967294" count="4" selected="0">
            <x v="1"/>
            <x v="2"/>
            <x v="3"/>
            <x v="4"/>
          </reference>
          <reference field="10" count="1">
            <x v="1"/>
          </reference>
        </references>
      </pivotArea>
    </format>
    <format dxfId="201">
      <pivotArea collapsedLevelsAreSubtotals="1" fieldPosition="0">
        <references count="3">
          <reference field="4294967294" count="4" selected="0">
            <x v="1"/>
            <x v="2"/>
            <x v="3"/>
            <x v="4"/>
          </reference>
          <reference field="10" count="1" selected="0">
            <x v="1"/>
          </reference>
          <reference field="12" count="0"/>
        </references>
      </pivotArea>
    </format>
    <format dxfId="200">
      <pivotArea collapsedLevelsAreSubtotals="1" fieldPosition="0">
        <references count="2">
          <reference field="4294967294" count="4" selected="0">
            <x v="1"/>
            <x v="2"/>
            <x v="3"/>
            <x v="4"/>
          </reference>
          <reference field="10" count="1">
            <x v="0"/>
          </reference>
        </references>
      </pivotArea>
    </format>
    <format dxfId="199">
      <pivotArea collapsedLevelsAreSubtotals="1" fieldPosition="0">
        <references count="3">
          <reference field="4294967294" count="4" selected="0">
            <x v="1"/>
            <x v="2"/>
            <x v="3"/>
            <x v="4"/>
          </reference>
          <reference field="10" count="1" selected="0">
            <x v="0"/>
          </reference>
          <reference field="12" count="8">
            <x v="0"/>
            <x v="1"/>
            <x v="2"/>
            <x v="3"/>
            <x v="4"/>
            <x v="5"/>
            <x v="6"/>
            <x v="13"/>
          </reference>
        </references>
      </pivotArea>
    </format>
    <format dxfId="198">
      <pivotArea collapsedLevelsAreSubtotals="1" fieldPosition="0">
        <references count="2">
          <reference field="4294967294" count="4" selected="0">
            <x v="1"/>
            <x v="2"/>
            <x v="3"/>
            <x v="4"/>
          </reference>
          <reference field="10" count="1">
            <x v="1"/>
          </reference>
        </references>
      </pivotArea>
    </format>
    <format dxfId="197">
      <pivotArea collapsedLevelsAreSubtotals="1" fieldPosition="0">
        <references count="3">
          <reference field="4294967294" count="4" selected="0">
            <x v="1"/>
            <x v="2"/>
            <x v="3"/>
            <x v="4"/>
          </reference>
          <reference field="10" count="1" selected="0">
            <x v="1"/>
          </reference>
          <reference field="12" count="0"/>
        </references>
      </pivotArea>
    </format>
    <format dxfId="196">
      <pivotArea collapsedLevelsAreSubtotals="1" fieldPosition="0">
        <references count="2">
          <reference field="4294967294" count="4" selected="0">
            <x v="1"/>
            <x v="2"/>
            <x v="3"/>
            <x v="4"/>
          </reference>
          <reference field="10" count="1">
            <x v="0"/>
          </reference>
        </references>
      </pivotArea>
    </format>
    <format dxfId="195">
      <pivotArea collapsedLevelsAreSubtotals="1" fieldPosition="0">
        <references count="3">
          <reference field="4294967294" count="4" selected="0">
            <x v="1"/>
            <x v="2"/>
            <x v="3"/>
            <x v="4"/>
          </reference>
          <reference field="10" count="1" selected="0">
            <x v="0"/>
          </reference>
          <reference field="12" count="8">
            <x v="0"/>
            <x v="1"/>
            <x v="2"/>
            <x v="3"/>
            <x v="4"/>
            <x v="5"/>
            <x v="6"/>
            <x v="13"/>
          </reference>
        </references>
      </pivotArea>
    </format>
    <format dxfId="194">
      <pivotArea collapsedLevelsAreSubtotals="1" fieldPosition="0">
        <references count="2">
          <reference field="4294967294" count="4" selected="0">
            <x v="1"/>
            <x v="2"/>
            <x v="3"/>
            <x v="4"/>
          </reference>
          <reference field="10" count="1">
            <x v="1"/>
          </reference>
        </references>
      </pivotArea>
    </format>
    <format dxfId="193">
      <pivotArea collapsedLevelsAreSubtotals="1" fieldPosition="0">
        <references count="3">
          <reference field="4294967294" count="4" selected="0">
            <x v="1"/>
            <x v="2"/>
            <x v="3"/>
            <x v="4"/>
          </reference>
          <reference field="10" count="1" selected="0">
            <x v="1"/>
          </reference>
          <reference field="12" count="0"/>
        </references>
      </pivotArea>
    </format>
    <format dxfId="192">
      <pivotArea collapsedLevelsAreSubtotals="1" fieldPosition="0">
        <references count="2">
          <reference field="4294967294" count="4" selected="0">
            <x v="1"/>
            <x v="2"/>
            <x v="3"/>
            <x v="4"/>
          </reference>
          <reference field="10" count="1">
            <x v="0"/>
          </reference>
        </references>
      </pivotArea>
    </format>
    <format dxfId="191">
      <pivotArea collapsedLevelsAreSubtotals="1" fieldPosition="0">
        <references count="3">
          <reference field="4294967294" count="4" selected="0">
            <x v="1"/>
            <x v="2"/>
            <x v="3"/>
            <x v="4"/>
          </reference>
          <reference field="10" count="1" selected="0">
            <x v="0"/>
          </reference>
          <reference field="12" count="8">
            <x v="0"/>
            <x v="1"/>
            <x v="2"/>
            <x v="3"/>
            <x v="4"/>
            <x v="5"/>
            <x v="6"/>
            <x v="13"/>
          </reference>
        </references>
      </pivotArea>
    </format>
    <format dxfId="190">
      <pivotArea collapsedLevelsAreSubtotals="1" fieldPosition="0">
        <references count="2">
          <reference field="4294967294" count="4" selected="0">
            <x v="1"/>
            <x v="2"/>
            <x v="3"/>
            <x v="4"/>
          </reference>
          <reference field="10" count="1">
            <x v="1"/>
          </reference>
        </references>
      </pivotArea>
    </format>
    <format dxfId="189">
      <pivotArea collapsedLevelsAreSubtotals="1" fieldPosition="0">
        <references count="3">
          <reference field="4294967294" count="4" selected="0">
            <x v="1"/>
            <x v="2"/>
            <x v="3"/>
            <x v="4"/>
          </reference>
          <reference field="10" count="1" selected="0">
            <x v="1"/>
          </reference>
          <reference field="12" count="0"/>
        </references>
      </pivotArea>
    </format>
    <format dxfId="188">
      <pivotArea collapsedLevelsAreSubtotals="1" fieldPosition="0">
        <references count="2">
          <reference field="4294967294" count="4" selected="0">
            <x v="1"/>
            <x v="2"/>
            <x v="3"/>
            <x v="4"/>
          </reference>
          <reference field="10" count="1">
            <x v="0"/>
          </reference>
        </references>
      </pivotArea>
    </format>
    <format dxfId="187">
      <pivotArea collapsedLevelsAreSubtotals="1" fieldPosition="0">
        <references count="3">
          <reference field="4294967294" count="4" selected="0">
            <x v="1"/>
            <x v="2"/>
            <x v="3"/>
            <x v="4"/>
          </reference>
          <reference field="10" count="1" selected="0">
            <x v="0"/>
          </reference>
          <reference field="12" count="8">
            <x v="0"/>
            <x v="1"/>
            <x v="2"/>
            <x v="3"/>
            <x v="4"/>
            <x v="5"/>
            <x v="6"/>
            <x v="13"/>
          </reference>
        </references>
      </pivotArea>
    </format>
    <format dxfId="186">
      <pivotArea collapsedLevelsAreSubtotals="1" fieldPosition="0">
        <references count="2">
          <reference field="4294967294" count="4" selected="0">
            <x v="1"/>
            <x v="2"/>
            <x v="3"/>
            <x v="4"/>
          </reference>
          <reference field="10" count="1">
            <x v="1"/>
          </reference>
        </references>
      </pivotArea>
    </format>
    <format dxfId="185">
      <pivotArea collapsedLevelsAreSubtotals="1" fieldPosition="0">
        <references count="3">
          <reference field="4294967294" count="4" selected="0">
            <x v="1"/>
            <x v="2"/>
            <x v="3"/>
            <x v="4"/>
          </reference>
          <reference field="10" count="1" selected="0">
            <x v="1"/>
          </reference>
          <reference field="12" count="0"/>
        </references>
      </pivotArea>
    </format>
    <format dxfId="184">
      <pivotArea collapsedLevelsAreSubtotals="1" fieldPosition="0">
        <references count="2">
          <reference field="4294967294" count="4" selected="0">
            <x v="1"/>
            <x v="2"/>
            <x v="3"/>
            <x v="4"/>
          </reference>
          <reference field="10" count="1">
            <x v="0"/>
          </reference>
        </references>
      </pivotArea>
    </format>
    <format dxfId="183">
      <pivotArea collapsedLevelsAreSubtotals="1" fieldPosition="0">
        <references count="3">
          <reference field="4294967294" count="4" selected="0">
            <x v="1"/>
            <x v="2"/>
            <x v="3"/>
            <x v="4"/>
          </reference>
          <reference field="10" count="1" selected="0">
            <x v="0"/>
          </reference>
          <reference field="12" count="8">
            <x v="0"/>
            <x v="1"/>
            <x v="2"/>
            <x v="3"/>
            <x v="4"/>
            <x v="5"/>
            <x v="6"/>
            <x v="13"/>
          </reference>
        </references>
      </pivotArea>
    </format>
    <format dxfId="182">
      <pivotArea collapsedLevelsAreSubtotals="1" fieldPosition="0">
        <references count="2">
          <reference field="4294967294" count="4" selected="0">
            <x v="1"/>
            <x v="2"/>
            <x v="3"/>
            <x v="4"/>
          </reference>
          <reference field="10" count="1">
            <x v="1"/>
          </reference>
        </references>
      </pivotArea>
    </format>
    <format dxfId="181">
      <pivotArea collapsedLevelsAreSubtotals="1" fieldPosition="0">
        <references count="3">
          <reference field="4294967294" count="4" selected="0">
            <x v="1"/>
            <x v="2"/>
            <x v="3"/>
            <x v="4"/>
          </reference>
          <reference field="10" count="1" selected="0">
            <x v="1"/>
          </reference>
          <reference field="12" count="0"/>
        </references>
      </pivotArea>
    </format>
    <format dxfId="180">
      <pivotArea collapsedLevelsAreSubtotals="1" fieldPosition="0">
        <references count="2">
          <reference field="4294967294" count="4" selected="0">
            <x v="1"/>
            <x v="2"/>
            <x v="3"/>
            <x v="4"/>
          </reference>
          <reference field="10" count="1">
            <x v="0"/>
          </reference>
        </references>
      </pivotArea>
    </format>
    <format dxfId="179">
      <pivotArea collapsedLevelsAreSubtotals="1" fieldPosition="0">
        <references count="3">
          <reference field="4294967294" count="4" selected="0">
            <x v="1"/>
            <x v="2"/>
            <x v="3"/>
            <x v="4"/>
          </reference>
          <reference field="10" count="1" selected="0">
            <x v="0"/>
          </reference>
          <reference field="12" count="8">
            <x v="0"/>
            <x v="1"/>
            <x v="2"/>
            <x v="3"/>
            <x v="4"/>
            <x v="5"/>
            <x v="6"/>
            <x v="13"/>
          </reference>
        </references>
      </pivotArea>
    </format>
    <format dxfId="178">
      <pivotArea collapsedLevelsAreSubtotals="1" fieldPosition="0">
        <references count="2">
          <reference field="4294967294" count="4" selected="0">
            <x v="1"/>
            <x v="2"/>
            <x v="3"/>
            <x v="4"/>
          </reference>
          <reference field="10" count="1">
            <x v="1"/>
          </reference>
        </references>
      </pivotArea>
    </format>
    <format dxfId="177">
      <pivotArea collapsedLevelsAreSubtotals="1" fieldPosition="0">
        <references count="3">
          <reference field="4294967294" count="4" selected="0">
            <x v="1"/>
            <x v="2"/>
            <x v="3"/>
            <x v="4"/>
          </reference>
          <reference field="10" count="1" selected="0">
            <x v="1"/>
          </reference>
          <reference field="12" count="0"/>
        </references>
      </pivotArea>
    </format>
    <format dxfId="176">
      <pivotArea collapsedLevelsAreSubtotals="1" fieldPosition="0">
        <references count="2">
          <reference field="4294967294" count="4" selected="0">
            <x v="1"/>
            <x v="2"/>
            <x v="3"/>
            <x v="4"/>
          </reference>
          <reference field="10" count="1">
            <x v="0"/>
          </reference>
        </references>
      </pivotArea>
    </format>
    <format dxfId="175">
      <pivotArea collapsedLevelsAreSubtotals="1" fieldPosition="0">
        <references count="3">
          <reference field="4294967294" count="4" selected="0">
            <x v="1"/>
            <x v="2"/>
            <x v="3"/>
            <x v="4"/>
          </reference>
          <reference field="10" count="1" selected="0">
            <x v="0"/>
          </reference>
          <reference field="12" count="8">
            <x v="0"/>
            <x v="1"/>
            <x v="2"/>
            <x v="3"/>
            <x v="4"/>
            <x v="5"/>
            <x v="6"/>
            <x v="13"/>
          </reference>
        </references>
      </pivotArea>
    </format>
    <format dxfId="174">
      <pivotArea collapsedLevelsAreSubtotals="1" fieldPosition="0">
        <references count="2">
          <reference field="4294967294" count="4" selected="0">
            <x v="1"/>
            <x v="2"/>
            <x v="3"/>
            <x v="4"/>
          </reference>
          <reference field="10" count="1">
            <x v="1"/>
          </reference>
        </references>
      </pivotArea>
    </format>
    <format dxfId="173">
      <pivotArea collapsedLevelsAreSubtotals="1" fieldPosition="0">
        <references count="3">
          <reference field="4294967294" count="4" selected="0">
            <x v="1"/>
            <x v="2"/>
            <x v="3"/>
            <x v="4"/>
          </reference>
          <reference field="10" count="1" selected="0">
            <x v="1"/>
          </reference>
          <reference field="12" count="0"/>
        </references>
      </pivotArea>
    </format>
    <format dxfId="172">
      <pivotArea collapsedLevelsAreSubtotals="1" fieldPosition="0">
        <references count="2">
          <reference field="4294967294" count="4" selected="0">
            <x v="1"/>
            <x v="2"/>
            <x v="3"/>
            <x v="4"/>
          </reference>
          <reference field="10" count="1">
            <x v="0"/>
          </reference>
        </references>
      </pivotArea>
    </format>
    <format dxfId="171">
      <pivotArea collapsedLevelsAreSubtotals="1" fieldPosition="0">
        <references count="3">
          <reference field="4294967294" count="4" selected="0">
            <x v="1"/>
            <x v="2"/>
            <x v="3"/>
            <x v="4"/>
          </reference>
          <reference field="10" count="1" selected="0">
            <x v="0"/>
          </reference>
          <reference field="12" count="8">
            <x v="0"/>
            <x v="1"/>
            <x v="2"/>
            <x v="3"/>
            <x v="4"/>
            <x v="5"/>
            <x v="6"/>
            <x v="13"/>
          </reference>
        </references>
      </pivotArea>
    </format>
    <format dxfId="170">
      <pivotArea collapsedLevelsAreSubtotals="1" fieldPosition="0">
        <references count="2">
          <reference field="4294967294" count="4" selected="0">
            <x v="1"/>
            <x v="2"/>
            <x v="3"/>
            <x v="4"/>
          </reference>
          <reference field="10" count="1">
            <x v="1"/>
          </reference>
        </references>
      </pivotArea>
    </format>
    <format dxfId="169">
      <pivotArea collapsedLevelsAreSubtotals="1" fieldPosition="0">
        <references count="3">
          <reference field="4294967294" count="4" selected="0">
            <x v="1"/>
            <x v="2"/>
            <x v="3"/>
            <x v="4"/>
          </reference>
          <reference field="10" count="1" selected="0">
            <x v="1"/>
          </reference>
          <reference field="12" count="0"/>
        </references>
      </pivotArea>
    </format>
    <format dxfId="168">
      <pivotArea collapsedLevelsAreSubtotals="1" fieldPosition="0">
        <references count="2">
          <reference field="4294967294" count="4" selected="0">
            <x v="1"/>
            <x v="2"/>
            <x v="3"/>
            <x v="4"/>
          </reference>
          <reference field="10" count="1">
            <x v="0"/>
          </reference>
        </references>
      </pivotArea>
    </format>
    <format dxfId="167">
      <pivotArea collapsedLevelsAreSubtotals="1" fieldPosition="0">
        <references count="3">
          <reference field="4294967294" count="4" selected="0">
            <x v="1"/>
            <x v="2"/>
            <x v="3"/>
            <x v="4"/>
          </reference>
          <reference field="10" count="1" selected="0">
            <x v="0"/>
          </reference>
          <reference field="12" count="8">
            <x v="0"/>
            <x v="1"/>
            <x v="2"/>
            <x v="3"/>
            <x v="4"/>
            <x v="5"/>
            <x v="6"/>
            <x v="13"/>
          </reference>
        </references>
      </pivotArea>
    </format>
    <format dxfId="166">
      <pivotArea collapsedLevelsAreSubtotals="1" fieldPosition="0">
        <references count="2">
          <reference field="4294967294" count="4" selected="0">
            <x v="1"/>
            <x v="2"/>
            <x v="3"/>
            <x v="4"/>
          </reference>
          <reference field="10" count="1">
            <x v="1"/>
          </reference>
        </references>
      </pivotArea>
    </format>
    <format dxfId="165">
      <pivotArea collapsedLevelsAreSubtotals="1" fieldPosition="0">
        <references count="3">
          <reference field="4294967294" count="4" selected="0">
            <x v="1"/>
            <x v="2"/>
            <x v="3"/>
            <x v="4"/>
          </reference>
          <reference field="10" count="1" selected="0">
            <x v="1"/>
          </reference>
          <reference field="12" count="0"/>
        </references>
      </pivotArea>
    </format>
    <format dxfId="164">
      <pivotArea collapsedLevelsAreSubtotals="1" fieldPosition="0">
        <references count="2">
          <reference field="4294967294" count="4" selected="0">
            <x v="1"/>
            <x v="2"/>
            <x v="3"/>
            <x v="4"/>
          </reference>
          <reference field="10" count="1">
            <x v="0"/>
          </reference>
        </references>
      </pivotArea>
    </format>
    <format dxfId="163">
      <pivotArea collapsedLevelsAreSubtotals="1" fieldPosition="0">
        <references count="3">
          <reference field="4294967294" count="4" selected="0">
            <x v="1"/>
            <x v="2"/>
            <x v="3"/>
            <x v="4"/>
          </reference>
          <reference field="10" count="1" selected="0">
            <x v="0"/>
          </reference>
          <reference field="12" count="8">
            <x v="0"/>
            <x v="1"/>
            <x v="2"/>
            <x v="3"/>
            <x v="4"/>
            <x v="5"/>
            <x v="6"/>
            <x v="13"/>
          </reference>
        </references>
      </pivotArea>
    </format>
    <format dxfId="162">
      <pivotArea collapsedLevelsAreSubtotals="1" fieldPosition="0">
        <references count="2">
          <reference field="4294967294" count="4" selected="0">
            <x v="1"/>
            <x v="2"/>
            <x v="3"/>
            <x v="4"/>
          </reference>
          <reference field="10" count="1">
            <x v="1"/>
          </reference>
        </references>
      </pivotArea>
    </format>
    <format dxfId="161">
      <pivotArea collapsedLevelsAreSubtotals="1" fieldPosition="0">
        <references count="3">
          <reference field="4294967294" count="4" selected="0">
            <x v="1"/>
            <x v="2"/>
            <x v="3"/>
            <x v="4"/>
          </reference>
          <reference field="10" count="1" selected="0">
            <x v="1"/>
          </reference>
          <reference field="12" count="0"/>
        </references>
      </pivotArea>
    </format>
    <format dxfId="160">
      <pivotArea outline="0" collapsedLevelsAreSubtotals="1" fieldPosition="0">
        <references count="1">
          <reference field="4294967294" count="6" selected="0">
            <x v="1"/>
            <x v="2"/>
            <x v="3"/>
            <x v="4"/>
            <x v="5"/>
            <x v="6"/>
          </reference>
        </references>
      </pivotArea>
    </format>
    <format dxfId="159">
      <pivotArea outline="0" collapsedLevelsAreSubtotals="1" fieldPosition="0">
        <references count="1">
          <reference field="4294967294" count="6" selected="0"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898"/>
  <sheetViews>
    <sheetView zoomScale="110" zoomScaleNormal="110" workbookViewId="0">
      <pane ySplit="1" topLeftCell="A362" activePane="bottomLeft" state="frozen"/>
      <selection pane="bottomLeft" activeCell="A372" sqref="A372:XFD373"/>
    </sheetView>
  </sheetViews>
  <sheetFormatPr defaultRowHeight="15" x14ac:dyDescent="0.25"/>
  <cols>
    <col min="1" max="1" width="9" bestFit="1" customWidth="1"/>
    <col min="2" max="2" width="9.7109375" bestFit="1" customWidth="1"/>
    <col min="3" max="3" width="12.28515625" style="37" bestFit="1" customWidth="1"/>
    <col min="4" max="4" width="12.28515625" style="125" customWidth="1"/>
    <col min="5" max="5" width="12.28515625" style="3" customWidth="1"/>
    <col min="6" max="6" width="10.42578125" bestFit="1" customWidth="1"/>
    <col min="7" max="7" width="11.85546875" customWidth="1"/>
    <col min="8" max="8" width="9.140625" style="27"/>
    <col min="10" max="10" width="9.140625" style="9"/>
    <col min="11" max="11" width="9.140625" style="28"/>
    <col min="12" max="14" width="8.5703125" style="30" customWidth="1"/>
    <col min="16" max="16" width="12" customWidth="1"/>
    <col min="17" max="17" width="14.85546875" customWidth="1"/>
    <col min="18" max="18" width="11" customWidth="1"/>
    <col min="19" max="19" width="13" customWidth="1"/>
    <col min="20" max="20" width="11" customWidth="1"/>
    <col min="21" max="21" width="23" customWidth="1"/>
    <col min="22" max="22" width="17" customWidth="1"/>
    <col min="23" max="26" width="3" customWidth="1"/>
    <col min="27" max="27" width="10" customWidth="1"/>
    <col min="28" max="28" width="10" bestFit="1" customWidth="1"/>
  </cols>
  <sheetData>
    <row r="1" spans="1:38" ht="30" customHeight="1" x14ac:dyDescent="0.2">
      <c r="A1" s="25" t="s">
        <v>0</v>
      </c>
      <c r="B1" s="25" t="s">
        <v>293</v>
      </c>
      <c r="C1" s="33" t="s">
        <v>81</v>
      </c>
      <c r="D1" s="130" t="s">
        <v>264</v>
      </c>
      <c r="E1" s="38" t="s">
        <v>154</v>
      </c>
      <c r="F1" s="25" t="s">
        <v>102</v>
      </c>
      <c r="G1" s="25" t="s">
        <v>103</v>
      </c>
      <c r="H1" s="25" t="s">
        <v>104</v>
      </c>
      <c r="I1" s="25" t="s">
        <v>105</v>
      </c>
      <c r="J1" s="26" t="s">
        <v>82</v>
      </c>
      <c r="K1" s="107" t="s">
        <v>145</v>
      </c>
      <c r="L1" s="29" t="s">
        <v>153</v>
      </c>
      <c r="M1" s="29" t="s">
        <v>153</v>
      </c>
      <c r="N1" s="42" t="s">
        <v>203</v>
      </c>
      <c r="AB1" t="s">
        <v>45</v>
      </c>
      <c r="AC1" s="314" t="s">
        <v>269</v>
      </c>
      <c r="AD1" s="314"/>
      <c r="AE1" s="314"/>
      <c r="AF1" s="314"/>
      <c r="AG1" s="314"/>
      <c r="AH1" s="314"/>
      <c r="AI1" s="314"/>
      <c r="AJ1" s="314"/>
    </row>
    <row r="2" spans="1:38" x14ac:dyDescent="0.25">
      <c r="A2" s="31" t="s">
        <v>2</v>
      </c>
      <c r="B2" s="31" t="s">
        <v>294</v>
      </c>
      <c r="C2" s="34">
        <v>43251</v>
      </c>
      <c r="D2" s="129">
        <v>2018</v>
      </c>
      <c r="E2" s="106">
        <v>2</v>
      </c>
      <c r="F2" s="31" t="s">
        <v>46</v>
      </c>
      <c r="G2" s="31" t="s">
        <v>26</v>
      </c>
      <c r="H2" s="275">
        <v>4.0999999999999996</v>
      </c>
      <c r="I2" s="32">
        <v>6.5</v>
      </c>
      <c r="J2" s="256">
        <f t="shared" ref="J2:J14" si="0">I2/H2</f>
        <v>1.5853658536585367</v>
      </c>
      <c r="K2" s="30" t="s">
        <v>146</v>
      </c>
      <c r="L2" s="30" t="s">
        <v>83</v>
      </c>
      <c r="M2" s="30">
        <v>0</v>
      </c>
      <c r="Q2" s="122" t="s">
        <v>267</v>
      </c>
      <c r="AB2" t="s">
        <v>153</v>
      </c>
      <c r="AC2">
        <v>1</v>
      </c>
      <c r="AD2">
        <v>2</v>
      </c>
      <c r="AE2">
        <v>3</v>
      </c>
      <c r="AF2">
        <v>4</v>
      </c>
      <c r="AG2">
        <v>5</v>
      </c>
      <c r="AH2">
        <v>6</v>
      </c>
      <c r="AI2">
        <v>7</v>
      </c>
      <c r="AJ2">
        <v>8</v>
      </c>
      <c r="AK2">
        <v>9</v>
      </c>
      <c r="AL2">
        <v>10</v>
      </c>
    </row>
    <row r="3" spans="1:38" x14ac:dyDescent="0.25">
      <c r="A3" s="1" t="s">
        <v>45</v>
      </c>
      <c r="B3" s="31" t="s">
        <v>295</v>
      </c>
      <c r="C3" s="35">
        <v>43253</v>
      </c>
      <c r="D3" s="131">
        <v>2018</v>
      </c>
      <c r="E3" s="39">
        <v>2</v>
      </c>
      <c r="F3" s="1" t="s">
        <v>22</v>
      </c>
      <c r="G3" s="1" t="s">
        <v>26</v>
      </c>
      <c r="H3" s="4">
        <v>4.5</v>
      </c>
      <c r="I3" s="2">
        <v>6</v>
      </c>
      <c r="J3" s="256">
        <f t="shared" si="0"/>
        <v>1.3333333333333333</v>
      </c>
      <c r="K3" s="30" t="s">
        <v>146</v>
      </c>
      <c r="L3" s="30" t="s">
        <v>83</v>
      </c>
      <c r="M3" s="30">
        <v>0</v>
      </c>
      <c r="Q3" t="s">
        <v>146</v>
      </c>
      <c r="S3" t="s">
        <v>147</v>
      </c>
      <c r="AB3" t="s">
        <v>83</v>
      </c>
      <c r="AC3" s="134"/>
      <c r="AD3" s="134">
        <v>2</v>
      </c>
      <c r="AE3" s="134"/>
      <c r="AF3" s="134">
        <v>2</v>
      </c>
      <c r="AG3" s="134">
        <v>3</v>
      </c>
      <c r="AH3" s="134">
        <v>2</v>
      </c>
      <c r="AI3" s="133">
        <v>3</v>
      </c>
      <c r="AJ3" s="133">
        <v>0</v>
      </c>
      <c r="AK3" s="141">
        <v>0</v>
      </c>
      <c r="AL3" s="141">
        <v>0</v>
      </c>
    </row>
    <row r="4" spans="1:38" x14ac:dyDescent="0.25">
      <c r="A4" s="116" t="s">
        <v>2</v>
      </c>
      <c r="B4" s="31" t="s">
        <v>294</v>
      </c>
      <c r="C4" s="251">
        <v>43593</v>
      </c>
      <c r="D4" s="265">
        <v>2019</v>
      </c>
      <c r="E4" s="268">
        <v>2</v>
      </c>
      <c r="F4" s="116" t="s">
        <v>40</v>
      </c>
      <c r="G4" s="116" t="s">
        <v>26</v>
      </c>
      <c r="H4" s="118">
        <v>2.9</v>
      </c>
      <c r="I4" s="118">
        <v>6.8</v>
      </c>
      <c r="J4" s="8">
        <f t="shared" si="0"/>
        <v>2.3448275862068964</v>
      </c>
      <c r="K4" s="111" t="s">
        <v>146</v>
      </c>
      <c r="L4" s="111" t="s">
        <v>83</v>
      </c>
      <c r="M4" s="111">
        <v>0</v>
      </c>
      <c r="P4" s="122" t="s">
        <v>232</v>
      </c>
      <c r="Q4" t="s">
        <v>706</v>
      </c>
      <c r="R4" t="s">
        <v>707</v>
      </c>
      <c r="S4" t="s">
        <v>706</v>
      </c>
      <c r="T4" t="s">
        <v>707</v>
      </c>
      <c r="AB4" t="s">
        <v>84</v>
      </c>
      <c r="AC4" s="134"/>
      <c r="AD4" s="134">
        <v>4</v>
      </c>
      <c r="AE4" s="134">
        <v>1</v>
      </c>
      <c r="AF4" s="134">
        <v>20</v>
      </c>
      <c r="AG4" s="134">
        <v>8</v>
      </c>
      <c r="AH4" s="134"/>
      <c r="AI4" s="133">
        <v>7</v>
      </c>
      <c r="AJ4" s="133">
        <v>0</v>
      </c>
      <c r="AK4" s="141">
        <v>2</v>
      </c>
      <c r="AL4" s="141">
        <v>0</v>
      </c>
    </row>
    <row r="5" spans="1:38" x14ac:dyDescent="0.25">
      <c r="A5" s="116" t="s">
        <v>2</v>
      </c>
      <c r="B5" s="31" t="s">
        <v>294</v>
      </c>
      <c r="C5" s="251">
        <v>43593</v>
      </c>
      <c r="D5" s="265">
        <v>2019</v>
      </c>
      <c r="E5" s="268">
        <v>2</v>
      </c>
      <c r="F5" s="116" t="s">
        <v>40</v>
      </c>
      <c r="G5" s="116" t="s">
        <v>26</v>
      </c>
      <c r="H5" s="118">
        <v>3</v>
      </c>
      <c r="I5" s="118">
        <v>6.4</v>
      </c>
      <c r="J5" s="8">
        <f t="shared" si="0"/>
        <v>2.1333333333333333</v>
      </c>
      <c r="K5" s="111" t="s">
        <v>146</v>
      </c>
      <c r="L5" s="111" t="s">
        <v>83</v>
      </c>
      <c r="M5" s="111">
        <v>0</v>
      </c>
      <c r="P5" s="123">
        <v>0</v>
      </c>
      <c r="Q5" s="296">
        <v>3.2227272727272722</v>
      </c>
      <c r="R5" s="125">
        <v>22</v>
      </c>
      <c r="S5" s="296">
        <v>2.7885714285714283</v>
      </c>
      <c r="T5" s="125">
        <v>35</v>
      </c>
      <c r="AB5" t="s">
        <v>85</v>
      </c>
      <c r="AC5" s="134"/>
      <c r="AD5" s="134"/>
      <c r="AE5" s="134"/>
      <c r="AF5" s="134">
        <v>17</v>
      </c>
      <c r="AG5" s="134"/>
      <c r="AH5" s="134"/>
      <c r="AI5" s="133">
        <v>0</v>
      </c>
      <c r="AJ5" s="133">
        <v>1</v>
      </c>
      <c r="AK5" s="141">
        <v>2</v>
      </c>
      <c r="AL5" s="141">
        <v>1</v>
      </c>
    </row>
    <row r="6" spans="1:38" x14ac:dyDescent="0.25">
      <c r="A6" s="116" t="s">
        <v>2</v>
      </c>
      <c r="B6" s="31" t="s">
        <v>294</v>
      </c>
      <c r="C6" s="251">
        <v>43593</v>
      </c>
      <c r="D6" s="263">
        <v>2019</v>
      </c>
      <c r="E6" s="268">
        <v>2</v>
      </c>
      <c r="F6" s="116" t="s">
        <v>35</v>
      </c>
      <c r="G6" s="116" t="s">
        <v>26</v>
      </c>
      <c r="H6" s="118">
        <v>3.5</v>
      </c>
      <c r="I6" s="118">
        <v>7.1</v>
      </c>
      <c r="J6" s="8">
        <f t="shared" si="0"/>
        <v>2.0285714285714285</v>
      </c>
      <c r="K6" s="111" t="s">
        <v>146</v>
      </c>
      <c r="L6" s="111" t="s">
        <v>83</v>
      </c>
      <c r="M6" s="111">
        <v>0</v>
      </c>
      <c r="P6" s="123">
        <v>1</v>
      </c>
      <c r="Q6" s="296">
        <v>6.7481818181818216</v>
      </c>
      <c r="R6" s="125">
        <v>220</v>
      </c>
      <c r="S6" s="296">
        <v>5.423684210526317</v>
      </c>
      <c r="T6" s="125">
        <v>266</v>
      </c>
      <c r="AB6" t="s">
        <v>86</v>
      </c>
      <c r="AC6" s="133"/>
      <c r="AD6" s="133"/>
      <c r="AE6" s="133"/>
      <c r="AF6" s="133"/>
      <c r="AG6" s="133"/>
      <c r="AH6" s="133"/>
      <c r="AI6" s="133">
        <v>2</v>
      </c>
      <c r="AJ6" s="133">
        <v>1</v>
      </c>
      <c r="AK6" s="142">
        <v>1</v>
      </c>
      <c r="AL6" s="142">
        <v>0</v>
      </c>
    </row>
    <row r="7" spans="1:38" x14ac:dyDescent="0.25">
      <c r="A7" s="116" t="s">
        <v>2</v>
      </c>
      <c r="B7" s="31" t="s">
        <v>294</v>
      </c>
      <c r="C7" s="251">
        <v>43593</v>
      </c>
      <c r="D7" s="265">
        <v>2019</v>
      </c>
      <c r="E7" s="268">
        <v>2</v>
      </c>
      <c r="F7" s="116" t="s">
        <v>36</v>
      </c>
      <c r="G7" s="116" t="s">
        <v>26</v>
      </c>
      <c r="H7" s="118">
        <v>3.3</v>
      </c>
      <c r="I7" s="118">
        <v>7</v>
      </c>
      <c r="J7" s="8">
        <f t="shared" si="0"/>
        <v>2.1212121212121211</v>
      </c>
      <c r="K7" s="111" t="s">
        <v>146</v>
      </c>
      <c r="L7" s="111" t="s">
        <v>83</v>
      </c>
      <c r="M7" s="111">
        <v>0</v>
      </c>
      <c r="P7" s="123">
        <v>2</v>
      </c>
      <c r="Q7" s="296">
        <v>9.8462686567164184</v>
      </c>
      <c r="R7" s="125">
        <v>67</v>
      </c>
      <c r="S7" s="296">
        <v>7.4818181818181779</v>
      </c>
      <c r="T7" s="125">
        <v>88</v>
      </c>
      <c r="AB7" t="s">
        <v>90</v>
      </c>
      <c r="AC7" s="133"/>
      <c r="AD7" s="133"/>
      <c r="AE7" s="133"/>
      <c r="AF7" s="133"/>
      <c r="AG7" s="133"/>
      <c r="AH7" s="133"/>
      <c r="AI7" s="133">
        <v>1</v>
      </c>
      <c r="AJ7" s="133"/>
      <c r="AK7" s="142">
        <v>0</v>
      </c>
      <c r="AL7" s="142">
        <v>0</v>
      </c>
    </row>
    <row r="8" spans="1:38" x14ac:dyDescent="0.25">
      <c r="A8" s="116" t="s">
        <v>2</v>
      </c>
      <c r="B8" s="31" t="s">
        <v>294</v>
      </c>
      <c r="C8" s="251">
        <v>43593</v>
      </c>
      <c r="D8" s="265">
        <v>2019</v>
      </c>
      <c r="E8" s="268">
        <v>2</v>
      </c>
      <c r="F8" s="116" t="s">
        <v>34</v>
      </c>
      <c r="G8" s="116" t="s">
        <v>26</v>
      </c>
      <c r="H8" s="118">
        <v>3.3</v>
      </c>
      <c r="I8" s="118">
        <v>7.5</v>
      </c>
      <c r="J8" s="8">
        <f t="shared" si="0"/>
        <v>2.2727272727272729</v>
      </c>
      <c r="K8" s="111" t="s">
        <v>146</v>
      </c>
      <c r="L8" s="111" t="s">
        <v>83</v>
      </c>
      <c r="M8" s="111">
        <v>0</v>
      </c>
      <c r="P8" s="123">
        <v>3</v>
      </c>
      <c r="Q8" s="296">
        <v>13.100000000000001</v>
      </c>
      <c r="R8" s="125">
        <v>25</v>
      </c>
      <c r="S8" s="296">
        <v>9.8632653061224485</v>
      </c>
      <c r="T8" s="125">
        <v>49</v>
      </c>
      <c r="AB8">
        <v>5</v>
      </c>
      <c r="AC8" s="133"/>
      <c r="AD8" s="133"/>
      <c r="AE8" s="133"/>
      <c r="AF8" s="133"/>
      <c r="AG8" s="133"/>
      <c r="AH8" s="133"/>
      <c r="AI8" s="133"/>
      <c r="AJ8" s="133"/>
      <c r="AK8" s="142">
        <v>1</v>
      </c>
      <c r="AL8" s="142">
        <v>2</v>
      </c>
    </row>
    <row r="9" spans="1:38" x14ac:dyDescent="0.25">
      <c r="A9" s="116" t="s">
        <v>45</v>
      </c>
      <c r="B9" s="31" t="s">
        <v>295</v>
      </c>
      <c r="C9" s="251">
        <v>43593</v>
      </c>
      <c r="D9" s="265">
        <v>2019</v>
      </c>
      <c r="E9" s="268">
        <v>2</v>
      </c>
      <c r="F9" s="116" t="s">
        <v>34</v>
      </c>
      <c r="G9" s="116" t="s">
        <v>26</v>
      </c>
      <c r="H9" s="118">
        <v>3</v>
      </c>
      <c r="I9" s="118">
        <v>6.2</v>
      </c>
      <c r="J9" s="8">
        <f t="shared" si="0"/>
        <v>2.0666666666666669</v>
      </c>
      <c r="K9" s="111" t="s">
        <v>146</v>
      </c>
      <c r="L9" s="111" t="s">
        <v>83</v>
      </c>
      <c r="M9" s="111">
        <v>0</v>
      </c>
      <c r="P9" s="123">
        <v>4</v>
      </c>
      <c r="Q9" s="296">
        <v>17.666666666666668</v>
      </c>
      <c r="R9" s="125">
        <v>18</v>
      </c>
      <c r="S9" s="296">
        <v>12.457142857142857</v>
      </c>
      <c r="T9" s="125">
        <v>7</v>
      </c>
      <c r="AB9">
        <v>6</v>
      </c>
      <c r="AC9" s="133"/>
      <c r="AD9" s="133"/>
      <c r="AE9" s="133"/>
      <c r="AF9" s="133"/>
      <c r="AG9" s="133"/>
      <c r="AH9" s="133"/>
      <c r="AI9" s="133"/>
      <c r="AJ9" s="133"/>
    </row>
    <row r="10" spans="1:38" x14ac:dyDescent="0.25">
      <c r="A10" s="116" t="s">
        <v>45</v>
      </c>
      <c r="B10" s="31" t="s">
        <v>295</v>
      </c>
      <c r="C10" s="251">
        <v>43593</v>
      </c>
      <c r="D10" s="263">
        <v>2019</v>
      </c>
      <c r="E10" s="268">
        <v>2</v>
      </c>
      <c r="F10" s="116" t="s">
        <v>38</v>
      </c>
      <c r="G10" s="116" t="s">
        <v>26</v>
      </c>
      <c r="H10" s="118">
        <v>3</v>
      </c>
      <c r="I10" s="118">
        <v>6.5</v>
      </c>
      <c r="J10" s="8">
        <f t="shared" si="0"/>
        <v>2.1666666666666665</v>
      </c>
      <c r="K10" s="111" t="s">
        <v>146</v>
      </c>
      <c r="L10" s="111" t="s">
        <v>83</v>
      </c>
      <c r="M10" s="111">
        <v>0</v>
      </c>
      <c r="P10" s="123">
        <v>5</v>
      </c>
      <c r="Q10" s="296">
        <v>25.161111111111111</v>
      </c>
      <c r="R10" s="125">
        <v>18</v>
      </c>
      <c r="S10" s="296">
        <v>15.824999999999999</v>
      </c>
      <c r="T10" s="125">
        <v>4</v>
      </c>
      <c r="AB10">
        <v>7</v>
      </c>
      <c r="AC10" s="133"/>
      <c r="AD10" s="133"/>
      <c r="AE10" s="133"/>
      <c r="AF10" s="133"/>
      <c r="AG10" s="133"/>
      <c r="AH10" s="133"/>
      <c r="AI10" s="133"/>
      <c r="AJ10" s="133"/>
    </row>
    <row r="11" spans="1:38" x14ac:dyDescent="0.25">
      <c r="A11" s="116" t="s">
        <v>2</v>
      </c>
      <c r="B11" s="31" t="s">
        <v>294</v>
      </c>
      <c r="C11" s="251">
        <v>43620</v>
      </c>
      <c r="D11" s="265">
        <v>2019</v>
      </c>
      <c r="E11" s="268">
        <v>4</v>
      </c>
      <c r="F11" s="116" t="s">
        <v>76</v>
      </c>
      <c r="G11" s="116" t="s">
        <v>26</v>
      </c>
      <c r="H11" s="118">
        <v>3</v>
      </c>
      <c r="I11" s="118">
        <v>6.3</v>
      </c>
      <c r="J11" s="8">
        <f t="shared" si="0"/>
        <v>2.1</v>
      </c>
      <c r="K11" s="111" t="s">
        <v>146</v>
      </c>
      <c r="L11" s="111" t="s">
        <v>83</v>
      </c>
      <c r="M11" s="111">
        <v>0</v>
      </c>
      <c r="P11" s="123">
        <v>6</v>
      </c>
      <c r="Q11" s="296">
        <v>35.349999999999994</v>
      </c>
      <c r="R11" s="125">
        <v>2</v>
      </c>
      <c r="S11" s="296">
        <v>20.114285714285717</v>
      </c>
      <c r="T11" s="125">
        <v>7</v>
      </c>
      <c r="AB11">
        <v>8</v>
      </c>
      <c r="AC11" s="133"/>
      <c r="AD11" s="133"/>
      <c r="AE11" s="133"/>
      <c r="AF11" s="133"/>
      <c r="AG11" s="133"/>
      <c r="AH11" s="133"/>
      <c r="AI11" s="133"/>
      <c r="AJ11" s="133"/>
    </row>
    <row r="12" spans="1:38" x14ac:dyDescent="0.25">
      <c r="A12" s="116" t="s">
        <v>2</v>
      </c>
      <c r="B12" s="31" t="s">
        <v>294</v>
      </c>
      <c r="C12" s="251">
        <v>43620</v>
      </c>
      <c r="D12" s="265">
        <v>2019</v>
      </c>
      <c r="E12" s="268">
        <v>4</v>
      </c>
      <c r="F12" s="116" t="s">
        <v>58</v>
      </c>
      <c r="G12" s="116" t="s">
        <v>26</v>
      </c>
      <c r="H12" s="118">
        <v>3</v>
      </c>
      <c r="I12" s="118">
        <v>6.4</v>
      </c>
      <c r="J12" s="8">
        <f t="shared" si="0"/>
        <v>2.1333333333333333</v>
      </c>
      <c r="K12" s="111" t="s">
        <v>146</v>
      </c>
      <c r="L12" s="111" t="s">
        <v>83</v>
      </c>
      <c r="M12" s="111">
        <v>0</v>
      </c>
      <c r="P12" s="123">
        <v>9</v>
      </c>
      <c r="Q12" s="296"/>
      <c r="R12" s="125"/>
      <c r="S12" s="296">
        <v>32.699999999999996</v>
      </c>
      <c r="T12" s="125">
        <v>3</v>
      </c>
      <c r="AB12">
        <v>9</v>
      </c>
      <c r="AC12" s="133"/>
      <c r="AD12" s="133"/>
      <c r="AE12" s="133"/>
      <c r="AF12" s="133"/>
      <c r="AG12" s="133"/>
      <c r="AH12" s="133"/>
      <c r="AI12" s="133"/>
      <c r="AJ12" s="133"/>
    </row>
    <row r="13" spans="1:38" x14ac:dyDescent="0.25">
      <c r="A13" s="116" t="s">
        <v>2</v>
      </c>
      <c r="B13" s="31" t="s">
        <v>294</v>
      </c>
      <c r="C13" s="251">
        <v>43620</v>
      </c>
      <c r="D13" s="265">
        <v>2019</v>
      </c>
      <c r="E13" s="268">
        <v>4</v>
      </c>
      <c r="F13" s="116" t="s">
        <v>62</v>
      </c>
      <c r="G13" s="116" t="s">
        <v>26</v>
      </c>
      <c r="H13" s="118">
        <v>2.8</v>
      </c>
      <c r="I13" s="118">
        <v>6.2</v>
      </c>
      <c r="J13" s="8">
        <f t="shared" si="0"/>
        <v>2.2142857142857144</v>
      </c>
      <c r="K13" s="111" t="s">
        <v>146</v>
      </c>
      <c r="L13" s="111" t="s">
        <v>83</v>
      </c>
      <c r="M13" s="111">
        <v>0</v>
      </c>
      <c r="P13" s="123">
        <v>10</v>
      </c>
      <c r="Q13" s="296"/>
      <c r="R13" s="125"/>
      <c r="S13" s="296">
        <v>38.799999999999997</v>
      </c>
      <c r="T13" s="125">
        <v>1</v>
      </c>
      <c r="AB13" t="s">
        <v>268</v>
      </c>
      <c r="AC13">
        <f>SUM(AC3:AC12)</f>
        <v>0</v>
      </c>
      <c r="AD13">
        <f t="shared" ref="AD13:AJ13" si="1">SUM(AD3:AD12)</f>
        <v>6</v>
      </c>
      <c r="AE13">
        <f t="shared" si="1"/>
        <v>1</v>
      </c>
      <c r="AF13">
        <f t="shared" si="1"/>
        <v>39</v>
      </c>
      <c r="AG13">
        <f t="shared" si="1"/>
        <v>11</v>
      </c>
      <c r="AH13">
        <f t="shared" si="1"/>
        <v>2</v>
      </c>
      <c r="AI13">
        <f t="shared" si="1"/>
        <v>13</v>
      </c>
      <c r="AJ13">
        <f t="shared" si="1"/>
        <v>2</v>
      </c>
    </row>
    <row r="14" spans="1:38" x14ac:dyDescent="0.25">
      <c r="A14" s="116" t="s">
        <v>2</v>
      </c>
      <c r="B14" s="31" t="s">
        <v>294</v>
      </c>
      <c r="C14" s="251">
        <v>43620</v>
      </c>
      <c r="D14" s="263">
        <v>2019</v>
      </c>
      <c r="E14" s="268">
        <v>4</v>
      </c>
      <c r="F14" s="116" t="s">
        <v>61</v>
      </c>
      <c r="G14" s="116" t="s">
        <v>26</v>
      </c>
      <c r="H14" s="118">
        <v>2.9</v>
      </c>
      <c r="I14" s="118">
        <v>6.1</v>
      </c>
      <c r="J14" s="8">
        <f t="shared" si="0"/>
        <v>2.103448275862069</v>
      </c>
      <c r="K14" s="111" t="s">
        <v>146</v>
      </c>
      <c r="L14" s="111" t="s">
        <v>83</v>
      </c>
      <c r="M14" s="111">
        <v>0</v>
      </c>
      <c r="P14" s="123">
        <v>8</v>
      </c>
      <c r="Q14" s="296"/>
      <c r="R14" s="125"/>
      <c r="S14" s="296">
        <v>27.966666666666669</v>
      </c>
      <c r="T14" s="125">
        <v>6</v>
      </c>
      <c r="AB14" t="s">
        <v>2</v>
      </c>
    </row>
    <row r="15" spans="1:38" x14ac:dyDescent="0.25">
      <c r="A15" s="116" t="s">
        <v>2</v>
      </c>
      <c r="B15" s="31" t="s">
        <v>294</v>
      </c>
      <c r="C15" s="251">
        <v>43620</v>
      </c>
      <c r="D15" s="265">
        <v>2019</v>
      </c>
      <c r="E15" s="268">
        <v>4</v>
      </c>
      <c r="F15" s="116" t="s">
        <v>61</v>
      </c>
      <c r="G15" s="116" t="s">
        <v>26</v>
      </c>
      <c r="H15" s="118">
        <v>2.8</v>
      </c>
      <c r="I15" s="118"/>
      <c r="J15" s="8"/>
      <c r="K15" s="111" t="s">
        <v>146</v>
      </c>
      <c r="L15" s="111" t="s">
        <v>83</v>
      </c>
      <c r="M15" s="111">
        <v>0</v>
      </c>
      <c r="P15" s="123">
        <v>12</v>
      </c>
      <c r="Q15" s="296"/>
      <c r="R15" s="125"/>
      <c r="S15" s="296">
        <v>56.999999999999993</v>
      </c>
      <c r="T15" s="125">
        <v>4</v>
      </c>
      <c r="AB15" t="s">
        <v>153</v>
      </c>
      <c r="AC15">
        <v>1</v>
      </c>
      <c r="AD15">
        <v>2</v>
      </c>
      <c r="AE15">
        <v>3</v>
      </c>
      <c r="AF15">
        <v>4</v>
      </c>
      <c r="AG15">
        <v>5</v>
      </c>
      <c r="AH15">
        <v>6</v>
      </c>
      <c r="AI15">
        <v>7</v>
      </c>
      <c r="AJ15">
        <v>8</v>
      </c>
      <c r="AK15">
        <v>9</v>
      </c>
      <c r="AL15">
        <v>10</v>
      </c>
    </row>
    <row r="16" spans="1:38" x14ac:dyDescent="0.25">
      <c r="A16" s="116" t="s">
        <v>45</v>
      </c>
      <c r="B16" s="31" t="s">
        <v>295</v>
      </c>
      <c r="C16" s="251">
        <v>43620</v>
      </c>
      <c r="D16" s="265">
        <v>2019</v>
      </c>
      <c r="E16" s="268">
        <v>4</v>
      </c>
      <c r="F16" s="116" t="s">
        <v>63</v>
      </c>
      <c r="G16" s="116" t="s">
        <v>26</v>
      </c>
      <c r="H16" s="118">
        <v>3</v>
      </c>
      <c r="I16" s="118">
        <v>6.9</v>
      </c>
      <c r="J16" s="8">
        <f t="shared" ref="J16:J79" si="2">I16/H16</f>
        <v>2.3000000000000003</v>
      </c>
      <c r="K16" s="111" t="s">
        <v>146</v>
      </c>
      <c r="L16" s="111" t="s">
        <v>83</v>
      </c>
      <c r="M16" s="111">
        <v>0</v>
      </c>
      <c r="P16" s="123">
        <v>14</v>
      </c>
      <c r="Q16" s="296"/>
      <c r="R16" s="125"/>
      <c r="S16" s="296">
        <v>76.7</v>
      </c>
      <c r="T16" s="125">
        <v>2</v>
      </c>
      <c r="AB16" t="s">
        <v>83</v>
      </c>
      <c r="AC16" s="133"/>
      <c r="AD16" s="133">
        <v>5</v>
      </c>
      <c r="AE16" s="133"/>
      <c r="AF16" s="133">
        <v>5</v>
      </c>
      <c r="AG16" s="133"/>
      <c r="AH16" s="133"/>
      <c r="AI16" s="133">
        <v>1</v>
      </c>
      <c r="AJ16" s="133">
        <v>0</v>
      </c>
      <c r="AK16" s="143">
        <v>0</v>
      </c>
      <c r="AL16" s="143">
        <v>0</v>
      </c>
    </row>
    <row r="17" spans="1:38" x14ac:dyDescent="0.25">
      <c r="A17" s="116" t="s">
        <v>45</v>
      </c>
      <c r="B17" s="31" t="s">
        <v>295</v>
      </c>
      <c r="C17" s="251">
        <v>43620</v>
      </c>
      <c r="D17" s="265">
        <v>2019</v>
      </c>
      <c r="E17" s="268">
        <v>4</v>
      </c>
      <c r="F17" s="116" t="s">
        <v>210</v>
      </c>
      <c r="G17" s="116" t="s">
        <v>26</v>
      </c>
      <c r="H17" s="118">
        <v>2.8</v>
      </c>
      <c r="I17" s="118">
        <v>6.7</v>
      </c>
      <c r="J17" s="8">
        <f t="shared" si="2"/>
        <v>2.3928571428571432</v>
      </c>
      <c r="K17" s="111" t="s">
        <v>146</v>
      </c>
      <c r="L17" s="111" t="s">
        <v>83</v>
      </c>
      <c r="M17" s="111">
        <v>0</v>
      </c>
      <c r="AB17" t="s">
        <v>84</v>
      </c>
      <c r="AC17" s="133"/>
      <c r="AD17" s="133">
        <v>48</v>
      </c>
      <c r="AE17" s="133">
        <v>32</v>
      </c>
      <c r="AF17" s="133">
        <v>31</v>
      </c>
      <c r="AG17" s="133">
        <v>19</v>
      </c>
      <c r="AH17" s="133">
        <v>7</v>
      </c>
      <c r="AI17" s="133">
        <v>12</v>
      </c>
      <c r="AJ17" s="133">
        <v>7</v>
      </c>
      <c r="AK17" s="143">
        <v>1</v>
      </c>
      <c r="AL17" s="143">
        <v>5</v>
      </c>
    </row>
    <row r="18" spans="1:38" x14ac:dyDescent="0.25">
      <c r="A18" s="1" t="s">
        <v>2</v>
      </c>
      <c r="B18" s="31" t="s">
        <v>294</v>
      </c>
      <c r="C18" s="35">
        <v>43276</v>
      </c>
      <c r="D18" s="129">
        <v>2018</v>
      </c>
      <c r="E18" s="39">
        <v>4</v>
      </c>
      <c r="F18" s="1" t="s">
        <v>34</v>
      </c>
      <c r="G18" s="1" t="s">
        <v>26</v>
      </c>
      <c r="H18" s="2">
        <v>3.4</v>
      </c>
      <c r="I18" s="2">
        <v>5.9</v>
      </c>
      <c r="J18" s="8">
        <f t="shared" si="2"/>
        <v>1.7352941176470589</v>
      </c>
      <c r="K18" s="277" t="s">
        <v>146</v>
      </c>
      <c r="L18" s="30" t="s">
        <v>83</v>
      </c>
      <c r="M18" s="30">
        <v>0</v>
      </c>
      <c r="AB18" t="s">
        <v>85</v>
      </c>
      <c r="AC18" s="133"/>
      <c r="AD18" s="133"/>
      <c r="AE18" s="133"/>
      <c r="AF18" s="133">
        <v>9</v>
      </c>
      <c r="AG18" s="133"/>
      <c r="AH18" s="133">
        <v>7</v>
      </c>
      <c r="AI18" s="133">
        <v>7</v>
      </c>
      <c r="AJ18" s="133">
        <v>4</v>
      </c>
      <c r="AK18" s="143">
        <v>5</v>
      </c>
      <c r="AL18" s="143">
        <v>2</v>
      </c>
    </row>
    <row r="19" spans="1:38" x14ac:dyDescent="0.25">
      <c r="A19" s="1" t="s">
        <v>2</v>
      </c>
      <c r="B19" s="31" t="s">
        <v>294</v>
      </c>
      <c r="C19" s="35">
        <v>43276</v>
      </c>
      <c r="D19" s="131">
        <v>2018</v>
      </c>
      <c r="E19" s="39">
        <v>4</v>
      </c>
      <c r="F19" s="1" t="s">
        <v>78</v>
      </c>
      <c r="G19" s="1" t="s">
        <v>26</v>
      </c>
      <c r="H19" s="2">
        <v>3.5</v>
      </c>
      <c r="I19" s="2">
        <v>7.1</v>
      </c>
      <c r="J19" s="8">
        <f t="shared" si="2"/>
        <v>2.0285714285714285</v>
      </c>
      <c r="K19" s="277" t="s">
        <v>146</v>
      </c>
      <c r="L19" s="30" t="s">
        <v>83</v>
      </c>
      <c r="M19" s="30">
        <v>0</v>
      </c>
      <c r="AB19" t="s">
        <v>86</v>
      </c>
      <c r="AC19" s="133"/>
      <c r="AD19" s="133"/>
      <c r="AE19" s="133"/>
      <c r="AF19" s="133"/>
      <c r="AG19" s="133"/>
      <c r="AH19" s="133">
        <v>6</v>
      </c>
      <c r="AI19" s="133">
        <v>3</v>
      </c>
      <c r="AJ19" s="133">
        <v>1</v>
      </c>
      <c r="AK19" s="143">
        <v>7</v>
      </c>
      <c r="AL19" s="143">
        <v>3</v>
      </c>
    </row>
    <row r="20" spans="1:38" x14ac:dyDescent="0.25">
      <c r="A20" s="1" t="s">
        <v>10</v>
      </c>
      <c r="B20" s="31" t="s">
        <v>295</v>
      </c>
      <c r="C20" s="35">
        <v>43276</v>
      </c>
      <c r="D20" s="131">
        <v>2018</v>
      </c>
      <c r="E20" s="39">
        <v>4</v>
      </c>
      <c r="F20" s="1" t="s">
        <v>38</v>
      </c>
      <c r="G20" s="1" t="s">
        <v>26</v>
      </c>
      <c r="H20" s="2">
        <v>3.2</v>
      </c>
      <c r="I20" s="2">
        <v>6.5</v>
      </c>
      <c r="J20" s="8">
        <f t="shared" si="2"/>
        <v>2.03125</v>
      </c>
      <c r="K20" s="277" t="s">
        <v>146</v>
      </c>
      <c r="L20" s="30" t="s">
        <v>83</v>
      </c>
      <c r="M20" s="30">
        <v>0</v>
      </c>
      <c r="AB20" t="s">
        <v>90</v>
      </c>
      <c r="AC20" s="133"/>
      <c r="AD20" s="133"/>
      <c r="AE20" s="133"/>
      <c r="AF20" s="133"/>
      <c r="AG20" s="133"/>
      <c r="AH20" s="133">
        <v>0</v>
      </c>
      <c r="AI20" s="133">
        <v>1</v>
      </c>
      <c r="AJ20" s="133"/>
      <c r="AK20" s="128">
        <v>5</v>
      </c>
      <c r="AL20" s="128">
        <v>0</v>
      </c>
    </row>
    <row r="21" spans="1:38" x14ac:dyDescent="0.25">
      <c r="A21" s="1" t="s">
        <v>10</v>
      </c>
      <c r="B21" s="31" t="s">
        <v>295</v>
      </c>
      <c r="C21" s="35">
        <v>43276</v>
      </c>
      <c r="D21" s="131">
        <v>2018</v>
      </c>
      <c r="E21" s="39">
        <v>4</v>
      </c>
      <c r="F21" s="1" t="s">
        <v>39</v>
      </c>
      <c r="G21" s="1" t="s">
        <v>26</v>
      </c>
      <c r="H21" s="2">
        <v>3.3</v>
      </c>
      <c r="I21" s="2">
        <v>5.9</v>
      </c>
      <c r="J21" s="8">
        <f t="shared" si="2"/>
        <v>1.7878787878787881</v>
      </c>
      <c r="K21" s="277" t="s">
        <v>146</v>
      </c>
      <c r="L21" s="30" t="s">
        <v>83</v>
      </c>
      <c r="M21" s="30">
        <v>0</v>
      </c>
      <c r="AB21">
        <v>5</v>
      </c>
      <c r="AC21" s="133">
        <v>1</v>
      </c>
      <c r="AD21" s="133"/>
      <c r="AE21" s="133"/>
      <c r="AF21" s="133"/>
      <c r="AG21" s="133"/>
      <c r="AH21" s="133"/>
      <c r="AI21" s="133"/>
      <c r="AJ21" s="133"/>
      <c r="AK21" s="128">
        <v>0</v>
      </c>
      <c r="AL21" s="128">
        <v>3</v>
      </c>
    </row>
    <row r="22" spans="1:38" x14ac:dyDescent="0.25">
      <c r="A22" s="1" t="s">
        <v>18</v>
      </c>
      <c r="B22" s="31" t="s">
        <v>295</v>
      </c>
      <c r="C22" s="35">
        <v>43277</v>
      </c>
      <c r="D22" s="129">
        <v>2018</v>
      </c>
      <c r="E22" s="39">
        <v>4</v>
      </c>
      <c r="F22" s="1" t="s">
        <v>37</v>
      </c>
      <c r="G22" s="1" t="s">
        <v>26</v>
      </c>
      <c r="H22" s="2">
        <v>3.5</v>
      </c>
      <c r="I22" s="2">
        <v>5.6</v>
      </c>
      <c r="J22" s="8">
        <f t="shared" si="2"/>
        <v>1.5999999999999999</v>
      </c>
      <c r="K22" s="277" t="s">
        <v>146</v>
      </c>
      <c r="L22" s="30" t="s">
        <v>83</v>
      </c>
      <c r="M22" s="30">
        <v>0</v>
      </c>
      <c r="AB22">
        <v>6</v>
      </c>
      <c r="AC22" s="133">
        <v>1</v>
      </c>
      <c r="AD22" s="133"/>
      <c r="AE22" s="133"/>
      <c r="AF22" s="133"/>
      <c r="AG22" s="133"/>
      <c r="AH22" s="133"/>
      <c r="AI22" s="133"/>
      <c r="AJ22" s="133"/>
    </row>
    <row r="23" spans="1:38" x14ac:dyDescent="0.25">
      <c r="A23" s="1" t="s">
        <v>45</v>
      </c>
      <c r="B23" s="31" t="s">
        <v>295</v>
      </c>
      <c r="C23" s="35">
        <v>43280</v>
      </c>
      <c r="D23" s="131">
        <v>2018</v>
      </c>
      <c r="E23" s="39">
        <v>4</v>
      </c>
      <c r="F23" s="1" t="s">
        <v>78</v>
      </c>
      <c r="G23" s="1" t="s">
        <v>26</v>
      </c>
      <c r="H23" s="2">
        <v>3.1</v>
      </c>
      <c r="I23" s="2">
        <v>5.4</v>
      </c>
      <c r="J23" s="8">
        <f t="shared" si="2"/>
        <v>1.7419354838709677</v>
      </c>
      <c r="K23" s="277" t="s">
        <v>146</v>
      </c>
      <c r="L23" s="30" t="s">
        <v>83</v>
      </c>
      <c r="M23" s="30">
        <v>0</v>
      </c>
      <c r="AB23">
        <v>7</v>
      </c>
      <c r="AC23" s="133"/>
      <c r="AD23" s="133">
        <v>1</v>
      </c>
      <c r="AE23" s="133"/>
      <c r="AF23" s="133"/>
      <c r="AG23" s="133"/>
      <c r="AH23" s="133"/>
      <c r="AI23" s="133"/>
      <c r="AJ23" s="133"/>
    </row>
    <row r="24" spans="1:38" x14ac:dyDescent="0.25">
      <c r="A24" s="1" t="s">
        <v>2</v>
      </c>
      <c r="B24" s="31" t="s">
        <v>294</v>
      </c>
      <c r="C24" s="35">
        <v>43236</v>
      </c>
      <c r="D24" s="131">
        <v>2018</v>
      </c>
      <c r="E24" s="39">
        <v>1</v>
      </c>
      <c r="F24" s="1" t="s">
        <v>17</v>
      </c>
      <c r="G24" s="1" t="s">
        <v>4</v>
      </c>
      <c r="H24" s="2">
        <v>6.5</v>
      </c>
      <c r="I24" s="2">
        <v>6.6</v>
      </c>
      <c r="J24" s="108">
        <f t="shared" si="2"/>
        <v>1.0153846153846153</v>
      </c>
      <c r="K24" s="109" t="s">
        <v>146</v>
      </c>
      <c r="L24" s="110" t="s">
        <v>84</v>
      </c>
      <c r="M24" s="110">
        <v>1</v>
      </c>
      <c r="AB24">
        <v>8</v>
      </c>
      <c r="AC24" s="133"/>
      <c r="AD24" s="133"/>
      <c r="AE24" s="133"/>
      <c r="AF24" s="133"/>
      <c r="AG24" s="133"/>
      <c r="AH24" s="133"/>
      <c r="AI24" s="133"/>
      <c r="AJ24" s="133"/>
    </row>
    <row r="25" spans="1:38" x14ac:dyDescent="0.25">
      <c r="A25" s="1" t="s">
        <v>2</v>
      </c>
      <c r="B25" s="31" t="s">
        <v>294</v>
      </c>
      <c r="C25" s="35">
        <v>43236</v>
      </c>
      <c r="D25" s="131">
        <v>2018</v>
      </c>
      <c r="E25" s="39">
        <v>1</v>
      </c>
      <c r="F25" s="1" t="s">
        <v>16</v>
      </c>
      <c r="G25" s="1" t="s">
        <v>4</v>
      </c>
      <c r="H25" s="2">
        <v>7.1</v>
      </c>
      <c r="I25" s="2">
        <v>7.3</v>
      </c>
      <c r="J25" s="8">
        <f t="shared" si="2"/>
        <v>1.028169014084507</v>
      </c>
      <c r="K25" s="28" t="s">
        <v>146</v>
      </c>
      <c r="L25" s="30" t="s">
        <v>84</v>
      </c>
      <c r="M25" s="30">
        <v>1</v>
      </c>
      <c r="AB25">
        <v>9</v>
      </c>
      <c r="AC25" s="133"/>
      <c r="AD25" s="133"/>
      <c r="AE25" s="133"/>
      <c r="AF25" s="133"/>
      <c r="AG25" s="133"/>
      <c r="AH25" s="133"/>
      <c r="AI25" s="133"/>
      <c r="AJ25" s="133"/>
      <c r="AK25">
        <v>1</v>
      </c>
    </row>
    <row r="26" spans="1:38" x14ac:dyDescent="0.25">
      <c r="A26" s="1" t="s">
        <v>2</v>
      </c>
      <c r="B26" s="31" t="s">
        <v>294</v>
      </c>
      <c r="C26" s="35">
        <v>43236</v>
      </c>
      <c r="D26" s="129">
        <v>2018</v>
      </c>
      <c r="E26" s="39">
        <v>1</v>
      </c>
      <c r="F26" s="1" t="s">
        <v>17</v>
      </c>
      <c r="G26" s="1" t="s">
        <v>4</v>
      </c>
      <c r="H26" s="2">
        <v>7.1</v>
      </c>
      <c r="I26" s="2">
        <v>7.3</v>
      </c>
      <c r="J26" s="8">
        <f t="shared" si="2"/>
        <v>1.028169014084507</v>
      </c>
      <c r="K26" s="28" t="s">
        <v>146</v>
      </c>
      <c r="L26" s="30" t="s">
        <v>84</v>
      </c>
      <c r="M26" s="30">
        <v>1</v>
      </c>
      <c r="AC26">
        <f>SUM(AC16:AC25)</f>
        <v>2</v>
      </c>
      <c r="AD26">
        <f t="shared" ref="AD26:AJ26" si="3">SUM(AD16:AD25)</f>
        <v>54</v>
      </c>
      <c r="AE26">
        <f t="shared" si="3"/>
        <v>32</v>
      </c>
      <c r="AF26">
        <f t="shared" si="3"/>
        <v>45</v>
      </c>
      <c r="AG26">
        <f t="shared" si="3"/>
        <v>19</v>
      </c>
      <c r="AH26">
        <f t="shared" si="3"/>
        <v>20</v>
      </c>
      <c r="AI26">
        <f t="shared" si="3"/>
        <v>24</v>
      </c>
      <c r="AJ26">
        <f t="shared" si="3"/>
        <v>12</v>
      </c>
    </row>
    <row r="27" spans="1:38" x14ac:dyDescent="0.25">
      <c r="A27" s="1" t="s">
        <v>43</v>
      </c>
      <c r="B27" s="31" t="s">
        <v>294</v>
      </c>
      <c r="C27" s="35">
        <v>43238</v>
      </c>
      <c r="D27" s="131">
        <v>2018</v>
      </c>
      <c r="E27" s="39">
        <v>1</v>
      </c>
      <c r="F27" s="1" t="s">
        <v>44</v>
      </c>
      <c r="G27" s="1" t="s">
        <v>4</v>
      </c>
      <c r="H27" s="2">
        <v>6.9</v>
      </c>
      <c r="I27" s="2">
        <v>6.8</v>
      </c>
      <c r="J27" s="8">
        <f t="shared" si="2"/>
        <v>0.98550724637681153</v>
      </c>
      <c r="K27" s="28" t="s">
        <v>146</v>
      </c>
      <c r="L27" s="30" t="s">
        <v>84</v>
      </c>
      <c r="M27" s="30">
        <v>1</v>
      </c>
    </row>
    <row r="28" spans="1:38" x14ac:dyDescent="0.25">
      <c r="A28" s="1" t="s">
        <v>12</v>
      </c>
      <c r="B28" s="31" t="s">
        <v>294</v>
      </c>
      <c r="C28" s="35">
        <v>43240</v>
      </c>
      <c r="D28" s="131">
        <v>2018</v>
      </c>
      <c r="E28" s="39">
        <v>1</v>
      </c>
      <c r="F28" s="1" t="s">
        <v>15</v>
      </c>
      <c r="G28" s="1" t="s">
        <v>4</v>
      </c>
      <c r="H28" s="2">
        <v>6.5</v>
      </c>
      <c r="I28" s="2">
        <v>6.4</v>
      </c>
      <c r="J28" s="8">
        <f t="shared" si="2"/>
        <v>0.98461538461538467</v>
      </c>
      <c r="K28" s="28" t="s">
        <v>146</v>
      </c>
      <c r="L28" s="30" t="s">
        <v>84</v>
      </c>
      <c r="M28" s="30">
        <v>1</v>
      </c>
      <c r="AB28" t="s">
        <v>45</v>
      </c>
      <c r="AC28" s="314" t="s">
        <v>270</v>
      </c>
      <c r="AD28" s="314"/>
      <c r="AE28" s="314"/>
      <c r="AF28" s="314"/>
      <c r="AG28" s="314"/>
      <c r="AH28" s="314"/>
      <c r="AI28" s="314"/>
      <c r="AJ28" s="314"/>
    </row>
    <row r="29" spans="1:38" x14ac:dyDescent="0.25">
      <c r="A29" s="1" t="s">
        <v>12</v>
      </c>
      <c r="B29" s="31" t="s">
        <v>294</v>
      </c>
      <c r="C29" s="35">
        <v>43240</v>
      </c>
      <c r="D29" s="131">
        <v>2018</v>
      </c>
      <c r="E29" s="39">
        <v>1</v>
      </c>
      <c r="F29" s="1" t="s">
        <v>14</v>
      </c>
      <c r="G29" s="1" t="s">
        <v>4</v>
      </c>
      <c r="H29" s="2">
        <v>6.6</v>
      </c>
      <c r="I29" s="2">
        <v>6.5</v>
      </c>
      <c r="J29" s="8">
        <f t="shared" si="2"/>
        <v>0.98484848484848486</v>
      </c>
      <c r="K29" s="28" t="s">
        <v>146</v>
      </c>
      <c r="L29" s="30" t="s">
        <v>84</v>
      </c>
      <c r="M29" s="30">
        <v>1</v>
      </c>
      <c r="AB29" t="s">
        <v>153</v>
      </c>
      <c r="AC29">
        <v>1</v>
      </c>
      <c r="AD29">
        <v>2</v>
      </c>
      <c r="AE29">
        <v>3</v>
      </c>
      <c r="AF29">
        <v>4</v>
      </c>
      <c r="AG29">
        <v>5</v>
      </c>
      <c r="AH29">
        <v>6</v>
      </c>
      <c r="AI29">
        <v>7</v>
      </c>
      <c r="AJ29">
        <v>8</v>
      </c>
      <c r="AK29">
        <v>9</v>
      </c>
    </row>
    <row r="30" spans="1:38" x14ac:dyDescent="0.25">
      <c r="A30" s="1" t="s">
        <v>12</v>
      </c>
      <c r="B30" s="31" t="s">
        <v>294</v>
      </c>
      <c r="C30" s="35">
        <v>43240</v>
      </c>
      <c r="D30" s="129">
        <v>2018</v>
      </c>
      <c r="E30" s="39">
        <v>1</v>
      </c>
      <c r="F30" s="1" t="s">
        <v>15</v>
      </c>
      <c r="G30" s="1" t="s">
        <v>4</v>
      </c>
      <c r="H30" s="2">
        <v>7.1</v>
      </c>
      <c r="I30" s="2">
        <v>6.9</v>
      </c>
      <c r="J30" s="8">
        <f t="shared" si="2"/>
        <v>0.97183098591549311</v>
      </c>
      <c r="K30" s="28" t="s">
        <v>146</v>
      </c>
      <c r="L30" s="30" t="s">
        <v>84</v>
      </c>
      <c r="M30" s="30">
        <v>1</v>
      </c>
      <c r="AB30" t="s">
        <v>83</v>
      </c>
      <c r="AC30" s="134"/>
      <c r="AD30" s="134">
        <v>1</v>
      </c>
      <c r="AE30" s="134"/>
      <c r="AF30" s="134">
        <v>3</v>
      </c>
      <c r="AG30" s="134">
        <v>1</v>
      </c>
      <c r="AH30" s="134">
        <v>1</v>
      </c>
      <c r="AI30" s="134"/>
      <c r="AJ30" s="134"/>
      <c r="AK30" s="134"/>
    </row>
    <row r="31" spans="1:38" x14ac:dyDescent="0.25">
      <c r="A31" s="1" t="s">
        <v>12</v>
      </c>
      <c r="B31" s="31" t="s">
        <v>294</v>
      </c>
      <c r="C31" s="35">
        <v>43240</v>
      </c>
      <c r="D31" s="131">
        <v>2018</v>
      </c>
      <c r="E31" s="39">
        <v>1</v>
      </c>
      <c r="F31" s="1" t="s">
        <v>15</v>
      </c>
      <c r="G31" s="1" t="s">
        <v>4</v>
      </c>
      <c r="H31" s="2">
        <v>7.2</v>
      </c>
      <c r="I31" s="2">
        <v>7.4</v>
      </c>
      <c r="J31" s="8">
        <f t="shared" si="2"/>
        <v>1.0277777777777779</v>
      </c>
      <c r="K31" s="28" t="s">
        <v>146</v>
      </c>
      <c r="L31" s="30" t="s">
        <v>84</v>
      </c>
      <c r="M31" s="30">
        <v>1</v>
      </c>
      <c r="AB31" t="s">
        <v>84</v>
      </c>
      <c r="AC31" s="134"/>
      <c r="AD31" s="134"/>
      <c r="AE31" s="134">
        <v>1</v>
      </c>
      <c r="AF31" s="134">
        <v>5</v>
      </c>
      <c r="AG31" s="134">
        <v>33</v>
      </c>
      <c r="AH31" s="134">
        <v>6</v>
      </c>
      <c r="AI31" s="134">
        <v>3</v>
      </c>
      <c r="AJ31" s="134">
        <v>1</v>
      </c>
      <c r="AK31" s="134">
        <v>1</v>
      </c>
    </row>
    <row r="32" spans="1:38" x14ac:dyDescent="0.25">
      <c r="A32" s="1" t="s">
        <v>10</v>
      </c>
      <c r="B32" s="31" t="s">
        <v>295</v>
      </c>
      <c r="C32" s="35">
        <v>43240</v>
      </c>
      <c r="D32" s="131">
        <v>2018</v>
      </c>
      <c r="E32" s="39">
        <v>1</v>
      </c>
      <c r="F32" s="1" t="s">
        <v>11</v>
      </c>
      <c r="G32" s="1" t="s">
        <v>4</v>
      </c>
      <c r="H32" s="2">
        <v>5.6</v>
      </c>
      <c r="I32" s="2">
        <v>5.8</v>
      </c>
      <c r="J32" s="256">
        <f t="shared" si="2"/>
        <v>1.0357142857142858</v>
      </c>
      <c r="K32" s="28" t="s">
        <v>146</v>
      </c>
      <c r="L32" s="30" t="s">
        <v>84</v>
      </c>
      <c r="M32" s="30">
        <v>1</v>
      </c>
      <c r="AB32" t="s">
        <v>85</v>
      </c>
      <c r="AC32" s="134"/>
      <c r="AD32" s="134"/>
      <c r="AE32" s="134"/>
      <c r="AF32" s="134">
        <v>1</v>
      </c>
      <c r="AG32" s="134">
        <v>1</v>
      </c>
      <c r="AH32" s="134">
        <v>2</v>
      </c>
      <c r="AI32" s="134">
        <v>1</v>
      </c>
      <c r="AJ32" s="134">
        <v>8</v>
      </c>
      <c r="AK32" s="134">
        <v>2</v>
      </c>
    </row>
    <row r="33" spans="1:37" x14ac:dyDescent="0.25">
      <c r="A33" s="1" t="s">
        <v>10</v>
      </c>
      <c r="B33" s="31" t="s">
        <v>295</v>
      </c>
      <c r="C33" s="35">
        <v>43251</v>
      </c>
      <c r="D33" s="131">
        <v>2018</v>
      </c>
      <c r="E33" s="39">
        <v>2</v>
      </c>
      <c r="F33" s="1" t="s">
        <v>24</v>
      </c>
      <c r="G33" s="1" t="s">
        <v>4</v>
      </c>
      <c r="H33" s="2">
        <v>5.8</v>
      </c>
      <c r="I33" s="2">
        <v>6.2</v>
      </c>
      <c r="J33" s="256">
        <f t="shared" si="2"/>
        <v>1.0689655172413794</v>
      </c>
      <c r="K33" s="28" t="s">
        <v>146</v>
      </c>
      <c r="L33" s="30" t="s">
        <v>84</v>
      </c>
      <c r="M33" s="30">
        <v>1</v>
      </c>
      <c r="AB33" t="s">
        <v>86</v>
      </c>
      <c r="AC33" s="134"/>
      <c r="AD33" s="134"/>
      <c r="AE33" s="134"/>
      <c r="AF33" s="134"/>
      <c r="AG33" s="134"/>
      <c r="AH33" s="134"/>
      <c r="AI33" s="134"/>
      <c r="AJ33" s="134">
        <v>5</v>
      </c>
      <c r="AK33" s="134">
        <v>4</v>
      </c>
    </row>
    <row r="34" spans="1:37" x14ac:dyDescent="0.25">
      <c r="A34" s="1" t="s">
        <v>18</v>
      </c>
      <c r="B34" s="31" t="s">
        <v>295</v>
      </c>
      <c r="C34" s="35">
        <v>43252</v>
      </c>
      <c r="D34" s="129">
        <v>2018</v>
      </c>
      <c r="E34" s="39">
        <v>2</v>
      </c>
      <c r="F34" s="1" t="s">
        <v>19</v>
      </c>
      <c r="G34" s="1" t="s">
        <v>4</v>
      </c>
      <c r="H34" s="2">
        <v>7</v>
      </c>
      <c r="I34" s="2">
        <v>6.9</v>
      </c>
      <c r="J34" s="256">
        <f t="shared" si="2"/>
        <v>0.98571428571428577</v>
      </c>
      <c r="K34" s="257" t="s">
        <v>146</v>
      </c>
      <c r="L34" s="257" t="s">
        <v>84</v>
      </c>
      <c r="M34" s="257">
        <v>1</v>
      </c>
      <c r="AB34" t="s">
        <v>90</v>
      </c>
      <c r="AC34" s="134"/>
      <c r="AD34" s="134"/>
      <c r="AE34" s="134"/>
      <c r="AF34" s="134"/>
      <c r="AG34" s="134"/>
      <c r="AH34" s="134"/>
      <c r="AI34" s="134"/>
      <c r="AJ34" s="134"/>
      <c r="AK34" s="134">
        <v>2</v>
      </c>
    </row>
    <row r="35" spans="1:37" x14ac:dyDescent="0.25">
      <c r="A35" s="1" t="s">
        <v>2</v>
      </c>
      <c r="B35" s="31" t="s">
        <v>294</v>
      </c>
      <c r="C35" s="35">
        <v>43263</v>
      </c>
      <c r="D35" s="131">
        <v>2018</v>
      </c>
      <c r="E35" s="39">
        <v>3</v>
      </c>
      <c r="F35" s="1" t="s">
        <v>70</v>
      </c>
      <c r="G35" s="1" t="s">
        <v>4</v>
      </c>
      <c r="H35" s="2">
        <v>6.5</v>
      </c>
      <c r="I35" s="2">
        <v>6.4</v>
      </c>
      <c r="J35" s="8">
        <f t="shared" si="2"/>
        <v>0.98461538461538467</v>
      </c>
      <c r="K35" s="28" t="s">
        <v>146</v>
      </c>
      <c r="L35" s="30" t="s">
        <v>84</v>
      </c>
      <c r="M35" s="30">
        <v>1</v>
      </c>
      <c r="AB35">
        <v>5</v>
      </c>
      <c r="AC35" s="133"/>
      <c r="AD35" s="133"/>
      <c r="AE35" s="133"/>
      <c r="AF35" s="133"/>
      <c r="AG35" s="133"/>
      <c r="AH35" s="133"/>
      <c r="AI35" s="133"/>
      <c r="AJ35" s="133"/>
      <c r="AK35" s="133"/>
    </row>
    <row r="36" spans="1:37" x14ac:dyDescent="0.25">
      <c r="A36" s="1" t="s">
        <v>2</v>
      </c>
      <c r="B36" s="31" t="s">
        <v>294</v>
      </c>
      <c r="C36" s="35">
        <v>43263</v>
      </c>
      <c r="D36" s="131">
        <v>2018</v>
      </c>
      <c r="E36" s="39">
        <v>3</v>
      </c>
      <c r="F36" s="1" t="s">
        <v>32</v>
      </c>
      <c r="G36" s="1" t="s">
        <v>4</v>
      </c>
      <c r="H36" s="2">
        <v>6.7</v>
      </c>
      <c r="I36" s="2">
        <v>6.7</v>
      </c>
      <c r="J36" s="8">
        <f t="shared" si="2"/>
        <v>1</v>
      </c>
      <c r="K36" s="28" t="s">
        <v>146</v>
      </c>
      <c r="L36" s="30" t="s">
        <v>84</v>
      </c>
      <c r="M36" s="30">
        <v>1</v>
      </c>
      <c r="AB36">
        <v>6</v>
      </c>
      <c r="AC36" s="133"/>
      <c r="AD36" s="133"/>
      <c r="AE36" s="133"/>
      <c r="AF36" s="133"/>
      <c r="AG36" s="133"/>
      <c r="AH36" s="133"/>
      <c r="AI36" s="133"/>
      <c r="AJ36" s="133"/>
      <c r="AK36" s="133"/>
    </row>
    <row r="37" spans="1:37" x14ac:dyDescent="0.25">
      <c r="A37" s="1" t="s">
        <v>2</v>
      </c>
      <c r="B37" s="31" t="s">
        <v>294</v>
      </c>
      <c r="C37" s="35">
        <v>43263</v>
      </c>
      <c r="D37" s="131">
        <v>2018</v>
      </c>
      <c r="E37" s="39">
        <v>3</v>
      </c>
      <c r="F37" s="1" t="s">
        <v>25</v>
      </c>
      <c r="G37" s="1" t="s">
        <v>4</v>
      </c>
      <c r="H37" s="2">
        <v>6.8</v>
      </c>
      <c r="I37" s="2">
        <v>6.8</v>
      </c>
      <c r="J37" s="8">
        <f t="shared" si="2"/>
        <v>1</v>
      </c>
      <c r="K37" s="28" t="s">
        <v>146</v>
      </c>
      <c r="L37" s="30" t="s">
        <v>84</v>
      </c>
      <c r="M37" s="30">
        <v>1</v>
      </c>
      <c r="AB37">
        <v>7</v>
      </c>
      <c r="AC37" s="133"/>
      <c r="AD37" s="133"/>
      <c r="AE37" s="133"/>
      <c r="AF37" s="133"/>
      <c r="AG37" s="133"/>
      <c r="AH37" s="133"/>
      <c r="AI37" s="133"/>
      <c r="AJ37" s="133"/>
      <c r="AK37" s="133"/>
    </row>
    <row r="38" spans="1:37" x14ac:dyDescent="0.25">
      <c r="A38" s="1" t="s">
        <v>2</v>
      </c>
      <c r="B38" s="31" t="s">
        <v>294</v>
      </c>
      <c r="C38" s="35">
        <v>43263</v>
      </c>
      <c r="D38" s="129">
        <v>2018</v>
      </c>
      <c r="E38" s="39">
        <v>3</v>
      </c>
      <c r="F38" s="1" t="s">
        <v>25</v>
      </c>
      <c r="G38" s="1" t="s">
        <v>4</v>
      </c>
      <c r="H38" s="2">
        <v>6.9</v>
      </c>
      <c r="I38" s="2">
        <v>6.9</v>
      </c>
      <c r="J38" s="8">
        <f t="shared" si="2"/>
        <v>1</v>
      </c>
      <c r="K38" s="28" t="s">
        <v>146</v>
      </c>
      <c r="L38" s="30" t="s">
        <v>84</v>
      </c>
      <c r="M38" s="30">
        <v>1</v>
      </c>
      <c r="AB38">
        <v>8</v>
      </c>
      <c r="AC38" s="133"/>
      <c r="AD38" s="133"/>
      <c r="AE38" s="133"/>
      <c r="AF38" s="133"/>
      <c r="AG38" s="133"/>
      <c r="AH38" s="133"/>
      <c r="AI38" s="133"/>
      <c r="AJ38" s="133"/>
      <c r="AK38" s="133"/>
    </row>
    <row r="39" spans="1:37" x14ac:dyDescent="0.25">
      <c r="A39" s="1" t="s">
        <v>2</v>
      </c>
      <c r="B39" s="31" t="s">
        <v>294</v>
      </c>
      <c r="C39" s="35">
        <v>43263</v>
      </c>
      <c r="D39" s="131">
        <v>2018</v>
      </c>
      <c r="E39" s="39">
        <v>3</v>
      </c>
      <c r="F39" s="1" t="s">
        <v>31</v>
      </c>
      <c r="G39" s="1" t="s">
        <v>4</v>
      </c>
      <c r="H39" s="2">
        <v>7</v>
      </c>
      <c r="I39" s="2">
        <v>6.8</v>
      </c>
      <c r="J39" s="8">
        <f t="shared" si="2"/>
        <v>0.97142857142857142</v>
      </c>
      <c r="K39" s="28" t="s">
        <v>146</v>
      </c>
      <c r="L39" s="30" t="s">
        <v>84</v>
      </c>
      <c r="M39" s="30">
        <v>1</v>
      </c>
      <c r="AB39">
        <v>9</v>
      </c>
      <c r="AC39" s="133"/>
      <c r="AD39" s="133"/>
      <c r="AE39" s="133"/>
      <c r="AF39" s="133"/>
      <c r="AG39" s="133"/>
      <c r="AH39" s="133"/>
      <c r="AI39" s="133"/>
      <c r="AJ39" s="133"/>
      <c r="AK39" s="133"/>
    </row>
    <row r="40" spans="1:37" x14ac:dyDescent="0.25">
      <c r="A40" s="1" t="s">
        <v>2</v>
      </c>
      <c r="B40" s="31" t="s">
        <v>294</v>
      </c>
      <c r="C40" s="35">
        <v>43263</v>
      </c>
      <c r="D40" s="131">
        <v>2018</v>
      </c>
      <c r="E40" s="39">
        <v>3</v>
      </c>
      <c r="F40" s="1" t="s">
        <v>69</v>
      </c>
      <c r="G40" s="1" t="s">
        <v>4</v>
      </c>
      <c r="H40" s="2">
        <v>7</v>
      </c>
      <c r="I40" s="2">
        <v>7</v>
      </c>
      <c r="J40" s="8">
        <f t="shared" si="2"/>
        <v>1</v>
      </c>
      <c r="K40" s="28" t="s">
        <v>146</v>
      </c>
      <c r="L40" s="30" t="s">
        <v>84</v>
      </c>
      <c r="M40" s="30">
        <v>1</v>
      </c>
      <c r="AB40" t="s">
        <v>268</v>
      </c>
      <c r="AC40">
        <f>SUM(AC30:AC39)</f>
        <v>0</v>
      </c>
      <c r="AD40">
        <f t="shared" ref="AD40:AK40" si="4">SUM(AD30:AD39)</f>
        <v>1</v>
      </c>
      <c r="AE40">
        <f t="shared" si="4"/>
        <v>1</v>
      </c>
      <c r="AF40">
        <f t="shared" si="4"/>
        <v>9</v>
      </c>
      <c r="AG40">
        <f t="shared" si="4"/>
        <v>35</v>
      </c>
      <c r="AH40">
        <f t="shared" si="4"/>
        <v>9</v>
      </c>
      <c r="AI40">
        <f t="shared" si="4"/>
        <v>4</v>
      </c>
      <c r="AJ40">
        <f t="shared" si="4"/>
        <v>14</v>
      </c>
      <c r="AK40">
        <f t="shared" si="4"/>
        <v>9</v>
      </c>
    </row>
    <row r="41" spans="1:37" x14ac:dyDescent="0.25">
      <c r="A41" s="1" t="s">
        <v>2</v>
      </c>
      <c r="B41" s="31" t="s">
        <v>294</v>
      </c>
      <c r="C41" s="35">
        <v>43263</v>
      </c>
      <c r="D41" s="131">
        <v>2018</v>
      </c>
      <c r="E41" s="39">
        <v>3</v>
      </c>
      <c r="F41" s="1" t="s">
        <v>33</v>
      </c>
      <c r="G41" s="1" t="s">
        <v>4</v>
      </c>
      <c r="H41" s="2">
        <v>7.1</v>
      </c>
      <c r="I41" s="2">
        <v>6.8</v>
      </c>
      <c r="J41" s="8">
        <f t="shared" si="2"/>
        <v>0.95774647887323949</v>
      </c>
      <c r="K41" s="28" t="s">
        <v>146</v>
      </c>
      <c r="L41" s="30" t="s">
        <v>84</v>
      </c>
      <c r="M41" s="30">
        <v>1</v>
      </c>
      <c r="AB41" t="s">
        <v>2</v>
      </c>
    </row>
    <row r="42" spans="1:37" x14ac:dyDescent="0.25">
      <c r="A42" s="1" t="s">
        <v>2</v>
      </c>
      <c r="B42" s="31" t="s">
        <v>294</v>
      </c>
      <c r="C42" s="35">
        <v>43263</v>
      </c>
      <c r="D42" s="129">
        <v>2018</v>
      </c>
      <c r="E42" s="39">
        <v>3</v>
      </c>
      <c r="F42" s="1" t="s">
        <v>69</v>
      </c>
      <c r="G42" s="1" t="s">
        <v>4</v>
      </c>
      <c r="H42" s="2">
        <v>7.2</v>
      </c>
      <c r="I42" s="2">
        <v>7.5</v>
      </c>
      <c r="J42" s="8">
        <f t="shared" si="2"/>
        <v>1.0416666666666667</v>
      </c>
      <c r="K42" s="28" t="s">
        <v>146</v>
      </c>
      <c r="L42" s="30" t="s">
        <v>84</v>
      </c>
      <c r="M42" s="30">
        <v>1</v>
      </c>
      <c r="AB42" t="s">
        <v>153</v>
      </c>
      <c r="AC42">
        <v>1</v>
      </c>
      <c r="AD42">
        <v>2</v>
      </c>
      <c r="AE42">
        <v>3</v>
      </c>
      <c r="AF42">
        <v>4</v>
      </c>
      <c r="AG42">
        <v>5</v>
      </c>
      <c r="AH42">
        <v>6</v>
      </c>
      <c r="AI42">
        <v>7</v>
      </c>
      <c r="AJ42">
        <v>8</v>
      </c>
      <c r="AK42">
        <v>9</v>
      </c>
    </row>
    <row r="43" spans="1:37" x14ac:dyDescent="0.25">
      <c r="A43" s="1" t="s">
        <v>2</v>
      </c>
      <c r="B43" s="31" t="s">
        <v>294</v>
      </c>
      <c r="C43" s="35">
        <v>43263</v>
      </c>
      <c r="D43" s="131">
        <v>2018</v>
      </c>
      <c r="E43" s="39">
        <v>3</v>
      </c>
      <c r="F43" s="1" t="s">
        <v>28</v>
      </c>
      <c r="G43" s="1" t="s">
        <v>4</v>
      </c>
      <c r="H43" s="2">
        <v>7.3</v>
      </c>
      <c r="I43" s="2">
        <v>6.8</v>
      </c>
      <c r="J43" s="8">
        <f t="shared" si="2"/>
        <v>0.93150684931506844</v>
      </c>
      <c r="K43" s="28" t="s">
        <v>146</v>
      </c>
      <c r="L43" s="30" t="s">
        <v>84</v>
      </c>
      <c r="M43" s="30">
        <v>1</v>
      </c>
      <c r="AB43" t="s">
        <v>83</v>
      </c>
      <c r="AC43" s="133"/>
      <c r="AD43" s="133">
        <v>1</v>
      </c>
      <c r="AE43" s="133"/>
      <c r="AF43" s="133">
        <v>3</v>
      </c>
      <c r="AG43" s="133">
        <v>5</v>
      </c>
      <c r="AH43" s="133">
        <v>1</v>
      </c>
      <c r="AI43" s="133"/>
      <c r="AJ43" s="133"/>
      <c r="AK43" s="133"/>
    </row>
    <row r="44" spans="1:37" x14ac:dyDescent="0.25">
      <c r="A44" s="1" t="s">
        <v>2</v>
      </c>
      <c r="B44" s="31" t="s">
        <v>294</v>
      </c>
      <c r="C44" s="35">
        <v>43263</v>
      </c>
      <c r="D44" s="131">
        <v>2018</v>
      </c>
      <c r="E44" s="39">
        <v>3</v>
      </c>
      <c r="F44" s="1" t="s">
        <v>28</v>
      </c>
      <c r="G44" s="1" t="s">
        <v>4</v>
      </c>
      <c r="H44" s="2">
        <v>7.3</v>
      </c>
      <c r="I44" s="2">
        <v>7</v>
      </c>
      <c r="J44" s="8">
        <f t="shared" si="2"/>
        <v>0.95890410958904115</v>
      </c>
      <c r="K44" s="28" t="s">
        <v>146</v>
      </c>
      <c r="L44" s="30" t="s">
        <v>84</v>
      </c>
      <c r="M44" s="30">
        <v>1</v>
      </c>
      <c r="AB44" t="s">
        <v>84</v>
      </c>
      <c r="AC44" s="133">
        <v>3</v>
      </c>
      <c r="AD44" s="133"/>
      <c r="AE44" s="133">
        <v>15</v>
      </c>
      <c r="AF44" s="133">
        <v>29</v>
      </c>
      <c r="AG44" s="133">
        <v>59</v>
      </c>
      <c r="AH44" s="133">
        <v>9</v>
      </c>
      <c r="AI44" s="133">
        <v>9</v>
      </c>
      <c r="AJ44" s="133">
        <v>3</v>
      </c>
      <c r="AK44" s="133"/>
    </row>
    <row r="45" spans="1:37" x14ac:dyDescent="0.25">
      <c r="A45" s="1" t="s">
        <v>2</v>
      </c>
      <c r="B45" s="31" t="s">
        <v>294</v>
      </c>
      <c r="C45" s="35">
        <v>43263</v>
      </c>
      <c r="D45" s="131">
        <v>2018</v>
      </c>
      <c r="E45" s="39">
        <v>3</v>
      </c>
      <c r="F45" s="1" t="s">
        <v>27</v>
      </c>
      <c r="G45" s="1" t="s">
        <v>4</v>
      </c>
      <c r="H45" s="2">
        <v>7.3</v>
      </c>
      <c r="I45" s="2">
        <v>7</v>
      </c>
      <c r="J45" s="8">
        <f t="shared" si="2"/>
        <v>0.95890410958904115</v>
      </c>
      <c r="K45" s="28" t="s">
        <v>146</v>
      </c>
      <c r="L45" s="30" t="s">
        <v>84</v>
      </c>
      <c r="M45" s="30">
        <v>1</v>
      </c>
      <c r="AB45" t="s">
        <v>85</v>
      </c>
      <c r="AC45" s="133"/>
      <c r="AD45" s="133"/>
      <c r="AE45" s="133">
        <v>1</v>
      </c>
      <c r="AF45" s="133">
        <v>2</v>
      </c>
      <c r="AG45" s="133">
        <v>3</v>
      </c>
      <c r="AH45" s="133">
        <v>4</v>
      </c>
      <c r="AI45" s="133"/>
      <c r="AJ45" s="133">
        <v>4</v>
      </c>
      <c r="AK45" s="133">
        <v>1</v>
      </c>
    </row>
    <row r="46" spans="1:37" x14ac:dyDescent="0.25">
      <c r="A46" s="1" t="s">
        <v>2</v>
      </c>
      <c r="B46" s="31" t="s">
        <v>294</v>
      </c>
      <c r="C46" s="35">
        <v>43263</v>
      </c>
      <c r="D46" s="129">
        <v>2018</v>
      </c>
      <c r="E46" s="39">
        <v>3</v>
      </c>
      <c r="F46" s="1" t="s">
        <v>33</v>
      </c>
      <c r="G46" s="1" t="s">
        <v>4</v>
      </c>
      <c r="H46" s="2">
        <v>7.3</v>
      </c>
      <c r="I46" s="2">
        <v>7</v>
      </c>
      <c r="J46" s="8">
        <f t="shared" si="2"/>
        <v>0.95890410958904115</v>
      </c>
      <c r="K46" s="28" t="s">
        <v>146</v>
      </c>
      <c r="L46" s="30" t="s">
        <v>84</v>
      </c>
      <c r="M46" s="30">
        <v>1</v>
      </c>
      <c r="AB46" t="s">
        <v>86</v>
      </c>
      <c r="AC46" s="133"/>
      <c r="AD46" s="133"/>
      <c r="AE46" s="133"/>
      <c r="AF46" s="133"/>
      <c r="AG46" s="133"/>
      <c r="AH46" s="133"/>
      <c r="AI46" s="133">
        <v>1</v>
      </c>
      <c r="AJ46" s="133">
        <v>21</v>
      </c>
      <c r="AK46" s="133">
        <v>2</v>
      </c>
    </row>
    <row r="47" spans="1:37" x14ac:dyDescent="0.25">
      <c r="A47" s="1" t="s">
        <v>18</v>
      </c>
      <c r="B47" s="31" t="s">
        <v>295</v>
      </c>
      <c r="C47" s="35">
        <v>43263</v>
      </c>
      <c r="D47" s="131">
        <v>2018</v>
      </c>
      <c r="E47" s="39">
        <v>3</v>
      </c>
      <c r="F47" s="1" t="s">
        <v>32</v>
      </c>
      <c r="G47" s="1" t="s">
        <v>4</v>
      </c>
      <c r="H47" s="2">
        <v>6.4</v>
      </c>
      <c r="I47" s="2">
        <v>6.5</v>
      </c>
      <c r="J47" s="8">
        <f t="shared" si="2"/>
        <v>1.015625</v>
      </c>
      <c r="K47" s="28" t="s">
        <v>146</v>
      </c>
      <c r="L47" s="30" t="s">
        <v>84</v>
      </c>
      <c r="M47" s="30">
        <v>1</v>
      </c>
      <c r="AB47" t="s">
        <v>90</v>
      </c>
      <c r="AC47" s="133"/>
      <c r="AD47" s="133"/>
      <c r="AE47" s="133"/>
      <c r="AF47" s="133"/>
      <c r="AG47" s="133"/>
      <c r="AH47" s="133"/>
      <c r="AI47" s="133"/>
      <c r="AJ47" s="133">
        <v>2</v>
      </c>
      <c r="AK47" s="133"/>
    </row>
    <row r="48" spans="1:37" x14ac:dyDescent="0.25">
      <c r="A48" s="1" t="s">
        <v>18</v>
      </c>
      <c r="B48" s="31" t="s">
        <v>295</v>
      </c>
      <c r="C48" s="35">
        <v>43263</v>
      </c>
      <c r="D48" s="131">
        <v>2018</v>
      </c>
      <c r="E48" s="39">
        <v>3</v>
      </c>
      <c r="F48" s="1" t="s">
        <v>33</v>
      </c>
      <c r="G48" s="1" t="s">
        <v>4</v>
      </c>
      <c r="H48" s="2">
        <v>6.7</v>
      </c>
      <c r="I48" s="2">
        <v>6.7</v>
      </c>
      <c r="J48" s="8">
        <f t="shared" si="2"/>
        <v>1</v>
      </c>
      <c r="K48" s="28" t="s">
        <v>146</v>
      </c>
      <c r="L48" s="30" t="s">
        <v>84</v>
      </c>
      <c r="M48" s="30">
        <v>1</v>
      </c>
      <c r="AB48">
        <v>5</v>
      </c>
      <c r="AC48" s="133"/>
      <c r="AD48" s="133"/>
      <c r="AE48" s="133"/>
      <c r="AF48" s="133"/>
      <c r="AG48" s="133"/>
      <c r="AH48" s="133"/>
      <c r="AI48" s="133"/>
      <c r="AJ48" s="133"/>
      <c r="AK48" s="133"/>
    </row>
    <row r="49" spans="1:37" x14ac:dyDescent="0.25">
      <c r="A49" s="1" t="s">
        <v>43</v>
      </c>
      <c r="B49" s="31" t="s">
        <v>294</v>
      </c>
      <c r="C49" s="35">
        <v>43264</v>
      </c>
      <c r="D49" s="131">
        <v>2018</v>
      </c>
      <c r="E49" s="39">
        <v>3</v>
      </c>
      <c r="F49" s="1" t="s">
        <v>29</v>
      </c>
      <c r="G49" s="1" t="s">
        <v>4</v>
      </c>
      <c r="H49" s="2">
        <v>7</v>
      </c>
      <c r="I49" s="2">
        <v>6.8</v>
      </c>
      <c r="J49" s="8">
        <f t="shared" si="2"/>
        <v>0.97142857142857142</v>
      </c>
      <c r="K49" s="28" t="s">
        <v>146</v>
      </c>
      <c r="L49" s="30" t="s">
        <v>84</v>
      </c>
      <c r="M49" s="30">
        <v>1</v>
      </c>
      <c r="AB49">
        <v>6</v>
      </c>
      <c r="AC49" s="133"/>
      <c r="AD49" s="133"/>
      <c r="AE49" s="133">
        <v>1</v>
      </c>
      <c r="AF49" s="133"/>
      <c r="AG49" s="133"/>
      <c r="AH49" s="133"/>
      <c r="AI49" s="133"/>
      <c r="AJ49" s="133"/>
      <c r="AK49" s="133"/>
    </row>
    <row r="50" spans="1:37" x14ac:dyDescent="0.25">
      <c r="A50" s="1" t="s">
        <v>43</v>
      </c>
      <c r="B50" s="31" t="s">
        <v>294</v>
      </c>
      <c r="C50" s="35">
        <v>43264</v>
      </c>
      <c r="D50" s="129">
        <v>2018</v>
      </c>
      <c r="E50" s="39">
        <v>3</v>
      </c>
      <c r="F50" s="1" t="s">
        <v>29</v>
      </c>
      <c r="G50" s="1" t="s">
        <v>4</v>
      </c>
      <c r="H50" s="2">
        <v>7</v>
      </c>
      <c r="I50" s="2">
        <v>7</v>
      </c>
      <c r="J50" s="8">
        <f t="shared" si="2"/>
        <v>1</v>
      </c>
      <c r="K50" s="28" t="s">
        <v>146</v>
      </c>
      <c r="L50" s="30" t="s">
        <v>84</v>
      </c>
      <c r="M50" s="30">
        <v>1</v>
      </c>
      <c r="AB50">
        <v>7</v>
      </c>
      <c r="AC50" s="133"/>
      <c r="AD50" s="133"/>
      <c r="AE50" s="133"/>
      <c r="AF50" s="133"/>
      <c r="AG50" s="133"/>
      <c r="AH50" s="133"/>
      <c r="AI50" s="133"/>
      <c r="AJ50" s="133"/>
      <c r="AK50" s="133"/>
    </row>
    <row r="51" spans="1:37" x14ac:dyDescent="0.25">
      <c r="A51" s="1" t="s">
        <v>45</v>
      </c>
      <c r="B51" s="31" t="s">
        <v>295</v>
      </c>
      <c r="C51" s="35">
        <v>43264</v>
      </c>
      <c r="D51" s="131">
        <v>2018</v>
      </c>
      <c r="E51" s="39">
        <v>3</v>
      </c>
      <c r="F51" s="1" t="s">
        <v>69</v>
      </c>
      <c r="G51" s="1" t="s">
        <v>4</v>
      </c>
      <c r="H51" s="2">
        <v>6.2</v>
      </c>
      <c r="I51" s="2">
        <v>6.3</v>
      </c>
      <c r="J51" s="8">
        <f t="shared" si="2"/>
        <v>1.0161290322580645</v>
      </c>
      <c r="K51" s="30" t="s">
        <v>146</v>
      </c>
      <c r="L51" s="30" t="s">
        <v>84</v>
      </c>
      <c r="M51" s="30">
        <v>1</v>
      </c>
      <c r="AB51">
        <v>8</v>
      </c>
      <c r="AC51" s="133"/>
      <c r="AD51" s="133"/>
      <c r="AE51" s="133"/>
      <c r="AF51" s="133"/>
      <c r="AG51" s="133"/>
      <c r="AH51" s="133"/>
      <c r="AI51" s="133"/>
      <c r="AJ51" s="133"/>
      <c r="AK51" s="133"/>
    </row>
    <row r="52" spans="1:37" x14ac:dyDescent="0.25">
      <c r="A52" s="1" t="s">
        <v>12</v>
      </c>
      <c r="B52" s="31" t="s">
        <v>294</v>
      </c>
      <c r="C52" s="35">
        <v>43266</v>
      </c>
      <c r="D52" s="131">
        <v>2018</v>
      </c>
      <c r="E52" s="39">
        <v>3</v>
      </c>
      <c r="F52" s="1" t="s">
        <v>27</v>
      </c>
      <c r="G52" s="1" t="s">
        <v>4</v>
      </c>
      <c r="H52" s="2">
        <v>6.3</v>
      </c>
      <c r="I52" s="2">
        <v>6.9</v>
      </c>
      <c r="J52" s="8">
        <f t="shared" si="2"/>
        <v>1.0952380952380953</v>
      </c>
      <c r="K52" s="28" t="s">
        <v>146</v>
      </c>
      <c r="L52" s="30" t="s">
        <v>84</v>
      </c>
      <c r="M52" s="30">
        <v>1</v>
      </c>
      <c r="AB52">
        <v>9</v>
      </c>
      <c r="AC52" s="133"/>
      <c r="AD52" s="133"/>
      <c r="AE52" s="133"/>
      <c r="AF52" s="133"/>
      <c r="AG52" s="133"/>
      <c r="AH52" s="133"/>
      <c r="AI52" s="133"/>
      <c r="AJ52" s="133"/>
      <c r="AK52" s="133"/>
    </row>
    <row r="53" spans="1:37" x14ac:dyDescent="0.25">
      <c r="A53" s="1" t="s">
        <v>12</v>
      </c>
      <c r="B53" s="31" t="s">
        <v>294</v>
      </c>
      <c r="C53" s="35">
        <v>43266</v>
      </c>
      <c r="D53" s="131">
        <v>2018</v>
      </c>
      <c r="E53" s="39">
        <v>3</v>
      </c>
      <c r="F53" s="1" t="s">
        <v>28</v>
      </c>
      <c r="G53" s="1" t="s">
        <v>4</v>
      </c>
      <c r="H53" s="2">
        <v>6.7</v>
      </c>
      <c r="I53" s="2">
        <v>6.1</v>
      </c>
      <c r="J53" s="8">
        <f t="shared" si="2"/>
        <v>0.91044776119402981</v>
      </c>
      <c r="K53" s="28" t="s">
        <v>146</v>
      </c>
      <c r="L53" s="30" t="s">
        <v>84</v>
      </c>
      <c r="M53" s="30">
        <v>1</v>
      </c>
      <c r="AC53">
        <f>SUM(AC43:AC52)</f>
        <v>3</v>
      </c>
      <c r="AD53">
        <f t="shared" ref="AD53:AJ53" si="5">SUM(AD43:AD52)</f>
        <v>1</v>
      </c>
      <c r="AE53">
        <f t="shared" si="5"/>
        <v>17</v>
      </c>
      <c r="AF53">
        <f t="shared" si="5"/>
        <v>34</v>
      </c>
      <c r="AG53">
        <f t="shared" si="5"/>
        <v>67</v>
      </c>
      <c r="AH53">
        <f t="shared" si="5"/>
        <v>14</v>
      </c>
      <c r="AI53">
        <f t="shared" si="5"/>
        <v>10</v>
      </c>
      <c r="AJ53">
        <f t="shared" si="5"/>
        <v>30</v>
      </c>
      <c r="AK53">
        <f>SUM(AK43:AK52)</f>
        <v>3</v>
      </c>
    </row>
    <row r="54" spans="1:37" x14ac:dyDescent="0.25">
      <c r="A54" s="1" t="s">
        <v>12</v>
      </c>
      <c r="B54" s="31" t="s">
        <v>294</v>
      </c>
      <c r="C54" s="35">
        <v>43266</v>
      </c>
      <c r="D54" s="129">
        <v>2018</v>
      </c>
      <c r="E54" s="39">
        <v>3</v>
      </c>
      <c r="F54" s="1" t="s">
        <v>28</v>
      </c>
      <c r="G54" s="1" t="s">
        <v>4</v>
      </c>
      <c r="H54" s="2">
        <v>6.7</v>
      </c>
      <c r="I54" s="2">
        <v>6.4</v>
      </c>
      <c r="J54" s="8">
        <f t="shared" si="2"/>
        <v>0.95522388059701491</v>
      </c>
      <c r="K54" s="28" t="s">
        <v>146</v>
      </c>
      <c r="L54" s="30" t="s">
        <v>84</v>
      </c>
      <c r="M54" s="30">
        <v>1</v>
      </c>
    </row>
    <row r="55" spans="1:37" x14ac:dyDescent="0.25">
      <c r="A55" s="1" t="s">
        <v>12</v>
      </c>
      <c r="B55" s="31" t="s">
        <v>294</v>
      </c>
      <c r="C55" s="35">
        <v>43266</v>
      </c>
      <c r="D55" s="131">
        <v>2018</v>
      </c>
      <c r="E55" s="39">
        <v>3</v>
      </c>
      <c r="F55" s="1" t="s">
        <v>29</v>
      </c>
      <c r="G55" s="1" t="s">
        <v>4</v>
      </c>
      <c r="H55" s="2">
        <v>7.1</v>
      </c>
      <c r="I55" s="2">
        <v>7.1</v>
      </c>
      <c r="J55" s="8">
        <f t="shared" si="2"/>
        <v>1</v>
      </c>
      <c r="K55" s="28" t="s">
        <v>146</v>
      </c>
      <c r="L55" s="30" t="s">
        <v>84</v>
      </c>
      <c r="M55" s="30">
        <v>1</v>
      </c>
    </row>
    <row r="56" spans="1:37" x14ac:dyDescent="0.25">
      <c r="A56" s="1" t="s">
        <v>2</v>
      </c>
      <c r="B56" s="31" t="s">
        <v>294</v>
      </c>
      <c r="C56" s="35">
        <v>43276</v>
      </c>
      <c r="D56" s="131">
        <v>2018</v>
      </c>
      <c r="E56" s="39">
        <v>4</v>
      </c>
      <c r="F56" s="1" t="s">
        <v>78</v>
      </c>
      <c r="G56" s="1" t="s">
        <v>4</v>
      </c>
      <c r="H56" s="2">
        <v>6</v>
      </c>
      <c r="I56" s="2">
        <v>6.2</v>
      </c>
      <c r="J56" s="8">
        <f t="shared" si="2"/>
        <v>1.0333333333333334</v>
      </c>
      <c r="K56" s="255" t="s">
        <v>146</v>
      </c>
      <c r="L56" s="30" t="s">
        <v>84</v>
      </c>
      <c r="M56" s="30">
        <v>1</v>
      </c>
    </row>
    <row r="57" spans="1:37" x14ac:dyDescent="0.25">
      <c r="A57" s="1" t="s">
        <v>2</v>
      </c>
      <c r="B57" s="31" t="s">
        <v>294</v>
      </c>
      <c r="C57" s="35">
        <v>43276</v>
      </c>
      <c r="D57" s="131">
        <v>2018</v>
      </c>
      <c r="E57" s="39">
        <v>4</v>
      </c>
      <c r="F57" s="1" t="s">
        <v>34</v>
      </c>
      <c r="G57" s="1" t="s">
        <v>4</v>
      </c>
      <c r="H57" s="2">
        <v>6.2</v>
      </c>
      <c r="I57" s="2">
        <v>6</v>
      </c>
      <c r="J57" s="8">
        <f t="shared" si="2"/>
        <v>0.96774193548387089</v>
      </c>
      <c r="K57" s="255" t="s">
        <v>146</v>
      </c>
      <c r="L57" s="30" t="s">
        <v>84</v>
      </c>
      <c r="M57" s="30">
        <v>1</v>
      </c>
    </row>
    <row r="58" spans="1:37" x14ac:dyDescent="0.25">
      <c r="A58" s="1" t="s">
        <v>2</v>
      </c>
      <c r="B58" s="31" t="s">
        <v>294</v>
      </c>
      <c r="C58" s="35">
        <v>43276</v>
      </c>
      <c r="D58" s="129">
        <v>2018</v>
      </c>
      <c r="E58" s="39">
        <v>4</v>
      </c>
      <c r="F58" s="1" t="s">
        <v>40</v>
      </c>
      <c r="G58" s="1" t="s">
        <v>4</v>
      </c>
      <c r="H58" s="2">
        <v>6.2</v>
      </c>
      <c r="I58" s="2">
        <v>6.1</v>
      </c>
      <c r="J58" s="8">
        <f t="shared" si="2"/>
        <v>0.98387096774193539</v>
      </c>
      <c r="K58" s="255" t="s">
        <v>146</v>
      </c>
      <c r="L58" s="30" t="s">
        <v>84</v>
      </c>
      <c r="M58" s="30">
        <v>1</v>
      </c>
    </row>
    <row r="59" spans="1:37" x14ac:dyDescent="0.25">
      <c r="A59" s="1" t="s">
        <v>2</v>
      </c>
      <c r="B59" s="31" t="s">
        <v>294</v>
      </c>
      <c r="C59" s="35">
        <v>43276</v>
      </c>
      <c r="D59" s="131">
        <v>2018</v>
      </c>
      <c r="E59" s="39">
        <v>4</v>
      </c>
      <c r="F59" s="1" t="s">
        <v>36</v>
      </c>
      <c r="G59" s="1" t="s">
        <v>4</v>
      </c>
      <c r="H59" s="2">
        <v>6.3</v>
      </c>
      <c r="I59" s="2">
        <v>7</v>
      </c>
      <c r="J59" s="8">
        <f t="shared" si="2"/>
        <v>1.1111111111111112</v>
      </c>
      <c r="K59" s="255" t="s">
        <v>146</v>
      </c>
      <c r="L59" s="30" t="s">
        <v>84</v>
      </c>
      <c r="M59" s="30">
        <v>1</v>
      </c>
    </row>
    <row r="60" spans="1:37" x14ac:dyDescent="0.25">
      <c r="A60" s="1" t="s">
        <v>2</v>
      </c>
      <c r="B60" s="31" t="s">
        <v>294</v>
      </c>
      <c r="C60" s="35">
        <v>43276</v>
      </c>
      <c r="D60" s="131">
        <v>2018</v>
      </c>
      <c r="E60" s="39">
        <v>4</v>
      </c>
      <c r="F60" s="1" t="s">
        <v>40</v>
      </c>
      <c r="G60" s="1" t="s">
        <v>4</v>
      </c>
      <c r="H60" s="2">
        <v>6.4</v>
      </c>
      <c r="I60" s="2">
        <v>6.8</v>
      </c>
      <c r="J60" s="8">
        <f t="shared" si="2"/>
        <v>1.0625</v>
      </c>
      <c r="K60" s="255" t="s">
        <v>146</v>
      </c>
      <c r="L60" s="30" t="s">
        <v>84</v>
      </c>
      <c r="M60" s="30">
        <v>1</v>
      </c>
    </row>
    <row r="61" spans="1:37" x14ac:dyDescent="0.25">
      <c r="A61" s="1" t="s">
        <v>2</v>
      </c>
      <c r="B61" s="31" t="s">
        <v>294</v>
      </c>
      <c r="C61" s="35">
        <v>43276</v>
      </c>
      <c r="D61" s="131">
        <v>2018</v>
      </c>
      <c r="E61" s="39">
        <v>4</v>
      </c>
      <c r="F61" s="1" t="s">
        <v>37</v>
      </c>
      <c r="G61" s="1" t="s">
        <v>4</v>
      </c>
      <c r="H61" s="2">
        <v>6.5</v>
      </c>
      <c r="I61" s="2">
        <v>6.4</v>
      </c>
      <c r="J61" s="8">
        <f t="shared" si="2"/>
        <v>0.98461538461538467</v>
      </c>
      <c r="K61" s="255" t="s">
        <v>146</v>
      </c>
      <c r="L61" s="30" t="s">
        <v>84</v>
      </c>
      <c r="M61" s="30">
        <v>1</v>
      </c>
    </row>
    <row r="62" spans="1:37" x14ac:dyDescent="0.25">
      <c r="A62" s="1" t="s">
        <v>2</v>
      </c>
      <c r="B62" s="31" t="s">
        <v>294</v>
      </c>
      <c r="C62" s="35">
        <v>43276</v>
      </c>
      <c r="D62" s="129">
        <v>2018</v>
      </c>
      <c r="E62" s="39">
        <v>4</v>
      </c>
      <c r="F62" s="1" t="s">
        <v>36</v>
      </c>
      <c r="G62" s="1" t="s">
        <v>4</v>
      </c>
      <c r="H62" s="2">
        <v>6.7</v>
      </c>
      <c r="I62" s="2">
        <v>7</v>
      </c>
      <c r="J62" s="8">
        <f t="shared" si="2"/>
        <v>1.044776119402985</v>
      </c>
      <c r="K62" s="255" t="s">
        <v>146</v>
      </c>
      <c r="L62" s="30" t="s">
        <v>84</v>
      </c>
      <c r="M62" s="30">
        <v>1</v>
      </c>
    </row>
    <row r="63" spans="1:37" x14ac:dyDescent="0.25">
      <c r="A63" s="1" t="s">
        <v>2</v>
      </c>
      <c r="B63" s="31" t="s">
        <v>294</v>
      </c>
      <c r="C63" s="35">
        <v>43276</v>
      </c>
      <c r="D63" s="131">
        <v>2018</v>
      </c>
      <c r="E63" s="39">
        <v>4</v>
      </c>
      <c r="F63" s="1" t="s">
        <v>42</v>
      </c>
      <c r="G63" s="1" t="s">
        <v>4</v>
      </c>
      <c r="H63" s="2">
        <v>7</v>
      </c>
      <c r="I63" s="2">
        <v>7.2</v>
      </c>
      <c r="J63" s="8">
        <f t="shared" si="2"/>
        <v>1.0285714285714287</v>
      </c>
      <c r="K63" s="28" t="s">
        <v>146</v>
      </c>
      <c r="L63" s="30" t="s">
        <v>84</v>
      </c>
      <c r="M63" s="30">
        <v>1</v>
      </c>
    </row>
    <row r="64" spans="1:37" x14ac:dyDescent="0.25">
      <c r="A64" s="1" t="s">
        <v>2</v>
      </c>
      <c r="B64" s="31" t="s">
        <v>294</v>
      </c>
      <c r="C64" s="35">
        <v>43276</v>
      </c>
      <c r="D64" s="131">
        <v>2018</v>
      </c>
      <c r="E64" s="39">
        <v>4</v>
      </c>
      <c r="F64" s="1" t="s">
        <v>36</v>
      </c>
      <c r="G64" s="1" t="s">
        <v>4</v>
      </c>
      <c r="H64" s="2">
        <v>7.2</v>
      </c>
      <c r="I64" s="2">
        <v>7.6</v>
      </c>
      <c r="J64" s="8">
        <f t="shared" si="2"/>
        <v>1.0555555555555556</v>
      </c>
      <c r="K64" s="28" t="s">
        <v>146</v>
      </c>
      <c r="L64" s="30" t="s">
        <v>84</v>
      </c>
      <c r="M64" s="30">
        <v>1</v>
      </c>
    </row>
    <row r="65" spans="1:13" x14ac:dyDescent="0.25">
      <c r="A65" s="1" t="s">
        <v>43</v>
      </c>
      <c r="B65" s="31" t="s">
        <v>294</v>
      </c>
      <c r="C65" s="35">
        <v>43277</v>
      </c>
      <c r="D65" s="131">
        <v>2018</v>
      </c>
      <c r="E65" s="39">
        <v>4</v>
      </c>
      <c r="F65" s="1" t="s">
        <v>40</v>
      </c>
      <c r="G65" s="1" t="s">
        <v>4</v>
      </c>
      <c r="H65" s="2">
        <v>6.4</v>
      </c>
      <c r="I65" s="2">
        <v>6.5</v>
      </c>
      <c r="J65" s="8">
        <f t="shared" si="2"/>
        <v>1.015625</v>
      </c>
      <c r="K65" s="28" t="s">
        <v>146</v>
      </c>
      <c r="L65" s="30" t="s">
        <v>84</v>
      </c>
      <c r="M65" s="30">
        <v>1</v>
      </c>
    </row>
    <row r="66" spans="1:13" x14ac:dyDescent="0.25">
      <c r="A66" s="1" t="s">
        <v>43</v>
      </c>
      <c r="B66" s="31" t="s">
        <v>294</v>
      </c>
      <c r="C66" s="35">
        <v>43277</v>
      </c>
      <c r="D66" s="129">
        <v>2018</v>
      </c>
      <c r="E66" s="39">
        <v>4</v>
      </c>
      <c r="F66" s="1" t="s">
        <v>40</v>
      </c>
      <c r="G66" s="1" t="s">
        <v>4</v>
      </c>
      <c r="H66" s="2">
        <v>7</v>
      </c>
      <c r="I66" s="2">
        <v>6.8</v>
      </c>
      <c r="J66" s="8">
        <f t="shared" si="2"/>
        <v>0.97142857142857142</v>
      </c>
      <c r="K66" s="28" t="s">
        <v>146</v>
      </c>
      <c r="L66" s="30" t="s">
        <v>84</v>
      </c>
      <c r="M66" s="30">
        <v>1</v>
      </c>
    </row>
    <row r="67" spans="1:13" x14ac:dyDescent="0.25">
      <c r="A67" s="1" t="s">
        <v>45</v>
      </c>
      <c r="B67" s="31" t="s">
        <v>295</v>
      </c>
      <c r="C67" s="35">
        <v>43280</v>
      </c>
      <c r="D67" s="131">
        <v>2018</v>
      </c>
      <c r="E67" s="39">
        <v>4</v>
      </c>
      <c r="F67" s="1" t="s">
        <v>42</v>
      </c>
      <c r="G67" s="1" t="s">
        <v>4</v>
      </c>
      <c r="H67" s="2">
        <v>6</v>
      </c>
      <c r="I67" s="2">
        <v>6.1</v>
      </c>
      <c r="J67" s="8">
        <f t="shared" si="2"/>
        <v>1.0166666666666666</v>
      </c>
      <c r="K67" s="255" t="s">
        <v>146</v>
      </c>
      <c r="L67" s="30" t="s">
        <v>84</v>
      </c>
      <c r="M67" s="30">
        <v>1</v>
      </c>
    </row>
    <row r="68" spans="1:13" x14ac:dyDescent="0.25">
      <c r="A68" s="1" t="s">
        <v>2</v>
      </c>
      <c r="B68" s="31" t="s">
        <v>294</v>
      </c>
      <c r="C68" s="35">
        <v>43291</v>
      </c>
      <c r="D68" s="131">
        <v>2018</v>
      </c>
      <c r="E68" s="39">
        <v>5</v>
      </c>
      <c r="F68" s="1" t="s">
        <v>53</v>
      </c>
      <c r="G68" s="1" t="s">
        <v>4</v>
      </c>
      <c r="H68" s="2">
        <v>7.1</v>
      </c>
      <c r="I68" s="2">
        <v>7.4</v>
      </c>
      <c r="J68" s="8">
        <f t="shared" si="2"/>
        <v>1.0422535211267607</v>
      </c>
      <c r="K68" s="30" t="s">
        <v>146</v>
      </c>
      <c r="L68" s="30" t="s">
        <v>84</v>
      </c>
      <c r="M68" s="30">
        <v>1</v>
      </c>
    </row>
    <row r="69" spans="1:13" x14ac:dyDescent="0.25">
      <c r="A69" s="1" t="s">
        <v>2</v>
      </c>
      <c r="B69" s="31" t="s">
        <v>294</v>
      </c>
      <c r="C69" s="35">
        <v>43291</v>
      </c>
      <c r="D69" s="131">
        <v>2018</v>
      </c>
      <c r="E69" s="39">
        <v>5</v>
      </c>
      <c r="F69" s="1" t="s">
        <v>51</v>
      </c>
      <c r="G69" s="1" t="s">
        <v>4</v>
      </c>
      <c r="H69" s="2">
        <v>7.7</v>
      </c>
      <c r="I69" s="2">
        <v>7.5</v>
      </c>
      <c r="J69" s="8">
        <f t="shared" si="2"/>
        <v>0.97402597402597402</v>
      </c>
      <c r="K69" s="30" t="s">
        <v>146</v>
      </c>
      <c r="L69" s="30" t="s">
        <v>84</v>
      </c>
      <c r="M69" s="30">
        <v>1</v>
      </c>
    </row>
    <row r="70" spans="1:13" x14ac:dyDescent="0.25">
      <c r="A70" s="1" t="s">
        <v>2</v>
      </c>
      <c r="B70" s="31" t="s">
        <v>294</v>
      </c>
      <c r="C70" s="35">
        <v>43291</v>
      </c>
      <c r="D70" s="129">
        <v>2018</v>
      </c>
      <c r="E70" s="39">
        <v>5</v>
      </c>
      <c r="F70" s="1" t="s">
        <v>50</v>
      </c>
      <c r="G70" s="1" t="s">
        <v>4</v>
      </c>
      <c r="H70" s="2">
        <v>6.1</v>
      </c>
      <c r="I70" s="2">
        <v>6.6</v>
      </c>
      <c r="J70" s="8">
        <f t="shared" si="2"/>
        <v>1.0819672131147542</v>
      </c>
      <c r="K70" s="255" t="s">
        <v>146</v>
      </c>
      <c r="L70" s="30" t="s">
        <v>84</v>
      </c>
      <c r="M70" s="30">
        <v>1</v>
      </c>
    </row>
    <row r="71" spans="1:13" x14ac:dyDescent="0.25">
      <c r="A71" s="1" t="s">
        <v>2</v>
      </c>
      <c r="B71" s="31" t="s">
        <v>294</v>
      </c>
      <c r="C71" s="35">
        <v>43291</v>
      </c>
      <c r="D71" s="131">
        <v>2018</v>
      </c>
      <c r="E71" s="39">
        <v>5</v>
      </c>
      <c r="F71" s="1" t="s">
        <v>47</v>
      </c>
      <c r="G71" s="1" t="s">
        <v>4</v>
      </c>
      <c r="H71" s="2">
        <v>6.1</v>
      </c>
      <c r="I71" s="2">
        <v>5.8</v>
      </c>
      <c r="J71" s="8">
        <f t="shared" si="2"/>
        <v>0.9508196721311476</v>
      </c>
      <c r="K71" s="255" t="s">
        <v>146</v>
      </c>
      <c r="L71" s="30" t="s">
        <v>84</v>
      </c>
      <c r="M71" s="30">
        <v>1</v>
      </c>
    </row>
    <row r="72" spans="1:13" x14ac:dyDescent="0.25">
      <c r="A72" s="1" t="s">
        <v>2</v>
      </c>
      <c r="B72" s="31" t="s">
        <v>294</v>
      </c>
      <c r="C72" s="35">
        <v>43291</v>
      </c>
      <c r="D72" s="131">
        <v>2018</v>
      </c>
      <c r="E72" s="39">
        <v>5</v>
      </c>
      <c r="F72" s="1" t="s">
        <v>47</v>
      </c>
      <c r="G72" s="1" t="s">
        <v>4</v>
      </c>
      <c r="H72" s="2">
        <v>6.1</v>
      </c>
      <c r="I72" s="2">
        <v>6.3</v>
      </c>
      <c r="J72" s="8">
        <f t="shared" si="2"/>
        <v>1.0327868852459017</v>
      </c>
      <c r="K72" s="255" t="s">
        <v>146</v>
      </c>
      <c r="L72" s="30" t="s">
        <v>84</v>
      </c>
      <c r="M72" s="30">
        <v>1</v>
      </c>
    </row>
    <row r="73" spans="1:13" x14ac:dyDescent="0.25">
      <c r="A73" s="1" t="s">
        <v>2</v>
      </c>
      <c r="B73" s="31" t="s">
        <v>294</v>
      </c>
      <c r="C73" s="35">
        <v>43291</v>
      </c>
      <c r="D73" s="131">
        <v>2018</v>
      </c>
      <c r="E73" s="39">
        <v>5</v>
      </c>
      <c r="F73" s="1" t="s">
        <v>55</v>
      </c>
      <c r="G73" s="1" t="s">
        <v>4</v>
      </c>
      <c r="H73" s="2">
        <v>6.2</v>
      </c>
      <c r="I73" s="2">
        <v>6.3</v>
      </c>
      <c r="J73" s="8">
        <f t="shared" si="2"/>
        <v>1.0161290322580645</v>
      </c>
      <c r="K73" s="255" t="s">
        <v>146</v>
      </c>
      <c r="L73" s="30" t="s">
        <v>84</v>
      </c>
      <c r="M73" s="30">
        <v>1</v>
      </c>
    </row>
    <row r="74" spans="1:13" x14ac:dyDescent="0.25">
      <c r="A74" s="1" t="s">
        <v>2</v>
      </c>
      <c r="B74" s="31" t="s">
        <v>294</v>
      </c>
      <c r="C74" s="35">
        <v>43291</v>
      </c>
      <c r="D74" s="129">
        <v>2018</v>
      </c>
      <c r="E74" s="39">
        <v>5</v>
      </c>
      <c r="F74" s="1" t="s">
        <v>50</v>
      </c>
      <c r="G74" s="1" t="s">
        <v>4</v>
      </c>
      <c r="H74" s="2">
        <v>6.3</v>
      </c>
      <c r="I74" s="2">
        <v>6.7</v>
      </c>
      <c r="J74" s="8">
        <f t="shared" si="2"/>
        <v>1.0634920634920635</v>
      </c>
      <c r="K74" s="255" t="s">
        <v>146</v>
      </c>
      <c r="L74" s="30" t="s">
        <v>84</v>
      </c>
      <c r="M74" s="30">
        <v>1</v>
      </c>
    </row>
    <row r="75" spans="1:13" x14ac:dyDescent="0.25">
      <c r="A75" s="1" t="s">
        <v>2</v>
      </c>
      <c r="B75" s="31" t="s">
        <v>294</v>
      </c>
      <c r="C75" s="35">
        <v>43291</v>
      </c>
      <c r="D75" s="131">
        <v>2018</v>
      </c>
      <c r="E75" s="39">
        <v>5</v>
      </c>
      <c r="F75" s="1" t="s">
        <v>54</v>
      </c>
      <c r="G75" s="1" t="s">
        <v>4</v>
      </c>
      <c r="H75" s="2">
        <v>6.5</v>
      </c>
      <c r="I75" s="2">
        <v>6.8</v>
      </c>
      <c r="J75" s="8">
        <f t="shared" si="2"/>
        <v>1.0461538461538462</v>
      </c>
      <c r="K75" s="255" t="s">
        <v>146</v>
      </c>
      <c r="L75" s="30" t="s">
        <v>84</v>
      </c>
      <c r="M75" s="30">
        <v>1</v>
      </c>
    </row>
    <row r="76" spans="1:13" x14ac:dyDescent="0.25">
      <c r="A76" s="1" t="s">
        <v>2</v>
      </c>
      <c r="B76" s="31" t="s">
        <v>294</v>
      </c>
      <c r="C76" s="35">
        <v>43291</v>
      </c>
      <c r="D76" s="131">
        <v>2018</v>
      </c>
      <c r="E76" s="39">
        <v>5</v>
      </c>
      <c r="F76" s="1" t="s">
        <v>54</v>
      </c>
      <c r="G76" s="1" t="s">
        <v>4</v>
      </c>
      <c r="H76" s="2">
        <v>6.6</v>
      </c>
      <c r="I76" s="2">
        <v>6.6</v>
      </c>
      <c r="J76" s="8">
        <f t="shared" si="2"/>
        <v>1</v>
      </c>
      <c r="K76" s="255" t="s">
        <v>146</v>
      </c>
      <c r="L76" s="30" t="s">
        <v>84</v>
      </c>
      <c r="M76" s="30">
        <v>1</v>
      </c>
    </row>
    <row r="77" spans="1:13" x14ac:dyDescent="0.25">
      <c r="A77" s="1" t="s">
        <v>2</v>
      </c>
      <c r="B77" s="31" t="s">
        <v>294</v>
      </c>
      <c r="C77" s="35">
        <v>43291</v>
      </c>
      <c r="D77" s="131">
        <v>2018</v>
      </c>
      <c r="E77" s="39">
        <v>5</v>
      </c>
      <c r="F77" s="1" t="s">
        <v>47</v>
      </c>
      <c r="G77" s="1" t="s">
        <v>4</v>
      </c>
      <c r="H77" s="2">
        <v>6.6</v>
      </c>
      <c r="I77" s="2">
        <v>6.7</v>
      </c>
      <c r="J77" s="8">
        <f t="shared" si="2"/>
        <v>1.0151515151515151</v>
      </c>
      <c r="K77" s="255" t="s">
        <v>146</v>
      </c>
      <c r="L77" s="30" t="s">
        <v>84</v>
      </c>
      <c r="M77" s="30">
        <v>1</v>
      </c>
    </row>
    <row r="78" spans="1:13" x14ac:dyDescent="0.25">
      <c r="A78" s="1" t="s">
        <v>2</v>
      </c>
      <c r="B78" s="31" t="s">
        <v>294</v>
      </c>
      <c r="C78" s="35">
        <v>43291</v>
      </c>
      <c r="D78" s="129">
        <v>2018</v>
      </c>
      <c r="E78" s="39">
        <v>5</v>
      </c>
      <c r="F78" s="1" t="s">
        <v>51</v>
      </c>
      <c r="G78" s="1" t="s">
        <v>4</v>
      </c>
      <c r="H78" s="2">
        <v>6.6</v>
      </c>
      <c r="I78" s="2">
        <v>7</v>
      </c>
      <c r="J78" s="8">
        <f t="shared" si="2"/>
        <v>1.0606060606060606</v>
      </c>
      <c r="K78" s="255" t="s">
        <v>146</v>
      </c>
      <c r="L78" s="30" t="s">
        <v>84</v>
      </c>
      <c r="M78" s="30">
        <v>1</v>
      </c>
    </row>
    <row r="79" spans="1:13" x14ac:dyDescent="0.25">
      <c r="A79" s="1" t="s">
        <v>45</v>
      </c>
      <c r="B79" s="31" t="s">
        <v>295</v>
      </c>
      <c r="C79" s="35">
        <v>43291</v>
      </c>
      <c r="D79" s="131">
        <v>2018</v>
      </c>
      <c r="E79" s="39">
        <v>5</v>
      </c>
      <c r="F79" s="1" t="s">
        <v>48</v>
      </c>
      <c r="G79" s="1" t="s">
        <v>4</v>
      </c>
      <c r="H79" s="2">
        <v>6.2</v>
      </c>
      <c r="I79" s="2">
        <v>6.4</v>
      </c>
      <c r="J79" s="8">
        <f t="shared" si="2"/>
        <v>1.032258064516129</v>
      </c>
      <c r="K79" s="30" t="s">
        <v>146</v>
      </c>
      <c r="L79" s="30" t="s">
        <v>84</v>
      </c>
      <c r="M79" s="30">
        <v>1</v>
      </c>
    </row>
    <row r="80" spans="1:13" x14ac:dyDescent="0.25">
      <c r="A80" s="1" t="s">
        <v>12</v>
      </c>
      <c r="B80" s="31" t="s">
        <v>294</v>
      </c>
      <c r="C80" s="35">
        <v>43304</v>
      </c>
      <c r="D80" s="131">
        <v>2018</v>
      </c>
      <c r="E80" s="39">
        <v>6</v>
      </c>
      <c r="F80" s="1" t="s">
        <v>57</v>
      </c>
      <c r="G80" s="1" t="s">
        <v>4</v>
      </c>
      <c r="H80" s="2">
        <v>7.2</v>
      </c>
      <c r="I80" s="2">
        <v>7.1</v>
      </c>
      <c r="J80" s="8">
        <f t="shared" ref="J80:J143" si="6">I80/H80</f>
        <v>0.98611111111111105</v>
      </c>
      <c r="K80" s="255" t="s">
        <v>146</v>
      </c>
      <c r="L80" s="30" t="s">
        <v>84</v>
      </c>
      <c r="M80" s="30">
        <v>1</v>
      </c>
    </row>
    <row r="81" spans="1:13" x14ac:dyDescent="0.25">
      <c r="A81" s="1" t="s">
        <v>18</v>
      </c>
      <c r="B81" s="31" t="s">
        <v>295</v>
      </c>
      <c r="C81" s="35">
        <v>43304</v>
      </c>
      <c r="D81" s="131">
        <v>2018</v>
      </c>
      <c r="E81" s="39">
        <v>6</v>
      </c>
      <c r="F81" s="1" t="s">
        <v>58</v>
      </c>
      <c r="G81" s="1" t="s">
        <v>4</v>
      </c>
      <c r="H81" s="2">
        <v>6.8</v>
      </c>
      <c r="I81" s="2">
        <v>6.5</v>
      </c>
      <c r="J81" s="8">
        <f t="shared" si="6"/>
        <v>0.95588235294117652</v>
      </c>
      <c r="K81" s="255" t="s">
        <v>146</v>
      </c>
      <c r="L81" s="30" t="s">
        <v>84</v>
      </c>
      <c r="M81" s="30">
        <v>1</v>
      </c>
    </row>
    <row r="82" spans="1:13" x14ac:dyDescent="0.25">
      <c r="A82" s="116" t="s">
        <v>2</v>
      </c>
      <c r="B82" s="31" t="s">
        <v>294</v>
      </c>
      <c r="C82" s="251">
        <v>43593</v>
      </c>
      <c r="D82" s="263">
        <v>2019</v>
      </c>
      <c r="E82" s="268">
        <v>2</v>
      </c>
      <c r="F82" s="116" t="s">
        <v>40</v>
      </c>
      <c r="G82" s="116" t="s">
        <v>4</v>
      </c>
      <c r="H82" s="118">
        <v>7.8</v>
      </c>
      <c r="I82" s="118">
        <v>7.7</v>
      </c>
      <c r="J82" s="8">
        <f t="shared" si="6"/>
        <v>0.98717948717948723</v>
      </c>
      <c r="K82" s="111" t="s">
        <v>146</v>
      </c>
      <c r="L82" s="111" t="s">
        <v>84</v>
      </c>
      <c r="M82" s="30">
        <v>1</v>
      </c>
    </row>
    <row r="83" spans="1:13" x14ac:dyDescent="0.25">
      <c r="A83" s="116" t="s">
        <v>2</v>
      </c>
      <c r="B83" s="31" t="s">
        <v>294</v>
      </c>
      <c r="C83" s="251">
        <v>43593</v>
      </c>
      <c r="D83" s="265">
        <v>2019</v>
      </c>
      <c r="E83" s="268">
        <v>2</v>
      </c>
      <c r="F83" s="116" t="s">
        <v>40</v>
      </c>
      <c r="G83" s="116" t="s">
        <v>4</v>
      </c>
      <c r="H83" s="118">
        <v>7.2</v>
      </c>
      <c r="I83" s="118">
        <v>7.2</v>
      </c>
      <c r="J83" s="8">
        <f t="shared" si="6"/>
        <v>1</v>
      </c>
      <c r="K83" s="111" t="s">
        <v>146</v>
      </c>
      <c r="L83" s="111" t="s">
        <v>84</v>
      </c>
      <c r="M83" s="30">
        <v>1</v>
      </c>
    </row>
    <row r="84" spans="1:13" x14ac:dyDescent="0.25">
      <c r="A84" s="116" t="s">
        <v>2</v>
      </c>
      <c r="B84" s="31" t="s">
        <v>294</v>
      </c>
      <c r="C84" s="251">
        <v>43593</v>
      </c>
      <c r="D84" s="265">
        <v>2019</v>
      </c>
      <c r="E84" s="268">
        <v>2</v>
      </c>
      <c r="F84" s="116" t="s">
        <v>40</v>
      </c>
      <c r="G84" s="116" t="s">
        <v>4</v>
      </c>
      <c r="H84" s="118">
        <v>7.1</v>
      </c>
      <c r="I84" s="118">
        <v>7</v>
      </c>
      <c r="J84" s="8">
        <f t="shared" si="6"/>
        <v>0.9859154929577465</v>
      </c>
      <c r="K84" s="111" t="s">
        <v>146</v>
      </c>
      <c r="L84" s="111" t="s">
        <v>84</v>
      </c>
      <c r="M84" s="30">
        <v>1</v>
      </c>
    </row>
    <row r="85" spans="1:13" x14ac:dyDescent="0.25">
      <c r="A85" s="116" t="s">
        <v>2</v>
      </c>
      <c r="B85" s="31" t="s">
        <v>294</v>
      </c>
      <c r="C85" s="251">
        <v>43593</v>
      </c>
      <c r="D85" s="265">
        <v>2019</v>
      </c>
      <c r="E85" s="268">
        <v>2</v>
      </c>
      <c r="F85" s="116" t="s">
        <v>40</v>
      </c>
      <c r="G85" s="116" t="s">
        <v>4</v>
      </c>
      <c r="H85" s="118">
        <v>7.2</v>
      </c>
      <c r="I85" s="118">
        <v>7.2</v>
      </c>
      <c r="J85" s="8">
        <f t="shared" si="6"/>
        <v>1</v>
      </c>
      <c r="K85" s="111" t="s">
        <v>146</v>
      </c>
      <c r="L85" s="111" t="s">
        <v>84</v>
      </c>
      <c r="M85" s="30">
        <v>1</v>
      </c>
    </row>
    <row r="86" spans="1:13" x14ac:dyDescent="0.25">
      <c r="A86" s="116" t="s">
        <v>2</v>
      </c>
      <c r="B86" s="31" t="s">
        <v>294</v>
      </c>
      <c r="C86" s="251">
        <v>43593</v>
      </c>
      <c r="D86" s="263">
        <v>2019</v>
      </c>
      <c r="E86" s="268">
        <v>2</v>
      </c>
      <c r="F86" s="116" t="s">
        <v>40</v>
      </c>
      <c r="G86" s="116" t="s">
        <v>4</v>
      </c>
      <c r="H86" s="118">
        <v>7.3</v>
      </c>
      <c r="I86" s="118">
        <v>7.3</v>
      </c>
      <c r="J86" s="8">
        <f t="shared" si="6"/>
        <v>1</v>
      </c>
      <c r="K86" s="111" t="s">
        <v>146</v>
      </c>
      <c r="L86" s="111" t="s">
        <v>84</v>
      </c>
      <c r="M86" s="30">
        <v>1</v>
      </c>
    </row>
    <row r="87" spans="1:13" x14ac:dyDescent="0.25">
      <c r="A87" s="116" t="s">
        <v>2</v>
      </c>
      <c r="B87" s="31" t="s">
        <v>294</v>
      </c>
      <c r="C87" s="251">
        <v>43593</v>
      </c>
      <c r="D87" s="265">
        <v>2019</v>
      </c>
      <c r="E87" s="268">
        <v>2</v>
      </c>
      <c r="F87" s="116" t="s">
        <v>40</v>
      </c>
      <c r="G87" s="116" t="s">
        <v>4</v>
      </c>
      <c r="H87" s="118">
        <v>6.9</v>
      </c>
      <c r="I87" s="118">
        <v>6.9</v>
      </c>
      <c r="J87" s="8">
        <f t="shared" si="6"/>
        <v>1</v>
      </c>
      <c r="K87" s="111" t="s">
        <v>146</v>
      </c>
      <c r="L87" s="111" t="s">
        <v>84</v>
      </c>
      <c r="M87" s="30">
        <v>1</v>
      </c>
    </row>
    <row r="88" spans="1:13" x14ac:dyDescent="0.25">
      <c r="A88" s="116" t="s">
        <v>2</v>
      </c>
      <c r="B88" s="31" t="s">
        <v>294</v>
      </c>
      <c r="C88" s="251">
        <v>43593</v>
      </c>
      <c r="D88" s="265">
        <v>2019</v>
      </c>
      <c r="E88" s="268">
        <v>2</v>
      </c>
      <c r="F88" s="116" t="s">
        <v>40</v>
      </c>
      <c r="G88" s="116" t="s">
        <v>4</v>
      </c>
      <c r="H88" s="118">
        <v>7.8</v>
      </c>
      <c r="I88" s="118">
        <v>7.8</v>
      </c>
      <c r="J88" s="8">
        <f t="shared" si="6"/>
        <v>1</v>
      </c>
      <c r="K88" s="111" t="s">
        <v>146</v>
      </c>
      <c r="L88" s="111" t="s">
        <v>84</v>
      </c>
      <c r="M88" s="30">
        <v>1</v>
      </c>
    </row>
    <row r="89" spans="1:13" x14ac:dyDescent="0.25">
      <c r="A89" s="116" t="s">
        <v>2</v>
      </c>
      <c r="B89" s="31" t="s">
        <v>294</v>
      </c>
      <c r="C89" s="251">
        <v>43593</v>
      </c>
      <c r="D89" s="265">
        <v>2019</v>
      </c>
      <c r="E89" s="268">
        <v>2</v>
      </c>
      <c r="F89" s="116" t="s">
        <v>40</v>
      </c>
      <c r="G89" s="116" t="s">
        <v>4</v>
      </c>
      <c r="H89" s="118">
        <v>7.2</v>
      </c>
      <c r="I89" s="118">
        <v>7.1</v>
      </c>
      <c r="J89" s="8">
        <f t="shared" si="6"/>
        <v>0.98611111111111105</v>
      </c>
      <c r="K89" s="111" t="s">
        <v>146</v>
      </c>
      <c r="L89" s="111" t="s">
        <v>84</v>
      </c>
      <c r="M89" s="30">
        <v>1</v>
      </c>
    </row>
    <row r="90" spans="1:13" x14ac:dyDescent="0.25">
      <c r="A90" s="116" t="s">
        <v>2</v>
      </c>
      <c r="B90" s="31" t="s">
        <v>294</v>
      </c>
      <c r="C90" s="251">
        <v>43593</v>
      </c>
      <c r="D90" s="263">
        <v>2019</v>
      </c>
      <c r="E90" s="268">
        <v>2</v>
      </c>
      <c r="F90" s="116" t="s">
        <v>40</v>
      </c>
      <c r="G90" s="116" t="s">
        <v>4</v>
      </c>
      <c r="H90" s="118">
        <v>7</v>
      </c>
      <c r="I90" s="118">
        <v>7</v>
      </c>
      <c r="J90" s="8">
        <f t="shared" si="6"/>
        <v>1</v>
      </c>
      <c r="K90" s="111" t="s">
        <v>146</v>
      </c>
      <c r="L90" s="111" t="s">
        <v>84</v>
      </c>
      <c r="M90" s="30">
        <v>1</v>
      </c>
    </row>
    <row r="91" spans="1:13" x14ac:dyDescent="0.25">
      <c r="A91" s="116" t="s">
        <v>2</v>
      </c>
      <c r="B91" s="31" t="s">
        <v>294</v>
      </c>
      <c r="C91" s="251">
        <v>43593</v>
      </c>
      <c r="D91" s="265">
        <v>2019</v>
      </c>
      <c r="E91" s="268">
        <v>2</v>
      </c>
      <c r="F91" s="116" t="s">
        <v>40</v>
      </c>
      <c r="G91" s="116" t="s">
        <v>4</v>
      </c>
      <c r="H91" s="118">
        <v>7.3</v>
      </c>
      <c r="I91" s="118">
        <v>7.3</v>
      </c>
      <c r="J91" s="8">
        <f t="shared" si="6"/>
        <v>1</v>
      </c>
      <c r="K91" s="111" t="s">
        <v>146</v>
      </c>
      <c r="L91" s="111" t="s">
        <v>84</v>
      </c>
      <c r="M91" s="30">
        <v>1</v>
      </c>
    </row>
    <row r="92" spans="1:13" x14ac:dyDescent="0.25">
      <c r="A92" s="116" t="s">
        <v>2</v>
      </c>
      <c r="B92" s="31" t="s">
        <v>294</v>
      </c>
      <c r="C92" s="251">
        <v>43593</v>
      </c>
      <c r="D92" s="265">
        <v>2019</v>
      </c>
      <c r="E92" s="268">
        <v>2</v>
      </c>
      <c r="F92" s="116" t="s">
        <v>40</v>
      </c>
      <c r="G92" s="116" t="s">
        <v>4</v>
      </c>
      <c r="H92" s="118">
        <v>7.2</v>
      </c>
      <c r="I92" s="118">
        <v>7.2</v>
      </c>
      <c r="J92" s="8">
        <f t="shared" si="6"/>
        <v>1</v>
      </c>
      <c r="K92" s="111" t="s">
        <v>146</v>
      </c>
      <c r="L92" s="111" t="s">
        <v>84</v>
      </c>
      <c r="M92" s="30">
        <v>1</v>
      </c>
    </row>
    <row r="93" spans="1:13" x14ac:dyDescent="0.25">
      <c r="A93" s="116" t="s">
        <v>2</v>
      </c>
      <c r="B93" s="31" t="s">
        <v>294</v>
      </c>
      <c r="C93" s="251">
        <v>43593</v>
      </c>
      <c r="D93" s="265">
        <v>2019</v>
      </c>
      <c r="E93" s="268">
        <v>2</v>
      </c>
      <c r="F93" s="116" t="s">
        <v>40</v>
      </c>
      <c r="G93" s="116" t="s">
        <v>4</v>
      </c>
      <c r="H93" s="118">
        <v>6.7</v>
      </c>
      <c r="I93" s="118">
        <v>6.8</v>
      </c>
      <c r="J93" s="8">
        <f t="shared" si="6"/>
        <v>1.0149253731343284</v>
      </c>
      <c r="K93" s="111" t="s">
        <v>146</v>
      </c>
      <c r="L93" s="111" t="s">
        <v>84</v>
      </c>
      <c r="M93" s="30">
        <v>1</v>
      </c>
    </row>
    <row r="94" spans="1:13" x14ac:dyDescent="0.25">
      <c r="A94" s="116" t="s">
        <v>2</v>
      </c>
      <c r="B94" s="31" t="s">
        <v>294</v>
      </c>
      <c r="C94" s="251">
        <v>43593</v>
      </c>
      <c r="D94" s="263">
        <v>2019</v>
      </c>
      <c r="E94" s="268">
        <v>2</v>
      </c>
      <c r="F94" s="116" t="s">
        <v>35</v>
      </c>
      <c r="G94" s="116" t="s">
        <v>4</v>
      </c>
      <c r="H94" s="118">
        <v>7.6</v>
      </c>
      <c r="I94" s="118">
        <v>7.6</v>
      </c>
      <c r="J94" s="8">
        <f t="shared" si="6"/>
        <v>1</v>
      </c>
      <c r="K94" s="111" t="s">
        <v>146</v>
      </c>
      <c r="L94" s="111" t="s">
        <v>84</v>
      </c>
      <c r="M94" s="30">
        <v>1</v>
      </c>
    </row>
    <row r="95" spans="1:13" x14ac:dyDescent="0.25">
      <c r="A95" s="116" t="s">
        <v>2</v>
      </c>
      <c r="B95" s="31" t="s">
        <v>294</v>
      </c>
      <c r="C95" s="251">
        <v>43593</v>
      </c>
      <c r="D95" s="265">
        <v>2019</v>
      </c>
      <c r="E95" s="268">
        <v>2</v>
      </c>
      <c r="F95" s="116" t="s">
        <v>35</v>
      </c>
      <c r="G95" s="116" t="s">
        <v>4</v>
      </c>
      <c r="H95" s="118">
        <v>7.3</v>
      </c>
      <c r="I95" s="118">
        <v>7.5</v>
      </c>
      <c r="J95" s="8">
        <f t="shared" si="6"/>
        <v>1.0273972602739727</v>
      </c>
      <c r="K95" s="111" t="s">
        <v>146</v>
      </c>
      <c r="L95" s="111" t="s">
        <v>84</v>
      </c>
      <c r="M95" s="30">
        <v>1</v>
      </c>
    </row>
    <row r="96" spans="1:13" x14ac:dyDescent="0.25">
      <c r="A96" s="116" t="s">
        <v>2</v>
      </c>
      <c r="B96" s="31" t="s">
        <v>294</v>
      </c>
      <c r="C96" s="251">
        <v>43593</v>
      </c>
      <c r="D96" s="265">
        <v>2019</v>
      </c>
      <c r="E96" s="268">
        <v>2</v>
      </c>
      <c r="F96" s="116" t="s">
        <v>35</v>
      </c>
      <c r="G96" s="116" t="s">
        <v>4</v>
      </c>
      <c r="H96" s="118">
        <v>6.8</v>
      </c>
      <c r="I96" s="118">
        <v>6.9</v>
      </c>
      <c r="J96" s="8">
        <f t="shared" si="6"/>
        <v>1.0147058823529413</v>
      </c>
      <c r="K96" s="111" t="s">
        <v>146</v>
      </c>
      <c r="L96" s="111" t="s">
        <v>84</v>
      </c>
      <c r="M96" s="30">
        <v>1</v>
      </c>
    </row>
    <row r="97" spans="1:13" x14ac:dyDescent="0.25">
      <c r="A97" s="116" t="s">
        <v>2</v>
      </c>
      <c r="B97" s="31" t="s">
        <v>294</v>
      </c>
      <c r="C97" s="251">
        <v>43593</v>
      </c>
      <c r="D97" s="265">
        <v>2019</v>
      </c>
      <c r="E97" s="268">
        <v>2</v>
      </c>
      <c r="F97" s="116" t="s">
        <v>35</v>
      </c>
      <c r="G97" s="116" t="s">
        <v>4</v>
      </c>
      <c r="H97" s="118">
        <v>7</v>
      </c>
      <c r="I97" s="118">
        <v>7.2</v>
      </c>
      <c r="J97" s="8">
        <f t="shared" si="6"/>
        <v>1.0285714285714287</v>
      </c>
      <c r="K97" s="111" t="s">
        <v>146</v>
      </c>
      <c r="L97" s="111" t="s">
        <v>84</v>
      </c>
      <c r="M97" s="30">
        <v>1</v>
      </c>
    </row>
    <row r="98" spans="1:13" x14ac:dyDescent="0.25">
      <c r="A98" s="116" t="s">
        <v>2</v>
      </c>
      <c r="B98" s="31" t="s">
        <v>294</v>
      </c>
      <c r="C98" s="251">
        <v>43593</v>
      </c>
      <c r="D98" s="263">
        <v>2019</v>
      </c>
      <c r="E98" s="268">
        <v>2</v>
      </c>
      <c r="F98" s="116" t="s">
        <v>35</v>
      </c>
      <c r="G98" s="116" t="s">
        <v>4</v>
      </c>
      <c r="H98" s="118">
        <v>7.5</v>
      </c>
      <c r="I98" s="118">
        <v>7.5</v>
      </c>
      <c r="J98" s="8">
        <f t="shared" si="6"/>
        <v>1</v>
      </c>
      <c r="K98" s="111" t="s">
        <v>146</v>
      </c>
      <c r="L98" s="111" t="s">
        <v>84</v>
      </c>
      <c r="M98" s="30">
        <v>1</v>
      </c>
    </row>
    <row r="99" spans="1:13" x14ac:dyDescent="0.25">
      <c r="A99" s="116" t="s">
        <v>2</v>
      </c>
      <c r="B99" s="31" t="s">
        <v>294</v>
      </c>
      <c r="C99" s="251">
        <v>43593</v>
      </c>
      <c r="D99" s="265">
        <v>2019</v>
      </c>
      <c r="E99" s="268">
        <v>2</v>
      </c>
      <c r="F99" s="116" t="s">
        <v>35</v>
      </c>
      <c r="G99" s="116" t="s">
        <v>4</v>
      </c>
      <c r="H99" s="118">
        <v>6.7</v>
      </c>
      <c r="I99" s="118">
        <v>6.7</v>
      </c>
      <c r="J99" s="8">
        <f t="shared" si="6"/>
        <v>1</v>
      </c>
      <c r="K99" s="111" t="s">
        <v>146</v>
      </c>
      <c r="L99" s="111" t="s">
        <v>84</v>
      </c>
      <c r="M99" s="30">
        <v>1</v>
      </c>
    </row>
    <row r="100" spans="1:13" x14ac:dyDescent="0.25">
      <c r="A100" s="116" t="s">
        <v>2</v>
      </c>
      <c r="B100" s="31" t="s">
        <v>294</v>
      </c>
      <c r="C100" s="251">
        <v>43593</v>
      </c>
      <c r="D100" s="265">
        <v>2019</v>
      </c>
      <c r="E100" s="268">
        <v>2</v>
      </c>
      <c r="F100" s="116" t="s">
        <v>35</v>
      </c>
      <c r="G100" s="116" t="s">
        <v>4</v>
      </c>
      <c r="H100" s="118">
        <v>6.9</v>
      </c>
      <c r="I100" s="118">
        <v>6.9</v>
      </c>
      <c r="J100" s="8">
        <f t="shared" si="6"/>
        <v>1</v>
      </c>
      <c r="K100" s="111" t="s">
        <v>146</v>
      </c>
      <c r="L100" s="111" t="s">
        <v>84</v>
      </c>
      <c r="M100" s="30">
        <v>1</v>
      </c>
    </row>
    <row r="101" spans="1:13" x14ac:dyDescent="0.25">
      <c r="A101" s="116" t="s">
        <v>2</v>
      </c>
      <c r="B101" s="31" t="s">
        <v>294</v>
      </c>
      <c r="C101" s="251">
        <v>43593</v>
      </c>
      <c r="D101" s="265">
        <v>2019</v>
      </c>
      <c r="E101" s="268">
        <v>2</v>
      </c>
      <c r="F101" s="116" t="s">
        <v>35</v>
      </c>
      <c r="G101" s="116" t="s">
        <v>4</v>
      </c>
      <c r="H101" s="118">
        <v>7.3</v>
      </c>
      <c r="I101" s="118">
        <v>7.4</v>
      </c>
      <c r="J101" s="8">
        <f t="shared" si="6"/>
        <v>1.0136986301369864</v>
      </c>
      <c r="K101" s="111" t="s">
        <v>146</v>
      </c>
      <c r="L101" s="111" t="s">
        <v>84</v>
      </c>
      <c r="M101" s="30">
        <v>1</v>
      </c>
    </row>
    <row r="102" spans="1:13" x14ac:dyDescent="0.25">
      <c r="A102" s="116" t="s">
        <v>2</v>
      </c>
      <c r="B102" s="31" t="s">
        <v>294</v>
      </c>
      <c r="C102" s="251">
        <v>43593</v>
      </c>
      <c r="D102" s="263">
        <v>2019</v>
      </c>
      <c r="E102" s="268">
        <v>2</v>
      </c>
      <c r="F102" s="116" t="s">
        <v>35</v>
      </c>
      <c r="G102" s="116" t="s">
        <v>4</v>
      </c>
      <c r="H102" s="118">
        <v>6.3</v>
      </c>
      <c r="I102" s="118">
        <v>6.2</v>
      </c>
      <c r="J102" s="8">
        <f t="shared" si="6"/>
        <v>0.98412698412698418</v>
      </c>
      <c r="K102" s="111" t="s">
        <v>146</v>
      </c>
      <c r="L102" s="111" t="s">
        <v>84</v>
      </c>
      <c r="M102" s="30">
        <v>1</v>
      </c>
    </row>
    <row r="103" spans="1:13" x14ac:dyDescent="0.25">
      <c r="A103" s="116" t="s">
        <v>2</v>
      </c>
      <c r="B103" s="31" t="s">
        <v>294</v>
      </c>
      <c r="C103" s="251">
        <v>43593</v>
      </c>
      <c r="D103" s="265">
        <v>2019</v>
      </c>
      <c r="E103" s="268">
        <v>2</v>
      </c>
      <c r="F103" s="116" t="s">
        <v>35</v>
      </c>
      <c r="G103" s="116" t="s">
        <v>4</v>
      </c>
      <c r="H103" s="118">
        <v>7.1</v>
      </c>
      <c r="I103" s="118">
        <v>7.1</v>
      </c>
      <c r="J103" s="8">
        <f t="shared" si="6"/>
        <v>1</v>
      </c>
      <c r="K103" s="111" t="s">
        <v>146</v>
      </c>
      <c r="L103" s="111" t="s">
        <v>84</v>
      </c>
      <c r="M103" s="30">
        <v>1</v>
      </c>
    </row>
    <row r="104" spans="1:13" x14ac:dyDescent="0.25">
      <c r="A104" s="116" t="s">
        <v>2</v>
      </c>
      <c r="B104" s="31" t="s">
        <v>294</v>
      </c>
      <c r="C104" s="251">
        <v>43593</v>
      </c>
      <c r="D104" s="265">
        <v>2019</v>
      </c>
      <c r="E104" s="268">
        <v>2</v>
      </c>
      <c r="F104" s="116" t="s">
        <v>35</v>
      </c>
      <c r="G104" s="116" t="s">
        <v>4</v>
      </c>
      <c r="H104" s="118">
        <v>6.9</v>
      </c>
      <c r="I104" s="118">
        <v>7</v>
      </c>
      <c r="J104" s="8">
        <f t="shared" si="6"/>
        <v>1.0144927536231882</v>
      </c>
      <c r="K104" s="111" t="s">
        <v>146</v>
      </c>
      <c r="L104" s="111" t="s">
        <v>84</v>
      </c>
      <c r="M104" s="30">
        <v>1</v>
      </c>
    </row>
    <row r="105" spans="1:13" x14ac:dyDescent="0.25">
      <c r="A105" s="116" t="s">
        <v>2</v>
      </c>
      <c r="B105" s="31" t="s">
        <v>294</v>
      </c>
      <c r="C105" s="251">
        <v>43593</v>
      </c>
      <c r="D105" s="265">
        <v>2019</v>
      </c>
      <c r="E105" s="268">
        <v>2</v>
      </c>
      <c r="F105" s="116" t="s">
        <v>35</v>
      </c>
      <c r="G105" s="116" t="s">
        <v>4</v>
      </c>
      <c r="H105" s="118">
        <v>7</v>
      </c>
      <c r="I105" s="118">
        <v>7</v>
      </c>
      <c r="J105" s="8">
        <f t="shared" si="6"/>
        <v>1</v>
      </c>
      <c r="K105" s="111" t="s">
        <v>146</v>
      </c>
      <c r="L105" s="111" t="s">
        <v>84</v>
      </c>
      <c r="M105" s="30">
        <v>1</v>
      </c>
    </row>
    <row r="106" spans="1:13" x14ac:dyDescent="0.25">
      <c r="A106" s="116" t="s">
        <v>2</v>
      </c>
      <c r="B106" s="31" t="s">
        <v>294</v>
      </c>
      <c r="C106" s="251">
        <v>43593</v>
      </c>
      <c r="D106" s="263">
        <v>2019</v>
      </c>
      <c r="E106" s="268">
        <v>2</v>
      </c>
      <c r="F106" s="116" t="s">
        <v>35</v>
      </c>
      <c r="G106" s="116" t="s">
        <v>4</v>
      </c>
      <c r="H106" s="118">
        <v>7.2</v>
      </c>
      <c r="I106" s="118">
        <v>7.2</v>
      </c>
      <c r="J106" s="8">
        <f t="shared" si="6"/>
        <v>1</v>
      </c>
      <c r="K106" s="111" t="s">
        <v>146</v>
      </c>
      <c r="L106" s="111" t="s">
        <v>84</v>
      </c>
      <c r="M106" s="30">
        <v>1</v>
      </c>
    </row>
    <row r="107" spans="1:13" x14ac:dyDescent="0.25">
      <c r="A107" s="116" t="s">
        <v>2</v>
      </c>
      <c r="B107" s="31" t="s">
        <v>294</v>
      </c>
      <c r="C107" s="251">
        <v>43593</v>
      </c>
      <c r="D107" s="265">
        <v>2019</v>
      </c>
      <c r="E107" s="268">
        <v>2</v>
      </c>
      <c r="F107" s="116" t="s">
        <v>35</v>
      </c>
      <c r="G107" s="116" t="s">
        <v>4</v>
      </c>
      <c r="H107" s="118">
        <v>7.2</v>
      </c>
      <c r="I107" s="118">
        <v>7.2</v>
      </c>
      <c r="J107" s="8">
        <f t="shared" si="6"/>
        <v>1</v>
      </c>
      <c r="K107" s="111" t="s">
        <v>146</v>
      </c>
      <c r="L107" s="111" t="s">
        <v>84</v>
      </c>
      <c r="M107" s="30">
        <v>1</v>
      </c>
    </row>
    <row r="108" spans="1:13" x14ac:dyDescent="0.25">
      <c r="A108" s="116" t="s">
        <v>2</v>
      </c>
      <c r="B108" s="31" t="s">
        <v>294</v>
      </c>
      <c r="C108" s="251">
        <v>43593</v>
      </c>
      <c r="D108" s="265">
        <v>2019</v>
      </c>
      <c r="E108" s="268">
        <v>2</v>
      </c>
      <c r="F108" s="116" t="s">
        <v>35</v>
      </c>
      <c r="G108" s="116" t="s">
        <v>4</v>
      </c>
      <c r="H108" s="118">
        <v>6.7</v>
      </c>
      <c r="I108" s="118">
        <v>6.7</v>
      </c>
      <c r="J108" s="8">
        <f t="shared" si="6"/>
        <v>1</v>
      </c>
      <c r="K108" s="111" t="s">
        <v>146</v>
      </c>
      <c r="L108" s="111" t="s">
        <v>84</v>
      </c>
      <c r="M108" s="30">
        <v>1</v>
      </c>
    </row>
    <row r="109" spans="1:13" x14ac:dyDescent="0.25">
      <c r="A109" s="116" t="s">
        <v>2</v>
      </c>
      <c r="B109" s="31" t="s">
        <v>294</v>
      </c>
      <c r="C109" s="251">
        <v>43593</v>
      </c>
      <c r="D109" s="265">
        <v>2019</v>
      </c>
      <c r="E109" s="268">
        <v>2</v>
      </c>
      <c r="F109" s="116" t="s">
        <v>35</v>
      </c>
      <c r="G109" s="116" t="s">
        <v>4</v>
      </c>
      <c r="H109" s="118">
        <v>6.4</v>
      </c>
      <c r="I109" s="118">
        <v>6.4</v>
      </c>
      <c r="J109" s="8">
        <f t="shared" si="6"/>
        <v>1</v>
      </c>
      <c r="K109" s="111" t="s">
        <v>146</v>
      </c>
      <c r="L109" s="111" t="s">
        <v>84</v>
      </c>
      <c r="M109" s="30">
        <v>1</v>
      </c>
    </row>
    <row r="110" spans="1:13" x14ac:dyDescent="0.25">
      <c r="A110" s="116" t="s">
        <v>2</v>
      </c>
      <c r="B110" s="31" t="s">
        <v>294</v>
      </c>
      <c r="C110" s="251">
        <v>43593</v>
      </c>
      <c r="D110" s="263">
        <v>2019</v>
      </c>
      <c r="E110" s="268">
        <v>2</v>
      </c>
      <c r="F110" s="116" t="s">
        <v>35</v>
      </c>
      <c r="G110" s="116" t="s">
        <v>4</v>
      </c>
      <c r="H110" s="118">
        <v>6.4</v>
      </c>
      <c r="I110" s="118">
        <v>6.5</v>
      </c>
      <c r="J110" s="8">
        <f t="shared" si="6"/>
        <v>1.015625</v>
      </c>
      <c r="K110" s="111" t="s">
        <v>146</v>
      </c>
      <c r="L110" s="111" t="s">
        <v>84</v>
      </c>
      <c r="M110" s="30">
        <v>1</v>
      </c>
    </row>
    <row r="111" spans="1:13" x14ac:dyDescent="0.25">
      <c r="A111" s="116" t="s">
        <v>2</v>
      </c>
      <c r="B111" s="31" t="s">
        <v>294</v>
      </c>
      <c r="C111" s="251">
        <v>43593</v>
      </c>
      <c r="D111" s="265">
        <v>2019</v>
      </c>
      <c r="E111" s="268">
        <v>2</v>
      </c>
      <c r="F111" s="116" t="s">
        <v>35</v>
      </c>
      <c r="G111" s="116" t="s">
        <v>4</v>
      </c>
      <c r="H111" s="118">
        <v>6.7</v>
      </c>
      <c r="I111" s="118">
        <v>6.7</v>
      </c>
      <c r="J111" s="8">
        <f t="shared" si="6"/>
        <v>1</v>
      </c>
      <c r="K111" s="111" t="s">
        <v>146</v>
      </c>
      <c r="L111" s="111" t="s">
        <v>84</v>
      </c>
      <c r="M111" s="30">
        <v>1</v>
      </c>
    </row>
    <row r="112" spans="1:13" x14ac:dyDescent="0.25">
      <c r="A112" s="116" t="s">
        <v>2</v>
      </c>
      <c r="B112" s="31" t="s">
        <v>294</v>
      </c>
      <c r="C112" s="251">
        <v>43593</v>
      </c>
      <c r="D112" s="265">
        <v>2019</v>
      </c>
      <c r="E112" s="268">
        <v>2</v>
      </c>
      <c r="F112" s="116" t="s">
        <v>35</v>
      </c>
      <c r="G112" s="116" t="s">
        <v>4</v>
      </c>
      <c r="H112" s="118">
        <v>6</v>
      </c>
      <c r="I112" s="118">
        <v>6</v>
      </c>
      <c r="J112" s="8">
        <f t="shared" si="6"/>
        <v>1</v>
      </c>
      <c r="K112" s="111" t="s">
        <v>146</v>
      </c>
      <c r="L112" s="111" t="s">
        <v>84</v>
      </c>
      <c r="M112" s="30">
        <v>1</v>
      </c>
    </row>
    <row r="113" spans="1:28" x14ac:dyDescent="0.25">
      <c r="A113" s="116" t="s">
        <v>2</v>
      </c>
      <c r="B113" s="31" t="s">
        <v>294</v>
      </c>
      <c r="C113" s="251">
        <v>43593</v>
      </c>
      <c r="D113" s="265">
        <v>2019</v>
      </c>
      <c r="E113" s="268">
        <v>2</v>
      </c>
      <c r="F113" s="116" t="s">
        <v>41</v>
      </c>
      <c r="G113" s="116" t="s">
        <v>4</v>
      </c>
      <c r="H113" s="118">
        <v>6.8</v>
      </c>
      <c r="I113" s="118">
        <v>6.8</v>
      </c>
      <c r="J113" s="8">
        <f t="shared" si="6"/>
        <v>1</v>
      </c>
      <c r="K113" s="111" t="s">
        <v>146</v>
      </c>
      <c r="L113" s="111" t="s">
        <v>84</v>
      </c>
      <c r="M113" s="30">
        <v>1</v>
      </c>
    </row>
    <row r="114" spans="1:28" x14ac:dyDescent="0.25">
      <c r="A114" s="116" t="s">
        <v>2</v>
      </c>
      <c r="B114" s="31" t="s">
        <v>294</v>
      </c>
      <c r="C114" s="251">
        <v>43593</v>
      </c>
      <c r="D114" s="263">
        <v>2019</v>
      </c>
      <c r="E114" s="268">
        <v>2</v>
      </c>
      <c r="F114" s="116" t="s">
        <v>41</v>
      </c>
      <c r="G114" s="116" t="s">
        <v>4</v>
      </c>
      <c r="H114" s="118">
        <v>6</v>
      </c>
      <c r="I114" s="118">
        <v>6.1</v>
      </c>
      <c r="J114" s="8">
        <f t="shared" si="6"/>
        <v>1.0166666666666666</v>
      </c>
      <c r="K114" s="111" t="s">
        <v>146</v>
      </c>
      <c r="L114" s="111" t="s">
        <v>84</v>
      </c>
      <c r="M114" s="30">
        <v>1</v>
      </c>
    </row>
    <row r="115" spans="1:28" x14ac:dyDescent="0.25">
      <c r="A115" s="116" t="s">
        <v>2</v>
      </c>
      <c r="B115" s="31" t="s">
        <v>294</v>
      </c>
      <c r="C115" s="251">
        <v>43593</v>
      </c>
      <c r="D115" s="265">
        <v>2019</v>
      </c>
      <c r="E115" s="268">
        <v>2</v>
      </c>
      <c r="F115" s="116" t="s">
        <v>41</v>
      </c>
      <c r="G115" s="116" t="s">
        <v>4</v>
      </c>
      <c r="H115" s="118">
        <v>6.7</v>
      </c>
      <c r="I115" s="118">
        <v>6.8</v>
      </c>
      <c r="J115" s="8">
        <f t="shared" si="6"/>
        <v>1.0149253731343284</v>
      </c>
      <c r="K115" s="111" t="s">
        <v>146</v>
      </c>
      <c r="L115" s="111" t="s">
        <v>84</v>
      </c>
      <c r="M115" s="30">
        <v>1</v>
      </c>
    </row>
    <row r="116" spans="1:28" x14ac:dyDescent="0.25">
      <c r="A116" s="116" t="s">
        <v>2</v>
      </c>
      <c r="B116" s="31" t="s">
        <v>294</v>
      </c>
      <c r="C116" s="251">
        <v>43593</v>
      </c>
      <c r="D116" s="265">
        <v>2019</v>
      </c>
      <c r="E116" s="268">
        <v>2</v>
      </c>
      <c r="F116" s="116" t="s">
        <v>36</v>
      </c>
      <c r="G116" s="116" t="s">
        <v>4</v>
      </c>
      <c r="H116" s="118">
        <v>7.3</v>
      </c>
      <c r="I116" s="118">
        <v>7.3</v>
      </c>
      <c r="J116" s="8">
        <f t="shared" si="6"/>
        <v>1</v>
      </c>
      <c r="K116" s="111" t="s">
        <v>146</v>
      </c>
      <c r="L116" s="111" t="s">
        <v>84</v>
      </c>
      <c r="M116" s="30">
        <v>1</v>
      </c>
    </row>
    <row r="117" spans="1:28" x14ac:dyDescent="0.25">
      <c r="A117" s="116" t="s">
        <v>2</v>
      </c>
      <c r="B117" s="31" t="s">
        <v>294</v>
      </c>
      <c r="C117" s="251">
        <v>43593</v>
      </c>
      <c r="D117" s="265">
        <v>2019</v>
      </c>
      <c r="E117" s="268">
        <v>2</v>
      </c>
      <c r="F117" s="116" t="s">
        <v>36</v>
      </c>
      <c r="G117" s="116" t="s">
        <v>4</v>
      </c>
      <c r="H117" s="118">
        <v>7.1</v>
      </c>
      <c r="I117" s="118">
        <v>7.3</v>
      </c>
      <c r="J117" s="8">
        <f t="shared" si="6"/>
        <v>1.028169014084507</v>
      </c>
      <c r="K117" s="111" t="s">
        <v>146</v>
      </c>
      <c r="L117" s="111" t="s">
        <v>84</v>
      </c>
      <c r="M117" s="30">
        <v>1</v>
      </c>
    </row>
    <row r="118" spans="1:28" x14ac:dyDescent="0.25">
      <c r="A118" s="116" t="s">
        <v>2</v>
      </c>
      <c r="B118" s="31" t="s">
        <v>294</v>
      </c>
      <c r="C118" s="251">
        <v>43593</v>
      </c>
      <c r="D118" s="263">
        <v>2019</v>
      </c>
      <c r="E118" s="268">
        <v>2</v>
      </c>
      <c r="F118" s="116" t="s">
        <v>36</v>
      </c>
      <c r="G118" s="116" t="s">
        <v>4</v>
      </c>
      <c r="H118" s="118">
        <v>7.2</v>
      </c>
      <c r="I118" s="118">
        <v>7.3</v>
      </c>
      <c r="J118" s="8">
        <f t="shared" si="6"/>
        <v>1.0138888888888888</v>
      </c>
      <c r="K118" s="111" t="s">
        <v>146</v>
      </c>
      <c r="L118" s="111" t="s">
        <v>84</v>
      </c>
      <c r="M118" s="30">
        <v>1</v>
      </c>
    </row>
    <row r="119" spans="1:28" s="27" customFormat="1" x14ac:dyDescent="0.25">
      <c r="A119" s="116" t="s">
        <v>2</v>
      </c>
      <c r="B119" s="31" t="s">
        <v>294</v>
      </c>
      <c r="C119" s="251">
        <v>43593</v>
      </c>
      <c r="D119" s="265">
        <v>2019</v>
      </c>
      <c r="E119" s="268">
        <v>2</v>
      </c>
      <c r="F119" s="116" t="s">
        <v>36</v>
      </c>
      <c r="G119" s="116" t="s">
        <v>4</v>
      </c>
      <c r="H119" s="118">
        <v>6.3</v>
      </c>
      <c r="I119" s="118">
        <v>6.4</v>
      </c>
      <c r="J119" s="8">
        <f t="shared" si="6"/>
        <v>1.015873015873016</v>
      </c>
      <c r="K119" s="111" t="s">
        <v>146</v>
      </c>
      <c r="L119" s="111" t="s">
        <v>84</v>
      </c>
      <c r="M119" s="30">
        <v>1</v>
      </c>
      <c r="N119" s="30"/>
      <c r="P119"/>
      <c r="Q119"/>
      <c r="R119"/>
      <c r="S119"/>
      <c r="T119"/>
      <c r="U119"/>
      <c r="V119"/>
      <c r="W119"/>
      <c r="X119"/>
      <c r="Y119"/>
      <c r="Z119"/>
      <c r="AA119"/>
      <c r="AB119"/>
    </row>
    <row r="120" spans="1:28" x14ac:dyDescent="0.25">
      <c r="A120" s="116" t="s">
        <v>2</v>
      </c>
      <c r="B120" s="31" t="s">
        <v>294</v>
      </c>
      <c r="C120" s="251">
        <v>43593</v>
      </c>
      <c r="D120" s="265">
        <v>2019</v>
      </c>
      <c r="E120" s="268">
        <v>2</v>
      </c>
      <c r="F120" s="116" t="s">
        <v>39</v>
      </c>
      <c r="G120" s="116" t="s">
        <v>4</v>
      </c>
      <c r="H120" s="118">
        <v>7.4</v>
      </c>
      <c r="I120" s="118">
        <v>7.4</v>
      </c>
      <c r="J120" s="8">
        <f t="shared" si="6"/>
        <v>1</v>
      </c>
      <c r="K120" s="111" t="s">
        <v>146</v>
      </c>
      <c r="L120" s="111" t="s">
        <v>84</v>
      </c>
      <c r="M120" s="30">
        <v>1</v>
      </c>
    </row>
    <row r="121" spans="1:28" x14ac:dyDescent="0.25">
      <c r="A121" s="116" t="s">
        <v>2</v>
      </c>
      <c r="B121" s="31" t="s">
        <v>294</v>
      </c>
      <c r="C121" s="251">
        <v>43593</v>
      </c>
      <c r="D121" s="265">
        <v>2019</v>
      </c>
      <c r="E121" s="268">
        <v>2</v>
      </c>
      <c r="F121" s="116" t="s">
        <v>39</v>
      </c>
      <c r="G121" s="116" t="s">
        <v>4</v>
      </c>
      <c r="H121" s="118">
        <v>7.6</v>
      </c>
      <c r="I121" s="118">
        <v>7.7</v>
      </c>
      <c r="J121" s="8">
        <f t="shared" si="6"/>
        <v>1.0131578947368423</v>
      </c>
      <c r="K121" s="111" t="s">
        <v>146</v>
      </c>
      <c r="L121" s="111" t="s">
        <v>84</v>
      </c>
      <c r="M121" s="30">
        <v>1</v>
      </c>
    </row>
    <row r="122" spans="1:28" x14ac:dyDescent="0.25">
      <c r="A122" s="116" t="s">
        <v>2</v>
      </c>
      <c r="B122" s="31" t="s">
        <v>294</v>
      </c>
      <c r="C122" s="251">
        <v>43593</v>
      </c>
      <c r="D122" s="263">
        <v>2019</v>
      </c>
      <c r="E122" s="268">
        <v>2</v>
      </c>
      <c r="F122" s="116" t="s">
        <v>34</v>
      </c>
      <c r="G122" s="116" t="s">
        <v>4</v>
      </c>
      <c r="H122" s="118">
        <v>7.2</v>
      </c>
      <c r="I122" s="118">
        <v>7.2</v>
      </c>
      <c r="J122" s="8">
        <f t="shared" si="6"/>
        <v>1</v>
      </c>
      <c r="K122" s="111" t="s">
        <v>146</v>
      </c>
      <c r="L122" s="111" t="s">
        <v>84</v>
      </c>
      <c r="M122" s="30">
        <v>1</v>
      </c>
    </row>
    <row r="123" spans="1:28" x14ac:dyDescent="0.25">
      <c r="A123" s="116" t="s">
        <v>2</v>
      </c>
      <c r="B123" s="31" t="s">
        <v>294</v>
      </c>
      <c r="C123" s="251">
        <v>43593</v>
      </c>
      <c r="D123" s="265">
        <v>2019</v>
      </c>
      <c r="E123" s="268">
        <v>2</v>
      </c>
      <c r="F123" s="116" t="s">
        <v>34</v>
      </c>
      <c r="G123" s="116" t="s">
        <v>4</v>
      </c>
      <c r="H123" s="118">
        <v>7.2</v>
      </c>
      <c r="I123" s="118">
        <v>7.1</v>
      </c>
      <c r="J123" s="8">
        <f t="shared" si="6"/>
        <v>0.98611111111111105</v>
      </c>
      <c r="K123" s="111" t="s">
        <v>146</v>
      </c>
      <c r="L123" s="111" t="s">
        <v>84</v>
      </c>
      <c r="M123" s="30">
        <v>1</v>
      </c>
    </row>
    <row r="124" spans="1:28" x14ac:dyDescent="0.25">
      <c r="A124" s="116" t="s">
        <v>2</v>
      </c>
      <c r="B124" s="31" t="s">
        <v>294</v>
      </c>
      <c r="C124" s="251">
        <v>43593</v>
      </c>
      <c r="D124" s="265">
        <v>2019</v>
      </c>
      <c r="E124" s="268">
        <v>2</v>
      </c>
      <c r="F124" s="116" t="s">
        <v>34</v>
      </c>
      <c r="G124" s="116" t="s">
        <v>4</v>
      </c>
      <c r="H124" s="118">
        <v>7.2</v>
      </c>
      <c r="I124" s="118">
        <v>7.3</v>
      </c>
      <c r="J124" s="8">
        <f t="shared" si="6"/>
        <v>1.0138888888888888</v>
      </c>
      <c r="K124" s="111" t="s">
        <v>146</v>
      </c>
      <c r="L124" s="111" t="s">
        <v>84</v>
      </c>
      <c r="M124" s="30">
        <v>1</v>
      </c>
    </row>
    <row r="125" spans="1:28" x14ac:dyDescent="0.25">
      <c r="A125" s="116" t="s">
        <v>2</v>
      </c>
      <c r="B125" s="31" t="s">
        <v>294</v>
      </c>
      <c r="C125" s="251">
        <v>43593</v>
      </c>
      <c r="D125" s="265">
        <v>2019</v>
      </c>
      <c r="E125" s="268">
        <v>2</v>
      </c>
      <c r="F125" s="116" t="s">
        <v>78</v>
      </c>
      <c r="G125" s="116" t="s">
        <v>4</v>
      </c>
      <c r="H125" s="118">
        <v>7.5</v>
      </c>
      <c r="I125" s="118">
        <v>7.5</v>
      </c>
      <c r="J125" s="8">
        <f t="shared" si="6"/>
        <v>1</v>
      </c>
      <c r="K125" s="111" t="s">
        <v>146</v>
      </c>
      <c r="L125" s="111" t="s">
        <v>84</v>
      </c>
      <c r="M125" s="30">
        <v>1</v>
      </c>
    </row>
    <row r="126" spans="1:28" x14ac:dyDescent="0.25">
      <c r="A126" s="116" t="s">
        <v>2</v>
      </c>
      <c r="B126" s="31" t="s">
        <v>294</v>
      </c>
      <c r="C126" s="251">
        <v>43593</v>
      </c>
      <c r="D126" s="263">
        <v>2019</v>
      </c>
      <c r="E126" s="268">
        <v>2</v>
      </c>
      <c r="F126" s="116" t="s">
        <v>78</v>
      </c>
      <c r="G126" s="116" t="s">
        <v>4</v>
      </c>
      <c r="H126" s="118">
        <v>6.7</v>
      </c>
      <c r="I126" s="118">
        <v>6.6</v>
      </c>
      <c r="J126" s="8">
        <f t="shared" si="6"/>
        <v>0.9850746268656716</v>
      </c>
      <c r="K126" s="111" t="s">
        <v>146</v>
      </c>
      <c r="L126" s="111" t="s">
        <v>84</v>
      </c>
      <c r="M126" s="30">
        <v>1</v>
      </c>
    </row>
    <row r="127" spans="1:28" x14ac:dyDescent="0.25">
      <c r="A127" s="116" t="s">
        <v>2</v>
      </c>
      <c r="B127" s="31" t="s">
        <v>294</v>
      </c>
      <c r="C127" s="251">
        <v>43593</v>
      </c>
      <c r="D127" s="265">
        <v>2019</v>
      </c>
      <c r="E127" s="268">
        <v>2</v>
      </c>
      <c r="F127" s="116" t="s">
        <v>78</v>
      </c>
      <c r="G127" s="116" t="s">
        <v>4</v>
      </c>
      <c r="H127" s="118">
        <v>6.7</v>
      </c>
      <c r="I127" s="118">
        <v>6.5</v>
      </c>
      <c r="J127" s="8">
        <f t="shared" si="6"/>
        <v>0.97014925373134331</v>
      </c>
      <c r="K127" s="111" t="s">
        <v>146</v>
      </c>
      <c r="L127" s="111" t="s">
        <v>84</v>
      </c>
      <c r="M127" s="30">
        <v>1</v>
      </c>
    </row>
    <row r="128" spans="1:28" x14ac:dyDescent="0.25">
      <c r="A128" s="116" t="s">
        <v>2</v>
      </c>
      <c r="B128" s="31" t="s">
        <v>294</v>
      </c>
      <c r="C128" s="251">
        <v>43593</v>
      </c>
      <c r="D128" s="265">
        <v>2019</v>
      </c>
      <c r="E128" s="268">
        <v>2</v>
      </c>
      <c r="F128" s="116" t="s">
        <v>78</v>
      </c>
      <c r="G128" s="116" t="s">
        <v>4</v>
      </c>
      <c r="H128" s="118">
        <v>6.8</v>
      </c>
      <c r="I128" s="118">
        <v>6.9</v>
      </c>
      <c r="J128" s="8">
        <f t="shared" si="6"/>
        <v>1.0147058823529413</v>
      </c>
      <c r="K128" s="111" t="s">
        <v>146</v>
      </c>
      <c r="L128" s="111" t="s">
        <v>84</v>
      </c>
      <c r="M128" s="30">
        <v>1</v>
      </c>
    </row>
    <row r="129" spans="1:13" x14ac:dyDescent="0.25">
      <c r="A129" s="116" t="s">
        <v>2</v>
      </c>
      <c r="B129" s="31" t="s">
        <v>294</v>
      </c>
      <c r="C129" s="251">
        <v>43593</v>
      </c>
      <c r="D129" s="265">
        <v>2019</v>
      </c>
      <c r="E129" s="268">
        <v>2</v>
      </c>
      <c r="F129" s="116" t="s">
        <v>78</v>
      </c>
      <c r="G129" s="116" t="s">
        <v>4</v>
      </c>
      <c r="H129" s="118">
        <v>7</v>
      </c>
      <c r="I129" s="118">
        <v>7</v>
      </c>
      <c r="J129" s="8">
        <f t="shared" si="6"/>
        <v>1</v>
      </c>
      <c r="K129" s="111" t="s">
        <v>146</v>
      </c>
      <c r="L129" s="111" t="s">
        <v>84</v>
      </c>
      <c r="M129" s="30">
        <v>1</v>
      </c>
    </row>
    <row r="130" spans="1:13" x14ac:dyDescent="0.25">
      <c r="A130" s="116" t="s">
        <v>45</v>
      </c>
      <c r="B130" s="31" t="s">
        <v>295</v>
      </c>
      <c r="C130" s="251">
        <v>43593</v>
      </c>
      <c r="D130" s="263">
        <v>2019</v>
      </c>
      <c r="E130" s="268">
        <v>2</v>
      </c>
      <c r="F130" s="116" t="s">
        <v>78</v>
      </c>
      <c r="G130" s="116" t="s">
        <v>4</v>
      </c>
      <c r="H130" s="118">
        <v>7.2</v>
      </c>
      <c r="I130" s="118">
        <v>7.3</v>
      </c>
      <c r="J130" s="8">
        <f t="shared" si="6"/>
        <v>1.0138888888888888</v>
      </c>
      <c r="K130" s="111" t="s">
        <v>146</v>
      </c>
      <c r="L130" s="111" t="s">
        <v>84</v>
      </c>
      <c r="M130" s="30">
        <v>1</v>
      </c>
    </row>
    <row r="131" spans="1:13" x14ac:dyDescent="0.25">
      <c r="A131" s="116" t="s">
        <v>45</v>
      </c>
      <c r="B131" s="31" t="s">
        <v>295</v>
      </c>
      <c r="C131" s="251">
        <v>43593</v>
      </c>
      <c r="D131" s="265">
        <v>2019</v>
      </c>
      <c r="E131" s="268">
        <v>2</v>
      </c>
      <c r="F131" s="116" t="s">
        <v>36</v>
      </c>
      <c r="G131" s="116" t="s">
        <v>4</v>
      </c>
      <c r="H131" s="118">
        <v>7.3</v>
      </c>
      <c r="I131" s="118">
        <v>7.4</v>
      </c>
      <c r="J131" s="8">
        <f t="shared" si="6"/>
        <v>1.0136986301369864</v>
      </c>
      <c r="K131" s="111" t="s">
        <v>146</v>
      </c>
      <c r="L131" s="111" t="s">
        <v>84</v>
      </c>
      <c r="M131" s="30">
        <v>1</v>
      </c>
    </row>
    <row r="132" spans="1:13" x14ac:dyDescent="0.25">
      <c r="A132" s="116" t="s">
        <v>45</v>
      </c>
      <c r="B132" s="31" t="s">
        <v>295</v>
      </c>
      <c r="C132" s="251">
        <v>43593</v>
      </c>
      <c r="D132" s="265">
        <v>2019</v>
      </c>
      <c r="E132" s="268">
        <v>2</v>
      </c>
      <c r="F132" s="116" t="s">
        <v>36</v>
      </c>
      <c r="G132" s="116" t="s">
        <v>4</v>
      </c>
      <c r="H132" s="118">
        <v>7.1</v>
      </c>
      <c r="I132" s="118">
        <v>7.1</v>
      </c>
      <c r="J132" s="8">
        <f t="shared" si="6"/>
        <v>1</v>
      </c>
      <c r="K132" s="111" t="s">
        <v>146</v>
      </c>
      <c r="L132" s="111" t="s">
        <v>84</v>
      </c>
      <c r="M132" s="30">
        <v>1</v>
      </c>
    </row>
    <row r="133" spans="1:13" x14ac:dyDescent="0.25">
      <c r="A133" s="116" t="s">
        <v>45</v>
      </c>
      <c r="B133" s="31" t="s">
        <v>295</v>
      </c>
      <c r="C133" s="251">
        <v>43593</v>
      </c>
      <c r="D133" s="265">
        <v>2019</v>
      </c>
      <c r="E133" s="268">
        <v>2</v>
      </c>
      <c r="F133" s="116" t="s">
        <v>36</v>
      </c>
      <c r="G133" s="116" t="s">
        <v>4</v>
      </c>
      <c r="H133" s="118">
        <v>7.1</v>
      </c>
      <c r="I133" s="118">
        <v>7</v>
      </c>
      <c r="J133" s="8">
        <f t="shared" si="6"/>
        <v>0.9859154929577465</v>
      </c>
      <c r="K133" s="111" t="s">
        <v>146</v>
      </c>
      <c r="L133" s="111" t="s">
        <v>84</v>
      </c>
      <c r="M133" s="30">
        <v>1</v>
      </c>
    </row>
    <row r="134" spans="1:13" x14ac:dyDescent="0.25">
      <c r="A134" s="116" t="s">
        <v>2</v>
      </c>
      <c r="B134" s="31" t="s">
        <v>294</v>
      </c>
      <c r="C134" s="251">
        <v>43605</v>
      </c>
      <c r="D134" s="263">
        <v>2019</v>
      </c>
      <c r="E134" s="268">
        <v>3</v>
      </c>
      <c r="F134" s="116" t="s">
        <v>50</v>
      </c>
      <c r="G134" s="116" t="s">
        <v>4</v>
      </c>
      <c r="H134" s="118">
        <v>6.5</v>
      </c>
      <c r="I134" s="118">
        <v>6.5</v>
      </c>
      <c r="J134" s="8">
        <f t="shared" si="6"/>
        <v>1</v>
      </c>
      <c r="K134" s="111" t="s">
        <v>146</v>
      </c>
      <c r="L134" s="111" t="s">
        <v>84</v>
      </c>
      <c r="M134" s="30">
        <v>1</v>
      </c>
    </row>
    <row r="135" spans="1:13" x14ac:dyDescent="0.25">
      <c r="A135" s="116" t="s">
        <v>2</v>
      </c>
      <c r="B135" s="31" t="s">
        <v>294</v>
      </c>
      <c r="C135" s="251">
        <v>43605</v>
      </c>
      <c r="D135" s="265">
        <v>2019</v>
      </c>
      <c r="E135" s="268">
        <v>3</v>
      </c>
      <c r="F135" s="116" t="s">
        <v>47</v>
      </c>
      <c r="G135" s="116" t="s">
        <v>4</v>
      </c>
      <c r="H135" s="118">
        <v>5.6</v>
      </c>
      <c r="I135" s="118">
        <v>5.8</v>
      </c>
      <c r="J135" s="8">
        <f t="shared" si="6"/>
        <v>1.0357142857142858</v>
      </c>
      <c r="K135" s="277" t="s">
        <v>146</v>
      </c>
      <c r="L135" s="111" t="s">
        <v>84</v>
      </c>
      <c r="M135" s="30">
        <v>1</v>
      </c>
    </row>
    <row r="136" spans="1:13" x14ac:dyDescent="0.25">
      <c r="A136" s="116" t="s">
        <v>2</v>
      </c>
      <c r="B136" s="31" t="s">
        <v>294</v>
      </c>
      <c r="C136" s="251">
        <v>43605</v>
      </c>
      <c r="D136" s="265">
        <v>2019</v>
      </c>
      <c r="E136" s="268">
        <v>3</v>
      </c>
      <c r="F136" s="116" t="s">
        <v>55</v>
      </c>
      <c r="G136" s="116" t="s">
        <v>4</v>
      </c>
      <c r="H136" s="118">
        <v>6.9</v>
      </c>
      <c r="I136" s="118">
        <v>7.1</v>
      </c>
      <c r="J136" s="8">
        <f t="shared" si="6"/>
        <v>1.0289855072463767</v>
      </c>
      <c r="K136" s="111" t="s">
        <v>146</v>
      </c>
      <c r="L136" s="111" t="s">
        <v>84</v>
      </c>
      <c r="M136" s="30">
        <v>1</v>
      </c>
    </row>
    <row r="137" spans="1:13" x14ac:dyDescent="0.25">
      <c r="A137" s="116" t="s">
        <v>2</v>
      </c>
      <c r="B137" s="31" t="s">
        <v>294</v>
      </c>
      <c r="C137" s="251">
        <v>43605</v>
      </c>
      <c r="D137" s="265">
        <v>2019</v>
      </c>
      <c r="E137" s="268">
        <v>3</v>
      </c>
      <c r="F137" s="116" t="s">
        <v>55</v>
      </c>
      <c r="G137" s="116" t="s">
        <v>4</v>
      </c>
      <c r="H137" s="118">
        <v>6.8</v>
      </c>
      <c r="I137" s="118">
        <v>6.8</v>
      </c>
      <c r="J137" s="8">
        <f t="shared" si="6"/>
        <v>1</v>
      </c>
      <c r="K137" s="111" t="s">
        <v>146</v>
      </c>
      <c r="L137" s="111" t="s">
        <v>84</v>
      </c>
      <c r="M137" s="30">
        <v>1</v>
      </c>
    </row>
    <row r="138" spans="1:13" x14ac:dyDescent="0.25">
      <c r="A138" s="116" t="s">
        <v>2</v>
      </c>
      <c r="B138" s="31" t="s">
        <v>294</v>
      </c>
      <c r="C138" s="251">
        <v>43605</v>
      </c>
      <c r="D138" s="263">
        <v>2019</v>
      </c>
      <c r="E138" s="268">
        <v>3</v>
      </c>
      <c r="F138" s="116" t="s">
        <v>55</v>
      </c>
      <c r="G138" s="116" t="s">
        <v>4</v>
      </c>
      <c r="H138" s="118">
        <v>6.7</v>
      </c>
      <c r="I138" s="118">
        <v>6.6</v>
      </c>
      <c r="J138" s="8">
        <f t="shared" si="6"/>
        <v>0.9850746268656716</v>
      </c>
      <c r="K138" s="111" t="s">
        <v>146</v>
      </c>
      <c r="L138" s="111" t="s">
        <v>84</v>
      </c>
      <c r="M138" s="30">
        <v>1</v>
      </c>
    </row>
    <row r="139" spans="1:13" x14ac:dyDescent="0.25">
      <c r="A139" s="116" t="s">
        <v>2</v>
      </c>
      <c r="B139" s="31" t="s">
        <v>294</v>
      </c>
      <c r="C139" s="251">
        <v>43605</v>
      </c>
      <c r="D139" s="265">
        <v>2019</v>
      </c>
      <c r="E139" s="268">
        <v>3</v>
      </c>
      <c r="F139" s="116" t="s">
        <v>55</v>
      </c>
      <c r="G139" s="116" t="s">
        <v>4</v>
      </c>
      <c r="H139" s="118">
        <v>6.6</v>
      </c>
      <c r="I139" s="118">
        <v>6.8</v>
      </c>
      <c r="J139" s="8">
        <f t="shared" si="6"/>
        <v>1.0303030303030303</v>
      </c>
      <c r="K139" s="111" t="s">
        <v>146</v>
      </c>
      <c r="L139" s="111" t="s">
        <v>84</v>
      </c>
      <c r="M139" s="30">
        <v>1</v>
      </c>
    </row>
    <row r="140" spans="1:13" x14ac:dyDescent="0.25">
      <c r="A140" s="116" t="s">
        <v>2</v>
      </c>
      <c r="B140" s="31" t="s">
        <v>294</v>
      </c>
      <c r="C140" s="251">
        <v>43605</v>
      </c>
      <c r="D140" s="265">
        <v>2019</v>
      </c>
      <c r="E140" s="268">
        <v>3</v>
      </c>
      <c r="F140" s="116" t="s">
        <v>51</v>
      </c>
      <c r="G140" s="116" t="s">
        <v>4</v>
      </c>
      <c r="H140" s="118">
        <v>7.2</v>
      </c>
      <c r="I140" s="118">
        <v>7.2</v>
      </c>
      <c r="J140" s="8">
        <f t="shared" si="6"/>
        <v>1</v>
      </c>
      <c r="K140" s="111" t="s">
        <v>146</v>
      </c>
      <c r="L140" s="111" t="s">
        <v>84</v>
      </c>
      <c r="M140" s="30">
        <v>1</v>
      </c>
    </row>
    <row r="141" spans="1:13" x14ac:dyDescent="0.25">
      <c r="A141" s="116" t="s">
        <v>2</v>
      </c>
      <c r="B141" s="31" t="s">
        <v>294</v>
      </c>
      <c r="C141" s="251">
        <v>43605</v>
      </c>
      <c r="D141" s="265">
        <v>2019</v>
      </c>
      <c r="E141" s="268">
        <v>3</v>
      </c>
      <c r="F141" s="116" t="s">
        <v>51</v>
      </c>
      <c r="G141" s="116" t="s">
        <v>4</v>
      </c>
      <c r="H141" s="118">
        <v>6.1</v>
      </c>
      <c r="I141" s="118">
        <v>6.3</v>
      </c>
      <c r="J141" s="8">
        <f t="shared" si="6"/>
        <v>1.0327868852459017</v>
      </c>
      <c r="K141" s="111" t="s">
        <v>146</v>
      </c>
      <c r="L141" s="111" t="s">
        <v>84</v>
      </c>
      <c r="M141" s="30">
        <v>1</v>
      </c>
    </row>
    <row r="142" spans="1:13" x14ac:dyDescent="0.25">
      <c r="A142" s="116" t="s">
        <v>2</v>
      </c>
      <c r="B142" s="31" t="s">
        <v>294</v>
      </c>
      <c r="C142" s="251">
        <v>43605</v>
      </c>
      <c r="D142" s="263">
        <v>2019</v>
      </c>
      <c r="E142" s="268">
        <v>3</v>
      </c>
      <c r="F142" s="116" t="s">
        <v>52</v>
      </c>
      <c r="G142" s="116" t="s">
        <v>4</v>
      </c>
      <c r="H142" s="118">
        <v>6.8</v>
      </c>
      <c r="I142" s="118">
        <v>6.8</v>
      </c>
      <c r="J142" s="8">
        <f t="shared" si="6"/>
        <v>1</v>
      </c>
      <c r="K142" s="111" t="s">
        <v>146</v>
      </c>
      <c r="L142" s="111" t="s">
        <v>84</v>
      </c>
      <c r="M142" s="30">
        <v>1</v>
      </c>
    </row>
    <row r="143" spans="1:13" x14ac:dyDescent="0.25">
      <c r="A143" s="116" t="s">
        <v>2</v>
      </c>
      <c r="B143" s="31" t="s">
        <v>294</v>
      </c>
      <c r="C143" s="251">
        <v>43605</v>
      </c>
      <c r="D143" s="265">
        <v>2019</v>
      </c>
      <c r="E143" s="268">
        <v>3</v>
      </c>
      <c r="F143" s="116" t="s">
        <v>54</v>
      </c>
      <c r="G143" s="116" t="s">
        <v>4</v>
      </c>
      <c r="H143" s="118">
        <v>7.2</v>
      </c>
      <c r="I143" s="118">
        <v>7.3</v>
      </c>
      <c r="J143" s="8">
        <f t="shared" si="6"/>
        <v>1.0138888888888888</v>
      </c>
      <c r="K143" s="111" t="s">
        <v>146</v>
      </c>
      <c r="L143" s="111" t="s">
        <v>84</v>
      </c>
      <c r="M143" s="30">
        <v>1</v>
      </c>
    </row>
    <row r="144" spans="1:13" x14ac:dyDescent="0.25">
      <c r="A144" s="116" t="s">
        <v>2</v>
      </c>
      <c r="B144" s="31" t="s">
        <v>294</v>
      </c>
      <c r="C144" s="251">
        <v>43605</v>
      </c>
      <c r="D144" s="265">
        <v>2019</v>
      </c>
      <c r="E144" s="268">
        <v>3</v>
      </c>
      <c r="F144" s="116" t="s">
        <v>54</v>
      </c>
      <c r="G144" s="116" t="s">
        <v>4</v>
      </c>
      <c r="H144" s="118">
        <v>6.5</v>
      </c>
      <c r="I144" s="118">
        <v>6.5</v>
      </c>
      <c r="J144" s="8">
        <f t="shared" ref="J144:J207" si="7">I144/H144</f>
        <v>1</v>
      </c>
      <c r="K144" s="111" t="s">
        <v>146</v>
      </c>
      <c r="L144" s="111" t="s">
        <v>84</v>
      </c>
      <c r="M144" s="30">
        <v>1</v>
      </c>
    </row>
    <row r="145" spans="1:13" x14ac:dyDescent="0.25">
      <c r="A145" s="116" t="s">
        <v>2</v>
      </c>
      <c r="B145" s="31" t="s">
        <v>294</v>
      </c>
      <c r="C145" s="251">
        <v>43605</v>
      </c>
      <c r="D145" s="265">
        <v>2019</v>
      </c>
      <c r="E145" s="268">
        <v>3</v>
      </c>
      <c r="F145" s="116" t="s">
        <v>54</v>
      </c>
      <c r="G145" s="116" t="s">
        <v>4</v>
      </c>
      <c r="H145" s="118">
        <v>6.5</v>
      </c>
      <c r="I145" s="118">
        <v>6.6</v>
      </c>
      <c r="J145" s="8">
        <f t="shared" si="7"/>
        <v>1.0153846153846153</v>
      </c>
      <c r="K145" s="111" t="s">
        <v>146</v>
      </c>
      <c r="L145" s="111" t="s">
        <v>84</v>
      </c>
      <c r="M145" s="30">
        <v>1</v>
      </c>
    </row>
    <row r="146" spans="1:13" x14ac:dyDescent="0.25">
      <c r="A146" s="116" t="s">
        <v>2</v>
      </c>
      <c r="B146" s="31" t="s">
        <v>294</v>
      </c>
      <c r="C146" s="251">
        <v>43605</v>
      </c>
      <c r="D146" s="263">
        <v>2019</v>
      </c>
      <c r="E146" s="268">
        <v>3</v>
      </c>
      <c r="F146" s="116" t="s">
        <v>54</v>
      </c>
      <c r="G146" s="116" t="s">
        <v>4</v>
      </c>
      <c r="H146" s="118">
        <v>6.2</v>
      </c>
      <c r="I146" s="118">
        <v>6.3</v>
      </c>
      <c r="J146" s="8">
        <f t="shared" si="7"/>
        <v>1.0161290322580645</v>
      </c>
      <c r="K146" s="111" t="s">
        <v>146</v>
      </c>
      <c r="L146" s="111" t="s">
        <v>84</v>
      </c>
      <c r="M146" s="30">
        <v>1</v>
      </c>
    </row>
    <row r="147" spans="1:13" x14ac:dyDescent="0.25">
      <c r="A147" s="116" t="s">
        <v>2</v>
      </c>
      <c r="B147" s="31" t="s">
        <v>294</v>
      </c>
      <c r="C147" s="251">
        <v>43605</v>
      </c>
      <c r="D147" s="265">
        <v>2019</v>
      </c>
      <c r="E147" s="268">
        <v>3</v>
      </c>
      <c r="F147" s="116" t="s">
        <v>54</v>
      </c>
      <c r="G147" s="116" t="s">
        <v>4</v>
      </c>
      <c r="H147" s="118">
        <v>6.8</v>
      </c>
      <c r="I147" s="118">
        <v>6.9</v>
      </c>
      <c r="J147" s="8">
        <f t="shared" si="7"/>
        <v>1.0147058823529413</v>
      </c>
      <c r="K147" s="111" t="s">
        <v>146</v>
      </c>
      <c r="L147" s="111" t="s">
        <v>84</v>
      </c>
      <c r="M147" s="30">
        <v>1</v>
      </c>
    </row>
    <row r="148" spans="1:13" x14ac:dyDescent="0.25">
      <c r="A148" s="116" t="s">
        <v>2</v>
      </c>
      <c r="B148" s="31" t="s">
        <v>294</v>
      </c>
      <c r="C148" s="251">
        <v>43605</v>
      </c>
      <c r="D148" s="265">
        <v>2019</v>
      </c>
      <c r="E148" s="268">
        <v>3</v>
      </c>
      <c r="F148" s="116" t="s">
        <v>54</v>
      </c>
      <c r="G148" s="116" t="s">
        <v>4</v>
      </c>
      <c r="H148" s="118">
        <v>6.8</v>
      </c>
      <c r="I148" s="118">
        <v>6.9</v>
      </c>
      <c r="J148" s="8">
        <f t="shared" si="7"/>
        <v>1.0147058823529413</v>
      </c>
      <c r="K148" s="111" t="s">
        <v>146</v>
      </c>
      <c r="L148" s="111" t="s">
        <v>84</v>
      </c>
      <c r="M148" s="30">
        <v>1</v>
      </c>
    </row>
    <row r="149" spans="1:13" x14ac:dyDescent="0.25">
      <c r="A149" s="116" t="s">
        <v>2</v>
      </c>
      <c r="B149" s="31" t="s">
        <v>294</v>
      </c>
      <c r="C149" s="251">
        <v>43605</v>
      </c>
      <c r="D149" s="265">
        <v>2019</v>
      </c>
      <c r="E149" s="268">
        <v>3</v>
      </c>
      <c r="F149" s="116" t="s">
        <v>54</v>
      </c>
      <c r="G149" s="116" t="s">
        <v>4</v>
      </c>
      <c r="H149" s="118">
        <v>6</v>
      </c>
      <c r="I149" s="118">
        <v>6.8</v>
      </c>
      <c r="J149" s="8">
        <f t="shared" si="7"/>
        <v>1.1333333333333333</v>
      </c>
      <c r="K149" s="111" t="s">
        <v>146</v>
      </c>
      <c r="L149" s="111" t="s">
        <v>84</v>
      </c>
      <c r="M149" s="30">
        <v>1</v>
      </c>
    </row>
    <row r="150" spans="1:13" x14ac:dyDescent="0.25">
      <c r="A150" s="116" t="s">
        <v>2</v>
      </c>
      <c r="B150" s="31" t="s">
        <v>294</v>
      </c>
      <c r="C150" s="251">
        <v>43605</v>
      </c>
      <c r="D150" s="263">
        <v>2019</v>
      </c>
      <c r="E150" s="268">
        <v>3</v>
      </c>
      <c r="F150" s="116" t="s">
        <v>49</v>
      </c>
      <c r="G150" s="116" t="s">
        <v>4</v>
      </c>
      <c r="H150" s="118">
        <v>7.3</v>
      </c>
      <c r="I150" s="118">
        <v>7.2</v>
      </c>
      <c r="J150" s="8">
        <f t="shared" si="7"/>
        <v>0.98630136986301375</v>
      </c>
      <c r="K150" s="111" t="s">
        <v>146</v>
      </c>
      <c r="L150" s="111" t="s">
        <v>84</v>
      </c>
      <c r="M150" s="30">
        <v>1</v>
      </c>
    </row>
    <row r="151" spans="1:13" x14ac:dyDescent="0.25">
      <c r="A151" s="116" t="s">
        <v>2</v>
      </c>
      <c r="B151" s="31" t="s">
        <v>294</v>
      </c>
      <c r="C151" s="251">
        <v>43605</v>
      </c>
      <c r="D151" s="265">
        <v>2019</v>
      </c>
      <c r="E151" s="268">
        <v>3</v>
      </c>
      <c r="F151" s="116" t="s">
        <v>49</v>
      </c>
      <c r="G151" s="116" t="s">
        <v>4</v>
      </c>
      <c r="H151" s="118">
        <v>6</v>
      </c>
      <c r="I151" s="118">
        <v>6</v>
      </c>
      <c r="J151" s="8">
        <f t="shared" si="7"/>
        <v>1</v>
      </c>
      <c r="K151" s="111" t="s">
        <v>146</v>
      </c>
      <c r="L151" s="111" t="s">
        <v>84</v>
      </c>
      <c r="M151" s="30">
        <v>1</v>
      </c>
    </row>
    <row r="152" spans="1:13" x14ac:dyDescent="0.25">
      <c r="A152" s="116" t="s">
        <v>2</v>
      </c>
      <c r="B152" s="31" t="s">
        <v>294</v>
      </c>
      <c r="C152" s="251">
        <v>43605</v>
      </c>
      <c r="D152" s="265">
        <v>2019</v>
      </c>
      <c r="E152" s="268">
        <v>3</v>
      </c>
      <c r="F152" s="116" t="s">
        <v>56</v>
      </c>
      <c r="G152" s="116" t="s">
        <v>4</v>
      </c>
      <c r="H152" s="118">
        <v>7</v>
      </c>
      <c r="I152" s="118">
        <v>7.1</v>
      </c>
      <c r="J152" s="8">
        <f t="shared" si="7"/>
        <v>1.0142857142857142</v>
      </c>
      <c r="K152" s="111" t="s">
        <v>146</v>
      </c>
      <c r="L152" s="111" t="s">
        <v>84</v>
      </c>
      <c r="M152" s="30">
        <v>1</v>
      </c>
    </row>
    <row r="153" spans="1:13" x14ac:dyDescent="0.25">
      <c r="A153" s="116" t="s">
        <v>2</v>
      </c>
      <c r="B153" s="31" t="s">
        <v>294</v>
      </c>
      <c r="C153" s="251">
        <v>43605</v>
      </c>
      <c r="D153" s="265">
        <v>2019</v>
      </c>
      <c r="E153" s="268">
        <v>3</v>
      </c>
      <c r="F153" s="116" t="s">
        <v>56</v>
      </c>
      <c r="G153" s="116" t="s">
        <v>4</v>
      </c>
      <c r="H153" s="118">
        <v>7.8</v>
      </c>
      <c r="I153" s="118">
        <v>7.9</v>
      </c>
      <c r="J153" s="8">
        <f t="shared" si="7"/>
        <v>1.012820512820513</v>
      </c>
      <c r="K153" s="111" t="s">
        <v>146</v>
      </c>
      <c r="L153" s="111" t="s">
        <v>84</v>
      </c>
      <c r="M153" s="30">
        <v>1</v>
      </c>
    </row>
    <row r="154" spans="1:13" x14ac:dyDescent="0.25">
      <c r="A154" s="116" t="s">
        <v>2</v>
      </c>
      <c r="B154" s="31" t="s">
        <v>294</v>
      </c>
      <c r="C154" s="251">
        <v>43605</v>
      </c>
      <c r="D154" s="263">
        <v>2019</v>
      </c>
      <c r="E154" s="268">
        <v>3</v>
      </c>
      <c r="F154" s="116" t="s">
        <v>56</v>
      </c>
      <c r="G154" s="116" t="s">
        <v>4</v>
      </c>
      <c r="H154" s="118">
        <v>7.1</v>
      </c>
      <c r="I154" s="118">
        <v>7.1</v>
      </c>
      <c r="J154" s="8">
        <f t="shared" si="7"/>
        <v>1</v>
      </c>
      <c r="K154" s="111" t="s">
        <v>146</v>
      </c>
      <c r="L154" s="111" t="s">
        <v>84</v>
      </c>
      <c r="M154" s="30">
        <v>1</v>
      </c>
    </row>
    <row r="155" spans="1:13" x14ac:dyDescent="0.25">
      <c r="A155" s="116" t="s">
        <v>2</v>
      </c>
      <c r="B155" s="31" t="s">
        <v>294</v>
      </c>
      <c r="C155" s="251">
        <v>43605</v>
      </c>
      <c r="D155" s="265">
        <v>2019</v>
      </c>
      <c r="E155" s="268">
        <v>3</v>
      </c>
      <c r="F155" s="116" t="s">
        <v>56</v>
      </c>
      <c r="G155" s="116" t="s">
        <v>4</v>
      </c>
      <c r="H155" s="118">
        <v>6.4</v>
      </c>
      <c r="I155" s="118">
        <v>6.5</v>
      </c>
      <c r="J155" s="8">
        <f t="shared" si="7"/>
        <v>1.015625</v>
      </c>
      <c r="K155" s="111" t="s">
        <v>146</v>
      </c>
      <c r="L155" s="111" t="s">
        <v>84</v>
      </c>
      <c r="M155" s="30">
        <v>1</v>
      </c>
    </row>
    <row r="156" spans="1:13" x14ac:dyDescent="0.25">
      <c r="A156" s="116" t="s">
        <v>2</v>
      </c>
      <c r="B156" s="31" t="s">
        <v>294</v>
      </c>
      <c r="C156" s="251">
        <v>43605</v>
      </c>
      <c r="D156" s="265">
        <v>2019</v>
      </c>
      <c r="E156" s="268">
        <v>3</v>
      </c>
      <c r="F156" s="116" t="s">
        <v>56</v>
      </c>
      <c r="G156" s="116" t="s">
        <v>4</v>
      </c>
      <c r="H156" s="118">
        <v>6.4</v>
      </c>
      <c r="I156" s="118">
        <v>6.5</v>
      </c>
      <c r="J156" s="8">
        <f t="shared" si="7"/>
        <v>1.015625</v>
      </c>
      <c r="K156" s="111" t="s">
        <v>146</v>
      </c>
      <c r="L156" s="111" t="s">
        <v>84</v>
      </c>
      <c r="M156" s="30">
        <v>1</v>
      </c>
    </row>
    <row r="157" spans="1:13" x14ac:dyDescent="0.25">
      <c r="A157" s="116" t="s">
        <v>2</v>
      </c>
      <c r="B157" s="31" t="s">
        <v>294</v>
      </c>
      <c r="C157" s="251">
        <v>43605</v>
      </c>
      <c r="D157" s="265">
        <v>2019</v>
      </c>
      <c r="E157" s="268">
        <v>3</v>
      </c>
      <c r="F157" s="116" t="s">
        <v>56</v>
      </c>
      <c r="G157" s="116" t="s">
        <v>4</v>
      </c>
      <c r="H157" s="118">
        <v>7.2</v>
      </c>
      <c r="I157" s="118">
        <v>7.3</v>
      </c>
      <c r="J157" s="8">
        <f t="shared" si="7"/>
        <v>1.0138888888888888</v>
      </c>
      <c r="K157" s="111" t="s">
        <v>146</v>
      </c>
      <c r="L157" s="111" t="s">
        <v>84</v>
      </c>
      <c r="M157" s="30">
        <v>1</v>
      </c>
    </row>
    <row r="158" spans="1:13" x14ac:dyDescent="0.25">
      <c r="A158" s="116" t="s">
        <v>2</v>
      </c>
      <c r="B158" s="31" t="s">
        <v>294</v>
      </c>
      <c r="C158" s="251">
        <v>43605</v>
      </c>
      <c r="D158" s="263">
        <v>2019</v>
      </c>
      <c r="E158" s="268">
        <v>3</v>
      </c>
      <c r="F158" s="116" t="s">
        <v>56</v>
      </c>
      <c r="G158" s="116" t="s">
        <v>4</v>
      </c>
      <c r="H158" s="118">
        <v>6.5</v>
      </c>
      <c r="I158" s="118">
        <v>6.8</v>
      </c>
      <c r="J158" s="8">
        <f t="shared" si="7"/>
        <v>1.0461538461538462</v>
      </c>
      <c r="K158" s="111" t="s">
        <v>146</v>
      </c>
      <c r="L158" s="111" t="s">
        <v>84</v>
      </c>
      <c r="M158" s="30">
        <v>1</v>
      </c>
    </row>
    <row r="159" spans="1:13" x14ac:dyDescent="0.25">
      <c r="A159" s="116" t="s">
        <v>2</v>
      </c>
      <c r="B159" s="31" t="s">
        <v>294</v>
      </c>
      <c r="C159" s="251">
        <v>43605</v>
      </c>
      <c r="D159" s="265">
        <v>2019</v>
      </c>
      <c r="E159" s="268">
        <v>3</v>
      </c>
      <c r="F159" s="116" t="s">
        <v>56</v>
      </c>
      <c r="G159" s="116" t="s">
        <v>4</v>
      </c>
      <c r="H159" s="118">
        <v>7.5</v>
      </c>
      <c r="I159" s="118">
        <v>7.6</v>
      </c>
      <c r="J159" s="8">
        <f t="shared" si="7"/>
        <v>1.0133333333333332</v>
      </c>
      <c r="K159" s="111" t="s">
        <v>146</v>
      </c>
      <c r="L159" s="111" t="s">
        <v>84</v>
      </c>
      <c r="M159" s="30">
        <v>1</v>
      </c>
    </row>
    <row r="160" spans="1:13" x14ac:dyDescent="0.25">
      <c r="A160" s="116" t="s">
        <v>2</v>
      </c>
      <c r="B160" s="31" t="s">
        <v>294</v>
      </c>
      <c r="C160" s="251">
        <v>43605</v>
      </c>
      <c r="D160" s="265">
        <v>2019</v>
      </c>
      <c r="E160" s="268">
        <v>3</v>
      </c>
      <c r="F160" s="116" t="s">
        <v>56</v>
      </c>
      <c r="G160" s="116" t="s">
        <v>4</v>
      </c>
      <c r="H160" s="118">
        <v>7.5</v>
      </c>
      <c r="I160" s="118">
        <v>7.5</v>
      </c>
      <c r="J160" s="8">
        <f t="shared" si="7"/>
        <v>1</v>
      </c>
      <c r="K160" s="111" t="s">
        <v>146</v>
      </c>
      <c r="L160" s="111" t="s">
        <v>84</v>
      </c>
      <c r="M160" s="30">
        <v>1</v>
      </c>
    </row>
    <row r="161" spans="1:13" x14ac:dyDescent="0.25">
      <c r="A161" s="116" t="s">
        <v>2</v>
      </c>
      <c r="B161" s="31" t="s">
        <v>294</v>
      </c>
      <c r="C161" s="251">
        <v>43605</v>
      </c>
      <c r="D161" s="265">
        <v>2019</v>
      </c>
      <c r="E161" s="268">
        <v>3</v>
      </c>
      <c r="F161" s="116" t="s">
        <v>56</v>
      </c>
      <c r="G161" s="116" t="s">
        <v>4</v>
      </c>
      <c r="H161" s="118">
        <v>7.4</v>
      </c>
      <c r="I161" s="118">
        <v>7.4</v>
      </c>
      <c r="J161" s="8">
        <f t="shared" si="7"/>
        <v>1</v>
      </c>
      <c r="K161" s="111" t="s">
        <v>146</v>
      </c>
      <c r="L161" s="111" t="s">
        <v>84</v>
      </c>
      <c r="M161" s="30">
        <v>1</v>
      </c>
    </row>
    <row r="162" spans="1:13" x14ac:dyDescent="0.25">
      <c r="A162" s="116" t="s">
        <v>2</v>
      </c>
      <c r="B162" s="31" t="s">
        <v>294</v>
      </c>
      <c r="C162" s="251">
        <v>43605</v>
      </c>
      <c r="D162" s="263">
        <v>2019</v>
      </c>
      <c r="E162" s="268">
        <v>3</v>
      </c>
      <c r="F162" s="116" t="s">
        <v>56</v>
      </c>
      <c r="G162" s="116" t="s">
        <v>4</v>
      </c>
      <c r="H162" s="118">
        <v>5.8</v>
      </c>
      <c r="I162" s="118">
        <v>6</v>
      </c>
      <c r="J162" s="8">
        <f t="shared" si="7"/>
        <v>1.0344827586206897</v>
      </c>
      <c r="K162" s="111" t="s">
        <v>146</v>
      </c>
      <c r="L162" s="111" t="s">
        <v>84</v>
      </c>
      <c r="M162" s="30">
        <v>1</v>
      </c>
    </row>
    <row r="163" spans="1:13" x14ac:dyDescent="0.25">
      <c r="A163" s="116" t="s">
        <v>2</v>
      </c>
      <c r="B163" s="31" t="s">
        <v>294</v>
      </c>
      <c r="C163" s="251">
        <v>43605</v>
      </c>
      <c r="D163" s="265">
        <v>2019</v>
      </c>
      <c r="E163" s="268">
        <v>3</v>
      </c>
      <c r="F163" s="116" t="s">
        <v>56</v>
      </c>
      <c r="G163" s="116" t="s">
        <v>4</v>
      </c>
      <c r="H163" s="118">
        <v>7</v>
      </c>
      <c r="I163" s="118">
        <v>7</v>
      </c>
      <c r="J163" s="8">
        <f t="shared" si="7"/>
        <v>1</v>
      </c>
      <c r="K163" s="111" t="s">
        <v>146</v>
      </c>
      <c r="L163" s="111" t="s">
        <v>84</v>
      </c>
      <c r="M163" s="30">
        <v>1</v>
      </c>
    </row>
    <row r="164" spans="1:13" x14ac:dyDescent="0.25">
      <c r="A164" s="116" t="s">
        <v>2</v>
      </c>
      <c r="B164" s="31" t="s">
        <v>294</v>
      </c>
      <c r="C164" s="251">
        <v>43605</v>
      </c>
      <c r="D164" s="265">
        <v>2019</v>
      </c>
      <c r="E164" s="268">
        <v>3</v>
      </c>
      <c r="F164" s="116" t="s">
        <v>56</v>
      </c>
      <c r="G164" s="116" t="s">
        <v>4</v>
      </c>
      <c r="H164" s="118">
        <v>6.7</v>
      </c>
      <c r="I164" s="118">
        <v>6.8</v>
      </c>
      <c r="J164" s="8">
        <f t="shared" si="7"/>
        <v>1.0149253731343284</v>
      </c>
      <c r="K164" s="111" t="s">
        <v>146</v>
      </c>
      <c r="L164" s="111" t="s">
        <v>84</v>
      </c>
      <c r="M164" s="30">
        <v>1</v>
      </c>
    </row>
    <row r="165" spans="1:13" x14ac:dyDescent="0.25">
      <c r="A165" s="116" t="s">
        <v>2</v>
      </c>
      <c r="B165" s="31" t="s">
        <v>294</v>
      </c>
      <c r="C165" s="251">
        <v>43605</v>
      </c>
      <c r="D165" s="265">
        <v>2019</v>
      </c>
      <c r="E165" s="268">
        <v>3</v>
      </c>
      <c r="F165" s="116" t="s">
        <v>56</v>
      </c>
      <c r="G165" s="116" t="s">
        <v>4</v>
      </c>
      <c r="H165" s="118">
        <v>6.2</v>
      </c>
      <c r="I165" s="118">
        <v>6.3</v>
      </c>
      <c r="J165" s="8">
        <f t="shared" si="7"/>
        <v>1.0161290322580645</v>
      </c>
      <c r="K165" s="111" t="s">
        <v>146</v>
      </c>
      <c r="L165" s="111" t="s">
        <v>84</v>
      </c>
      <c r="M165" s="30">
        <v>1</v>
      </c>
    </row>
    <row r="166" spans="1:13" x14ac:dyDescent="0.25">
      <c r="A166" s="116" t="s">
        <v>45</v>
      </c>
      <c r="B166" s="31" t="s">
        <v>295</v>
      </c>
      <c r="C166" s="251">
        <v>43605</v>
      </c>
      <c r="D166" s="263">
        <v>2019</v>
      </c>
      <c r="E166" s="268">
        <v>3</v>
      </c>
      <c r="F166" s="116" t="s">
        <v>50</v>
      </c>
      <c r="G166" s="116" t="s">
        <v>4</v>
      </c>
      <c r="H166" s="118">
        <v>6.8</v>
      </c>
      <c r="I166" s="118">
        <v>6.9</v>
      </c>
      <c r="J166" s="8">
        <f t="shared" si="7"/>
        <v>1.0147058823529413</v>
      </c>
      <c r="K166" s="111" t="s">
        <v>146</v>
      </c>
      <c r="L166" s="111" t="s">
        <v>84</v>
      </c>
      <c r="M166" s="30">
        <v>1</v>
      </c>
    </row>
    <row r="167" spans="1:13" x14ac:dyDescent="0.25">
      <c r="A167" s="116" t="s">
        <v>2</v>
      </c>
      <c r="B167" s="31" t="s">
        <v>294</v>
      </c>
      <c r="C167" s="251">
        <v>43620</v>
      </c>
      <c r="D167" s="265">
        <v>2019</v>
      </c>
      <c r="E167" s="268">
        <v>4</v>
      </c>
      <c r="F167" s="116" t="s">
        <v>60</v>
      </c>
      <c r="G167" s="116" t="s">
        <v>4</v>
      </c>
      <c r="H167" s="118">
        <v>6.5</v>
      </c>
      <c r="I167" s="118">
        <v>6.5</v>
      </c>
      <c r="J167" s="8">
        <f t="shared" si="7"/>
        <v>1</v>
      </c>
      <c r="K167" s="111" t="s">
        <v>146</v>
      </c>
      <c r="L167" s="111" t="s">
        <v>84</v>
      </c>
      <c r="M167" s="30">
        <v>1</v>
      </c>
    </row>
    <row r="168" spans="1:13" x14ac:dyDescent="0.25">
      <c r="A168" s="116" t="s">
        <v>2</v>
      </c>
      <c r="B168" s="31" t="s">
        <v>294</v>
      </c>
      <c r="C168" s="251">
        <v>43620</v>
      </c>
      <c r="D168" s="265">
        <v>2019</v>
      </c>
      <c r="E168" s="268">
        <v>4</v>
      </c>
      <c r="F168" s="116" t="s">
        <v>60</v>
      </c>
      <c r="G168" s="116" t="s">
        <v>4</v>
      </c>
      <c r="H168" s="118">
        <v>6.8</v>
      </c>
      <c r="I168" s="118">
        <v>6.8</v>
      </c>
      <c r="J168" s="8">
        <f t="shared" si="7"/>
        <v>1</v>
      </c>
      <c r="K168" s="111" t="s">
        <v>146</v>
      </c>
      <c r="L168" s="111" t="s">
        <v>84</v>
      </c>
      <c r="M168" s="30">
        <v>1</v>
      </c>
    </row>
    <row r="169" spans="1:13" x14ac:dyDescent="0.25">
      <c r="A169" s="116" t="s">
        <v>2</v>
      </c>
      <c r="B169" s="31" t="s">
        <v>294</v>
      </c>
      <c r="C169" s="251">
        <v>43620</v>
      </c>
      <c r="D169" s="265">
        <v>2019</v>
      </c>
      <c r="E169" s="268">
        <v>4</v>
      </c>
      <c r="F169" s="116" t="s">
        <v>60</v>
      </c>
      <c r="G169" s="116" t="s">
        <v>4</v>
      </c>
      <c r="H169" s="118">
        <v>6.5</v>
      </c>
      <c r="I169" s="118">
        <v>6.4</v>
      </c>
      <c r="J169" s="8">
        <f t="shared" si="7"/>
        <v>0.98461538461538467</v>
      </c>
      <c r="K169" s="111" t="s">
        <v>146</v>
      </c>
      <c r="L169" s="111" t="s">
        <v>84</v>
      </c>
      <c r="M169" s="30">
        <v>1</v>
      </c>
    </row>
    <row r="170" spans="1:13" x14ac:dyDescent="0.25">
      <c r="A170" s="116" t="s">
        <v>2</v>
      </c>
      <c r="B170" s="31" t="s">
        <v>294</v>
      </c>
      <c r="C170" s="251">
        <v>43620</v>
      </c>
      <c r="D170" s="263">
        <v>2019</v>
      </c>
      <c r="E170" s="268">
        <v>4</v>
      </c>
      <c r="F170" s="116" t="s">
        <v>60</v>
      </c>
      <c r="G170" s="116" t="s">
        <v>4</v>
      </c>
      <c r="H170" s="118">
        <v>6.2</v>
      </c>
      <c r="I170" s="118">
        <v>6.2</v>
      </c>
      <c r="J170" s="8">
        <f t="shared" si="7"/>
        <v>1</v>
      </c>
      <c r="K170" s="111" t="s">
        <v>146</v>
      </c>
      <c r="L170" s="111" t="s">
        <v>84</v>
      </c>
      <c r="M170" s="30">
        <v>1</v>
      </c>
    </row>
    <row r="171" spans="1:13" x14ac:dyDescent="0.25">
      <c r="A171" s="116" t="s">
        <v>2</v>
      </c>
      <c r="B171" s="31" t="s">
        <v>294</v>
      </c>
      <c r="C171" s="251">
        <v>43620</v>
      </c>
      <c r="D171" s="265">
        <v>2019</v>
      </c>
      <c r="E171" s="268">
        <v>4</v>
      </c>
      <c r="F171" s="116" t="s">
        <v>63</v>
      </c>
      <c r="G171" s="116" t="s">
        <v>4</v>
      </c>
      <c r="H171" s="118">
        <v>7.2</v>
      </c>
      <c r="I171" s="118">
        <v>7.2</v>
      </c>
      <c r="J171" s="8">
        <f t="shared" si="7"/>
        <v>1</v>
      </c>
      <c r="K171" s="111" t="s">
        <v>146</v>
      </c>
      <c r="L171" s="111" t="s">
        <v>84</v>
      </c>
      <c r="M171" s="30">
        <v>1</v>
      </c>
    </row>
    <row r="172" spans="1:13" x14ac:dyDescent="0.25">
      <c r="A172" s="116" t="s">
        <v>2</v>
      </c>
      <c r="B172" s="31" t="s">
        <v>294</v>
      </c>
      <c r="C172" s="251">
        <v>43620</v>
      </c>
      <c r="D172" s="265">
        <v>2019</v>
      </c>
      <c r="E172" s="268">
        <v>4</v>
      </c>
      <c r="F172" s="116" t="s">
        <v>63</v>
      </c>
      <c r="G172" s="116" t="s">
        <v>4</v>
      </c>
      <c r="H172" s="118">
        <v>7.5</v>
      </c>
      <c r="I172" s="118">
        <v>7.4</v>
      </c>
      <c r="J172" s="8">
        <f t="shared" si="7"/>
        <v>0.98666666666666669</v>
      </c>
      <c r="K172" s="111" t="s">
        <v>146</v>
      </c>
      <c r="L172" s="111" t="s">
        <v>84</v>
      </c>
      <c r="M172" s="30">
        <v>1</v>
      </c>
    </row>
    <row r="173" spans="1:13" x14ac:dyDescent="0.25">
      <c r="A173" s="116" t="s">
        <v>2</v>
      </c>
      <c r="B173" s="31" t="s">
        <v>294</v>
      </c>
      <c r="C173" s="251">
        <v>43620</v>
      </c>
      <c r="D173" s="265">
        <v>2019</v>
      </c>
      <c r="E173" s="268">
        <v>4</v>
      </c>
      <c r="F173" s="116" t="s">
        <v>63</v>
      </c>
      <c r="G173" s="116" t="s">
        <v>4</v>
      </c>
      <c r="H173" s="118">
        <v>7.2</v>
      </c>
      <c r="I173" s="118">
        <v>7.2</v>
      </c>
      <c r="J173" s="8">
        <f t="shared" si="7"/>
        <v>1</v>
      </c>
      <c r="K173" s="111" t="s">
        <v>146</v>
      </c>
      <c r="L173" s="111" t="s">
        <v>84</v>
      </c>
      <c r="M173" s="30">
        <v>1</v>
      </c>
    </row>
    <row r="174" spans="1:13" x14ac:dyDescent="0.25">
      <c r="A174" s="116" t="s">
        <v>2</v>
      </c>
      <c r="B174" s="31" t="s">
        <v>294</v>
      </c>
      <c r="C174" s="251">
        <v>43620</v>
      </c>
      <c r="D174" s="263">
        <v>2019</v>
      </c>
      <c r="E174" s="268">
        <v>4</v>
      </c>
      <c r="F174" s="116" t="s">
        <v>76</v>
      </c>
      <c r="G174" s="116" t="s">
        <v>4</v>
      </c>
      <c r="H174" s="118">
        <v>6.7</v>
      </c>
      <c r="I174" s="118">
        <v>6.7</v>
      </c>
      <c r="J174" s="8">
        <f t="shared" si="7"/>
        <v>1</v>
      </c>
      <c r="K174" s="111" t="s">
        <v>146</v>
      </c>
      <c r="L174" s="111" t="s">
        <v>84</v>
      </c>
      <c r="M174" s="30">
        <v>1</v>
      </c>
    </row>
    <row r="175" spans="1:13" x14ac:dyDescent="0.25">
      <c r="A175" s="116" t="s">
        <v>2</v>
      </c>
      <c r="B175" s="31" t="s">
        <v>294</v>
      </c>
      <c r="C175" s="251">
        <v>43620</v>
      </c>
      <c r="D175" s="265">
        <v>2019</v>
      </c>
      <c r="E175" s="268">
        <v>4</v>
      </c>
      <c r="F175" s="116" t="s">
        <v>76</v>
      </c>
      <c r="G175" s="116" t="s">
        <v>4</v>
      </c>
      <c r="H175" s="118">
        <v>7</v>
      </c>
      <c r="I175" s="118">
        <v>6.8</v>
      </c>
      <c r="J175" s="8">
        <f t="shared" si="7"/>
        <v>0.97142857142857142</v>
      </c>
      <c r="K175" s="111" t="s">
        <v>146</v>
      </c>
      <c r="L175" s="111" t="s">
        <v>84</v>
      </c>
      <c r="M175" s="30">
        <v>1</v>
      </c>
    </row>
    <row r="176" spans="1:13" x14ac:dyDescent="0.25">
      <c r="A176" s="116" t="s">
        <v>2</v>
      </c>
      <c r="B176" s="31" t="s">
        <v>294</v>
      </c>
      <c r="C176" s="251">
        <v>43620</v>
      </c>
      <c r="D176" s="265">
        <v>2019</v>
      </c>
      <c r="E176" s="268">
        <v>4</v>
      </c>
      <c r="F176" s="116" t="s">
        <v>76</v>
      </c>
      <c r="G176" s="116" t="s">
        <v>4</v>
      </c>
      <c r="H176" s="118">
        <v>6.9</v>
      </c>
      <c r="I176" s="118">
        <v>6.9</v>
      </c>
      <c r="J176" s="8">
        <f t="shared" si="7"/>
        <v>1</v>
      </c>
      <c r="K176" s="111" t="s">
        <v>146</v>
      </c>
      <c r="L176" s="111" t="s">
        <v>84</v>
      </c>
      <c r="M176" s="30">
        <v>1</v>
      </c>
    </row>
    <row r="177" spans="1:13" x14ac:dyDescent="0.25">
      <c r="A177" s="116" t="s">
        <v>2</v>
      </c>
      <c r="B177" s="31" t="s">
        <v>294</v>
      </c>
      <c r="C177" s="251">
        <v>43620</v>
      </c>
      <c r="D177" s="265">
        <v>2019</v>
      </c>
      <c r="E177" s="268">
        <v>4</v>
      </c>
      <c r="F177" s="116" t="s">
        <v>76</v>
      </c>
      <c r="G177" s="116" t="s">
        <v>4</v>
      </c>
      <c r="H177" s="118">
        <v>6.4</v>
      </c>
      <c r="I177" s="118">
        <v>6.4</v>
      </c>
      <c r="J177" s="8">
        <f t="shared" si="7"/>
        <v>1</v>
      </c>
      <c r="K177" s="111" t="s">
        <v>146</v>
      </c>
      <c r="L177" s="111" t="s">
        <v>84</v>
      </c>
      <c r="M177" s="30">
        <v>1</v>
      </c>
    </row>
    <row r="178" spans="1:13" x14ac:dyDescent="0.25">
      <c r="A178" s="116" t="s">
        <v>2</v>
      </c>
      <c r="B178" s="31" t="s">
        <v>294</v>
      </c>
      <c r="C178" s="251">
        <v>43620</v>
      </c>
      <c r="D178" s="263">
        <v>2019</v>
      </c>
      <c r="E178" s="268">
        <v>4</v>
      </c>
      <c r="F178" s="116" t="s">
        <v>76</v>
      </c>
      <c r="G178" s="116" t="s">
        <v>4</v>
      </c>
      <c r="H178" s="118">
        <v>6.4</v>
      </c>
      <c r="I178" s="118">
        <v>6.4</v>
      </c>
      <c r="J178" s="8">
        <f t="shared" si="7"/>
        <v>1</v>
      </c>
      <c r="K178" s="111" t="s">
        <v>146</v>
      </c>
      <c r="L178" s="111" t="s">
        <v>84</v>
      </c>
      <c r="M178" s="30">
        <v>1</v>
      </c>
    </row>
    <row r="179" spans="1:13" x14ac:dyDescent="0.25">
      <c r="A179" s="116" t="s">
        <v>2</v>
      </c>
      <c r="B179" s="31" t="s">
        <v>294</v>
      </c>
      <c r="C179" s="251">
        <v>43620</v>
      </c>
      <c r="D179" s="265">
        <v>2019</v>
      </c>
      <c r="E179" s="268">
        <v>4</v>
      </c>
      <c r="F179" s="116" t="s">
        <v>76</v>
      </c>
      <c r="G179" s="116" t="s">
        <v>4</v>
      </c>
      <c r="H179" s="118">
        <v>6.4</v>
      </c>
      <c r="I179" s="118">
        <v>6.5</v>
      </c>
      <c r="J179" s="8">
        <f t="shared" si="7"/>
        <v>1.015625</v>
      </c>
      <c r="K179" s="111" t="s">
        <v>146</v>
      </c>
      <c r="L179" s="111" t="s">
        <v>84</v>
      </c>
      <c r="M179" s="30">
        <v>1</v>
      </c>
    </row>
    <row r="180" spans="1:13" x14ac:dyDescent="0.25">
      <c r="A180" s="116" t="s">
        <v>2</v>
      </c>
      <c r="B180" s="31" t="s">
        <v>294</v>
      </c>
      <c r="C180" s="251">
        <v>43620</v>
      </c>
      <c r="D180" s="265">
        <v>2019</v>
      </c>
      <c r="E180" s="268">
        <v>4</v>
      </c>
      <c r="F180" s="116" t="s">
        <v>210</v>
      </c>
      <c r="G180" s="116" t="s">
        <v>4</v>
      </c>
      <c r="H180" s="118">
        <v>6.9</v>
      </c>
      <c r="I180" s="118">
        <v>6.9</v>
      </c>
      <c r="J180" s="8">
        <f t="shared" si="7"/>
        <v>1</v>
      </c>
      <c r="K180" s="111" t="s">
        <v>146</v>
      </c>
      <c r="L180" s="111" t="s">
        <v>84</v>
      </c>
      <c r="M180" s="30">
        <v>1</v>
      </c>
    </row>
    <row r="181" spans="1:13" x14ac:dyDescent="0.25">
      <c r="A181" s="116" t="s">
        <v>2</v>
      </c>
      <c r="B181" s="31" t="s">
        <v>294</v>
      </c>
      <c r="C181" s="251">
        <v>43620</v>
      </c>
      <c r="D181" s="265">
        <v>2019</v>
      </c>
      <c r="E181" s="268">
        <v>4</v>
      </c>
      <c r="F181" s="116" t="s">
        <v>210</v>
      </c>
      <c r="G181" s="116" t="s">
        <v>4</v>
      </c>
      <c r="H181" s="118">
        <v>6.3</v>
      </c>
      <c r="I181" s="118">
        <v>6.4</v>
      </c>
      <c r="J181" s="8">
        <f t="shared" si="7"/>
        <v>1.015873015873016</v>
      </c>
      <c r="K181" s="111" t="s">
        <v>146</v>
      </c>
      <c r="L181" s="111" t="s">
        <v>84</v>
      </c>
      <c r="M181" s="30">
        <v>1</v>
      </c>
    </row>
    <row r="182" spans="1:13" x14ac:dyDescent="0.25">
      <c r="A182" s="116" t="s">
        <v>2</v>
      </c>
      <c r="B182" s="31" t="s">
        <v>294</v>
      </c>
      <c r="C182" s="251">
        <v>43620</v>
      </c>
      <c r="D182" s="263">
        <v>2019</v>
      </c>
      <c r="E182" s="268">
        <v>4</v>
      </c>
      <c r="F182" s="116" t="s">
        <v>210</v>
      </c>
      <c r="G182" s="116" t="s">
        <v>4</v>
      </c>
      <c r="H182" s="118">
        <v>6.4</v>
      </c>
      <c r="I182" s="118">
        <v>6.4</v>
      </c>
      <c r="J182" s="8">
        <f t="shared" si="7"/>
        <v>1</v>
      </c>
      <c r="K182" s="111" t="s">
        <v>146</v>
      </c>
      <c r="L182" s="111" t="s">
        <v>84</v>
      </c>
      <c r="M182" s="30">
        <v>1</v>
      </c>
    </row>
    <row r="183" spans="1:13" x14ac:dyDescent="0.25">
      <c r="A183" s="116" t="s">
        <v>2</v>
      </c>
      <c r="B183" s="31" t="s">
        <v>294</v>
      </c>
      <c r="C183" s="251">
        <v>43620</v>
      </c>
      <c r="D183" s="265">
        <v>2019</v>
      </c>
      <c r="E183" s="268">
        <v>4</v>
      </c>
      <c r="F183" s="116" t="s">
        <v>210</v>
      </c>
      <c r="G183" s="116" t="s">
        <v>4</v>
      </c>
      <c r="H183" s="118">
        <v>6</v>
      </c>
      <c r="I183" s="118">
        <v>6.2</v>
      </c>
      <c r="J183" s="8">
        <f t="shared" si="7"/>
        <v>1.0333333333333334</v>
      </c>
      <c r="K183" s="111" t="s">
        <v>146</v>
      </c>
      <c r="L183" s="111" t="s">
        <v>84</v>
      </c>
      <c r="M183" s="30">
        <v>1</v>
      </c>
    </row>
    <row r="184" spans="1:13" x14ac:dyDescent="0.25">
      <c r="A184" s="116" t="s">
        <v>2</v>
      </c>
      <c r="B184" s="31" t="s">
        <v>294</v>
      </c>
      <c r="C184" s="251">
        <v>43620</v>
      </c>
      <c r="D184" s="265">
        <v>2019</v>
      </c>
      <c r="E184" s="268">
        <v>4</v>
      </c>
      <c r="F184" s="116" t="s">
        <v>77</v>
      </c>
      <c r="G184" s="116" t="s">
        <v>4</v>
      </c>
      <c r="H184" s="118">
        <v>6.7</v>
      </c>
      <c r="I184" s="118">
        <v>6.7</v>
      </c>
      <c r="J184" s="8">
        <f t="shared" si="7"/>
        <v>1</v>
      </c>
      <c r="K184" s="111" t="s">
        <v>146</v>
      </c>
      <c r="L184" s="111" t="s">
        <v>84</v>
      </c>
      <c r="M184" s="30">
        <v>1</v>
      </c>
    </row>
    <row r="185" spans="1:13" x14ac:dyDescent="0.25">
      <c r="A185" s="116" t="s">
        <v>2</v>
      </c>
      <c r="B185" s="31" t="s">
        <v>294</v>
      </c>
      <c r="C185" s="251">
        <v>43620</v>
      </c>
      <c r="D185" s="265">
        <v>2019</v>
      </c>
      <c r="E185" s="268">
        <v>4</v>
      </c>
      <c r="F185" s="116" t="s">
        <v>77</v>
      </c>
      <c r="G185" s="116" t="s">
        <v>4</v>
      </c>
      <c r="H185" s="118">
        <v>6.8</v>
      </c>
      <c r="I185" s="118">
        <v>6.8</v>
      </c>
      <c r="J185" s="8">
        <f t="shared" si="7"/>
        <v>1</v>
      </c>
      <c r="K185" s="111" t="s">
        <v>146</v>
      </c>
      <c r="L185" s="111" t="s">
        <v>84</v>
      </c>
      <c r="M185" s="30">
        <v>1</v>
      </c>
    </row>
    <row r="186" spans="1:13" x14ac:dyDescent="0.25">
      <c r="A186" s="116" t="s">
        <v>2</v>
      </c>
      <c r="B186" s="31" t="s">
        <v>294</v>
      </c>
      <c r="C186" s="251">
        <v>43620</v>
      </c>
      <c r="D186" s="263">
        <v>2019</v>
      </c>
      <c r="E186" s="268">
        <v>4</v>
      </c>
      <c r="F186" s="116" t="s">
        <v>77</v>
      </c>
      <c r="G186" s="116" t="s">
        <v>4</v>
      </c>
      <c r="H186" s="118">
        <v>6.3</v>
      </c>
      <c r="I186" s="118">
        <v>6.4</v>
      </c>
      <c r="J186" s="8">
        <f t="shared" si="7"/>
        <v>1.015873015873016</v>
      </c>
      <c r="K186" s="111" t="s">
        <v>146</v>
      </c>
      <c r="L186" s="111" t="s">
        <v>84</v>
      </c>
      <c r="M186" s="30">
        <v>1</v>
      </c>
    </row>
    <row r="187" spans="1:13" x14ac:dyDescent="0.25">
      <c r="A187" s="116" t="s">
        <v>2</v>
      </c>
      <c r="B187" s="31" t="s">
        <v>294</v>
      </c>
      <c r="C187" s="251">
        <v>43620</v>
      </c>
      <c r="D187" s="265">
        <v>2019</v>
      </c>
      <c r="E187" s="268">
        <v>4</v>
      </c>
      <c r="F187" s="116" t="s">
        <v>77</v>
      </c>
      <c r="G187" s="116" t="s">
        <v>4</v>
      </c>
      <c r="H187" s="118">
        <v>6.4</v>
      </c>
      <c r="I187" s="118">
        <v>6.5</v>
      </c>
      <c r="J187" s="8">
        <f t="shared" si="7"/>
        <v>1.015625</v>
      </c>
      <c r="K187" s="111" t="s">
        <v>146</v>
      </c>
      <c r="L187" s="111" t="s">
        <v>84</v>
      </c>
      <c r="M187" s="30">
        <v>1</v>
      </c>
    </row>
    <row r="188" spans="1:13" x14ac:dyDescent="0.25">
      <c r="A188" s="116" t="s">
        <v>2</v>
      </c>
      <c r="B188" s="31" t="s">
        <v>294</v>
      </c>
      <c r="C188" s="251">
        <v>43620</v>
      </c>
      <c r="D188" s="265">
        <v>2019</v>
      </c>
      <c r="E188" s="268">
        <v>4</v>
      </c>
      <c r="F188" s="116" t="s">
        <v>77</v>
      </c>
      <c r="G188" s="116" t="s">
        <v>4</v>
      </c>
      <c r="H188" s="118">
        <v>6.8</v>
      </c>
      <c r="I188" s="118">
        <v>6.9</v>
      </c>
      <c r="J188" s="8">
        <f t="shared" si="7"/>
        <v>1.0147058823529413</v>
      </c>
      <c r="K188" s="111" t="s">
        <v>146</v>
      </c>
      <c r="L188" s="111" t="s">
        <v>84</v>
      </c>
      <c r="M188" s="30">
        <v>1</v>
      </c>
    </row>
    <row r="189" spans="1:13" x14ac:dyDescent="0.25">
      <c r="A189" s="116" t="s">
        <v>2</v>
      </c>
      <c r="B189" s="31" t="s">
        <v>294</v>
      </c>
      <c r="C189" s="251">
        <v>43620</v>
      </c>
      <c r="D189" s="265">
        <v>2019</v>
      </c>
      <c r="E189" s="268">
        <v>4</v>
      </c>
      <c r="F189" s="116" t="s">
        <v>58</v>
      </c>
      <c r="G189" s="116" t="s">
        <v>4</v>
      </c>
      <c r="H189" s="118">
        <v>6.4</v>
      </c>
      <c r="I189" s="118">
        <v>6.6</v>
      </c>
      <c r="J189" s="8">
        <f t="shared" si="7"/>
        <v>1.0312499999999998</v>
      </c>
      <c r="K189" s="111" t="s">
        <v>146</v>
      </c>
      <c r="L189" s="111" t="s">
        <v>84</v>
      </c>
      <c r="M189" s="30">
        <v>1</v>
      </c>
    </row>
    <row r="190" spans="1:13" x14ac:dyDescent="0.25">
      <c r="A190" s="116" t="s">
        <v>2</v>
      </c>
      <c r="B190" s="31" t="s">
        <v>294</v>
      </c>
      <c r="C190" s="251">
        <v>43620</v>
      </c>
      <c r="D190" s="263">
        <v>2019</v>
      </c>
      <c r="E190" s="268">
        <v>4</v>
      </c>
      <c r="F190" s="116" t="s">
        <v>58</v>
      </c>
      <c r="G190" s="116" t="s">
        <v>4</v>
      </c>
      <c r="H190" s="118">
        <v>7.1</v>
      </c>
      <c r="I190" s="118">
        <v>7</v>
      </c>
      <c r="J190" s="8">
        <f t="shared" si="7"/>
        <v>0.9859154929577465</v>
      </c>
      <c r="K190" s="111" t="s">
        <v>146</v>
      </c>
      <c r="L190" s="111" t="s">
        <v>84</v>
      </c>
      <c r="M190" s="30">
        <v>1</v>
      </c>
    </row>
    <row r="191" spans="1:13" x14ac:dyDescent="0.25">
      <c r="A191" s="116" t="s">
        <v>2</v>
      </c>
      <c r="B191" s="31" t="s">
        <v>294</v>
      </c>
      <c r="C191" s="251">
        <v>43620</v>
      </c>
      <c r="D191" s="265">
        <v>2019</v>
      </c>
      <c r="E191" s="268">
        <v>4</v>
      </c>
      <c r="F191" s="116" t="s">
        <v>59</v>
      </c>
      <c r="G191" s="116" t="s">
        <v>4</v>
      </c>
      <c r="H191" s="118">
        <v>6.4</v>
      </c>
      <c r="I191" s="118">
        <v>6.6</v>
      </c>
      <c r="J191" s="8">
        <f t="shared" si="7"/>
        <v>1.0312499999999998</v>
      </c>
      <c r="K191" s="111" t="s">
        <v>146</v>
      </c>
      <c r="L191" s="111" t="s">
        <v>84</v>
      </c>
      <c r="M191" s="30">
        <v>1</v>
      </c>
    </row>
    <row r="192" spans="1:13" x14ac:dyDescent="0.25">
      <c r="A192" s="116" t="s">
        <v>2</v>
      </c>
      <c r="B192" s="31" t="s">
        <v>294</v>
      </c>
      <c r="C192" s="251">
        <v>43620</v>
      </c>
      <c r="D192" s="265">
        <v>2019</v>
      </c>
      <c r="E192" s="268">
        <v>4</v>
      </c>
      <c r="F192" s="116" t="s">
        <v>59</v>
      </c>
      <c r="G192" s="116" t="s">
        <v>4</v>
      </c>
      <c r="H192" s="118">
        <v>6.4</v>
      </c>
      <c r="I192" s="118">
        <v>6.5</v>
      </c>
      <c r="J192" s="8">
        <f t="shared" si="7"/>
        <v>1.015625</v>
      </c>
      <c r="K192" s="111" t="s">
        <v>146</v>
      </c>
      <c r="L192" s="111" t="s">
        <v>84</v>
      </c>
      <c r="M192" s="30">
        <v>1</v>
      </c>
    </row>
    <row r="193" spans="1:13" x14ac:dyDescent="0.25">
      <c r="A193" s="116" t="s">
        <v>2</v>
      </c>
      <c r="B193" s="31" t="s">
        <v>294</v>
      </c>
      <c r="C193" s="251">
        <v>43620</v>
      </c>
      <c r="D193" s="265">
        <v>2019</v>
      </c>
      <c r="E193" s="268">
        <v>4</v>
      </c>
      <c r="F193" s="116" t="s">
        <v>57</v>
      </c>
      <c r="G193" s="116" t="s">
        <v>4</v>
      </c>
      <c r="H193" s="118">
        <v>6</v>
      </c>
      <c r="I193" s="118">
        <v>6.1</v>
      </c>
      <c r="J193" s="8">
        <f t="shared" si="7"/>
        <v>1.0166666666666666</v>
      </c>
      <c r="K193" s="111" t="s">
        <v>146</v>
      </c>
      <c r="L193" s="111" t="s">
        <v>84</v>
      </c>
      <c r="M193" s="30">
        <v>1</v>
      </c>
    </row>
    <row r="194" spans="1:13" x14ac:dyDescent="0.25">
      <c r="A194" s="116" t="s">
        <v>2</v>
      </c>
      <c r="B194" s="31" t="s">
        <v>294</v>
      </c>
      <c r="C194" s="251">
        <v>43620</v>
      </c>
      <c r="D194" s="263">
        <v>2019</v>
      </c>
      <c r="E194" s="268">
        <v>4</v>
      </c>
      <c r="F194" s="116" t="s">
        <v>57</v>
      </c>
      <c r="G194" s="116" t="s">
        <v>4</v>
      </c>
      <c r="H194" s="118">
        <v>6.4</v>
      </c>
      <c r="I194" s="118">
        <v>6.4</v>
      </c>
      <c r="J194" s="8">
        <f t="shared" si="7"/>
        <v>1</v>
      </c>
      <c r="K194" s="111" t="s">
        <v>146</v>
      </c>
      <c r="L194" s="111" t="s">
        <v>84</v>
      </c>
      <c r="M194" s="30">
        <v>1</v>
      </c>
    </row>
    <row r="195" spans="1:13" x14ac:dyDescent="0.25">
      <c r="A195" s="116" t="s">
        <v>2</v>
      </c>
      <c r="B195" s="31" t="s">
        <v>294</v>
      </c>
      <c r="C195" s="251">
        <v>43620</v>
      </c>
      <c r="D195" s="265">
        <v>2019</v>
      </c>
      <c r="E195" s="268">
        <v>4</v>
      </c>
      <c r="F195" s="116" t="s">
        <v>57</v>
      </c>
      <c r="G195" s="116" t="s">
        <v>4</v>
      </c>
      <c r="H195" s="118">
        <v>6.5</v>
      </c>
      <c r="I195" s="118">
        <v>6.7</v>
      </c>
      <c r="J195" s="8">
        <f t="shared" si="7"/>
        <v>1.0307692307692309</v>
      </c>
      <c r="K195" s="111" t="s">
        <v>146</v>
      </c>
      <c r="L195" s="111" t="s">
        <v>84</v>
      </c>
      <c r="M195" s="30">
        <v>1</v>
      </c>
    </row>
    <row r="196" spans="1:13" x14ac:dyDescent="0.25">
      <c r="A196" s="116" t="s">
        <v>45</v>
      </c>
      <c r="B196" s="31" t="s">
        <v>295</v>
      </c>
      <c r="C196" s="251">
        <v>43620</v>
      </c>
      <c r="D196" s="265">
        <v>2019</v>
      </c>
      <c r="E196" s="268">
        <v>4</v>
      </c>
      <c r="F196" s="116" t="s">
        <v>63</v>
      </c>
      <c r="G196" s="116" t="s">
        <v>4</v>
      </c>
      <c r="H196" s="118">
        <v>6.5</v>
      </c>
      <c r="I196" s="118">
        <v>6.8</v>
      </c>
      <c r="J196" s="8">
        <f t="shared" si="7"/>
        <v>1.0461538461538462</v>
      </c>
      <c r="K196" s="111" t="s">
        <v>146</v>
      </c>
      <c r="L196" s="111" t="s">
        <v>84</v>
      </c>
      <c r="M196" s="30">
        <v>1</v>
      </c>
    </row>
    <row r="197" spans="1:13" x14ac:dyDescent="0.25">
      <c r="A197" s="116" t="s">
        <v>45</v>
      </c>
      <c r="B197" s="31" t="s">
        <v>295</v>
      </c>
      <c r="C197" s="251">
        <v>43620</v>
      </c>
      <c r="D197" s="265">
        <v>2019</v>
      </c>
      <c r="E197" s="268">
        <v>4</v>
      </c>
      <c r="F197" s="116" t="s">
        <v>63</v>
      </c>
      <c r="G197" s="116" t="s">
        <v>4</v>
      </c>
      <c r="H197" s="118">
        <v>6.4</v>
      </c>
      <c r="I197" s="118">
        <v>6.5</v>
      </c>
      <c r="J197" s="8">
        <f t="shared" si="7"/>
        <v>1.015625</v>
      </c>
      <c r="K197" s="111" t="s">
        <v>146</v>
      </c>
      <c r="L197" s="111" t="s">
        <v>84</v>
      </c>
      <c r="M197" s="30">
        <v>1</v>
      </c>
    </row>
    <row r="198" spans="1:13" x14ac:dyDescent="0.25">
      <c r="A198" s="116" t="s">
        <v>45</v>
      </c>
      <c r="B198" s="31" t="s">
        <v>295</v>
      </c>
      <c r="C198" s="251">
        <v>43620</v>
      </c>
      <c r="D198" s="263">
        <v>2019</v>
      </c>
      <c r="E198" s="268">
        <v>4</v>
      </c>
      <c r="F198" s="116" t="s">
        <v>63</v>
      </c>
      <c r="G198" s="116" t="s">
        <v>4</v>
      </c>
      <c r="H198" s="118">
        <v>7.1</v>
      </c>
      <c r="I198" s="118">
        <v>7.1</v>
      </c>
      <c r="J198" s="8">
        <f t="shared" si="7"/>
        <v>1</v>
      </c>
      <c r="K198" s="111" t="s">
        <v>146</v>
      </c>
      <c r="L198" s="111" t="s">
        <v>84</v>
      </c>
      <c r="M198" s="30">
        <v>1</v>
      </c>
    </row>
    <row r="199" spans="1:13" x14ac:dyDescent="0.25">
      <c r="A199" s="116" t="s">
        <v>45</v>
      </c>
      <c r="B199" s="31" t="s">
        <v>295</v>
      </c>
      <c r="C199" s="251">
        <v>43620</v>
      </c>
      <c r="D199" s="265">
        <v>2019</v>
      </c>
      <c r="E199" s="268">
        <v>4</v>
      </c>
      <c r="F199" s="116" t="s">
        <v>63</v>
      </c>
      <c r="G199" s="116" t="s">
        <v>4</v>
      </c>
      <c r="H199" s="118">
        <v>6.5</v>
      </c>
      <c r="I199" s="118">
        <v>6.8</v>
      </c>
      <c r="J199" s="8">
        <f t="shared" si="7"/>
        <v>1.0461538461538462</v>
      </c>
      <c r="K199" s="111" t="s">
        <v>146</v>
      </c>
      <c r="L199" s="111" t="s">
        <v>84</v>
      </c>
      <c r="M199" s="30">
        <v>1</v>
      </c>
    </row>
    <row r="200" spans="1:13" x14ac:dyDescent="0.25">
      <c r="A200" s="116" t="s">
        <v>45</v>
      </c>
      <c r="B200" s="31" t="s">
        <v>295</v>
      </c>
      <c r="C200" s="251">
        <v>43620</v>
      </c>
      <c r="D200" s="265">
        <v>2019</v>
      </c>
      <c r="E200" s="268">
        <v>4</v>
      </c>
      <c r="F200" s="116" t="s">
        <v>210</v>
      </c>
      <c r="G200" s="116" t="s">
        <v>4</v>
      </c>
      <c r="H200" s="118">
        <v>6.9</v>
      </c>
      <c r="I200" s="118">
        <v>7</v>
      </c>
      <c r="J200" s="8">
        <f t="shared" si="7"/>
        <v>1.0144927536231882</v>
      </c>
      <c r="K200" s="111" t="s">
        <v>146</v>
      </c>
      <c r="L200" s="111" t="s">
        <v>84</v>
      </c>
      <c r="M200" s="30">
        <v>1</v>
      </c>
    </row>
    <row r="201" spans="1:13" x14ac:dyDescent="0.25">
      <c r="A201" s="116" t="s">
        <v>45</v>
      </c>
      <c r="B201" s="31" t="s">
        <v>295</v>
      </c>
      <c r="C201" s="251">
        <v>43620</v>
      </c>
      <c r="D201" s="265">
        <v>2019</v>
      </c>
      <c r="E201" s="268">
        <v>4</v>
      </c>
      <c r="F201" s="116" t="s">
        <v>210</v>
      </c>
      <c r="G201" s="116" t="s">
        <v>4</v>
      </c>
      <c r="H201" s="118">
        <v>6.3</v>
      </c>
      <c r="I201" s="118">
        <v>6.2</v>
      </c>
      <c r="J201" s="8">
        <f t="shared" si="7"/>
        <v>0.98412698412698418</v>
      </c>
      <c r="K201" s="111" t="s">
        <v>146</v>
      </c>
      <c r="L201" s="111" t="s">
        <v>84</v>
      </c>
      <c r="M201" s="30">
        <v>1</v>
      </c>
    </row>
    <row r="202" spans="1:13" x14ac:dyDescent="0.25">
      <c r="A202" s="116" t="s">
        <v>45</v>
      </c>
      <c r="B202" s="31" t="s">
        <v>295</v>
      </c>
      <c r="C202" s="251">
        <v>43620</v>
      </c>
      <c r="D202" s="263">
        <v>2019</v>
      </c>
      <c r="E202" s="268">
        <v>4</v>
      </c>
      <c r="F202" s="116" t="s">
        <v>210</v>
      </c>
      <c r="G202" s="116" t="s">
        <v>4</v>
      </c>
      <c r="H202" s="118">
        <v>6.7</v>
      </c>
      <c r="I202" s="118">
        <v>6.7</v>
      </c>
      <c r="J202" s="8">
        <f t="shared" si="7"/>
        <v>1</v>
      </c>
      <c r="K202" s="111" t="s">
        <v>146</v>
      </c>
      <c r="L202" s="111" t="s">
        <v>84</v>
      </c>
      <c r="M202" s="30">
        <v>1</v>
      </c>
    </row>
    <row r="203" spans="1:13" x14ac:dyDescent="0.25">
      <c r="A203" s="116" t="s">
        <v>45</v>
      </c>
      <c r="B203" s="31" t="s">
        <v>295</v>
      </c>
      <c r="C203" s="251">
        <v>43620</v>
      </c>
      <c r="D203" s="265">
        <v>2019</v>
      </c>
      <c r="E203" s="268">
        <v>4</v>
      </c>
      <c r="F203" s="116" t="s">
        <v>76</v>
      </c>
      <c r="G203" s="116" t="s">
        <v>4</v>
      </c>
      <c r="H203" s="118">
        <v>6.5</v>
      </c>
      <c r="I203" s="118">
        <v>6.5</v>
      </c>
      <c r="J203" s="8">
        <f t="shared" si="7"/>
        <v>1</v>
      </c>
      <c r="K203" s="111" t="s">
        <v>146</v>
      </c>
      <c r="L203" s="111" t="s">
        <v>84</v>
      </c>
      <c r="M203" s="30">
        <v>1</v>
      </c>
    </row>
    <row r="204" spans="1:13" x14ac:dyDescent="0.25">
      <c r="A204" s="116" t="s">
        <v>45</v>
      </c>
      <c r="B204" s="31" t="s">
        <v>295</v>
      </c>
      <c r="C204" s="251">
        <v>43620</v>
      </c>
      <c r="D204" s="265">
        <v>2019</v>
      </c>
      <c r="E204" s="268">
        <v>4</v>
      </c>
      <c r="F204" s="116" t="s">
        <v>57</v>
      </c>
      <c r="G204" s="116" t="s">
        <v>4</v>
      </c>
      <c r="H204" s="118">
        <v>7.1</v>
      </c>
      <c r="I204" s="118">
        <v>7.2</v>
      </c>
      <c r="J204" s="8">
        <f t="shared" si="7"/>
        <v>1.0140845070422535</v>
      </c>
      <c r="K204" s="111" t="s">
        <v>146</v>
      </c>
      <c r="L204" s="111" t="s">
        <v>84</v>
      </c>
      <c r="M204" s="30">
        <v>1</v>
      </c>
    </row>
    <row r="205" spans="1:13" x14ac:dyDescent="0.25">
      <c r="A205" s="116" t="s">
        <v>45</v>
      </c>
      <c r="B205" s="31" t="s">
        <v>295</v>
      </c>
      <c r="C205" s="251">
        <v>43620</v>
      </c>
      <c r="D205" s="265">
        <v>2019</v>
      </c>
      <c r="E205" s="268">
        <v>4</v>
      </c>
      <c r="F205" s="116" t="s">
        <v>57</v>
      </c>
      <c r="G205" s="116" t="s">
        <v>4</v>
      </c>
      <c r="H205" s="118">
        <v>6.3</v>
      </c>
      <c r="I205" s="118">
        <v>6.4</v>
      </c>
      <c r="J205" s="8">
        <f t="shared" si="7"/>
        <v>1.015873015873016</v>
      </c>
      <c r="K205" s="111" t="s">
        <v>146</v>
      </c>
      <c r="L205" s="111" t="s">
        <v>84</v>
      </c>
      <c r="M205" s="30">
        <v>1</v>
      </c>
    </row>
    <row r="206" spans="1:13" x14ac:dyDescent="0.25">
      <c r="A206" s="116" t="s">
        <v>45</v>
      </c>
      <c r="B206" s="31" t="s">
        <v>295</v>
      </c>
      <c r="C206" s="251">
        <v>43620</v>
      </c>
      <c r="D206" s="263">
        <v>2019</v>
      </c>
      <c r="E206" s="268">
        <v>4</v>
      </c>
      <c r="F206" s="116" t="s">
        <v>57</v>
      </c>
      <c r="G206" s="116" t="s">
        <v>4</v>
      </c>
      <c r="H206" s="118">
        <v>6.3</v>
      </c>
      <c r="I206" s="118">
        <v>6.3</v>
      </c>
      <c r="J206" s="8">
        <f t="shared" si="7"/>
        <v>1</v>
      </c>
      <c r="K206" s="111" t="s">
        <v>146</v>
      </c>
      <c r="L206" s="111" t="s">
        <v>84</v>
      </c>
      <c r="M206" s="30">
        <v>1</v>
      </c>
    </row>
    <row r="207" spans="1:13" x14ac:dyDescent="0.25">
      <c r="A207" s="116" t="s">
        <v>45</v>
      </c>
      <c r="B207" s="31" t="s">
        <v>295</v>
      </c>
      <c r="C207" s="251">
        <v>43620</v>
      </c>
      <c r="D207" s="265">
        <v>2019</v>
      </c>
      <c r="E207" s="268">
        <v>4</v>
      </c>
      <c r="F207" s="116" t="s">
        <v>57</v>
      </c>
      <c r="G207" s="116" t="s">
        <v>4</v>
      </c>
      <c r="H207" s="118">
        <v>7</v>
      </c>
      <c r="I207" s="118">
        <v>7.1</v>
      </c>
      <c r="J207" s="8">
        <f t="shared" si="7"/>
        <v>1.0142857142857142</v>
      </c>
      <c r="K207" s="111" t="s">
        <v>146</v>
      </c>
      <c r="L207" s="111" t="s">
        <v>84</v>
      </c>
      <c r="M207" s="30">
        <v>1</v>
      </c>
    </row>
    <row r="208" spans="1:13" x14ac:dyDescent="0.25">
      <c r="A208" s="116" t="s">
        <v>45</v>
      </c>
      <c r="B208" s="31" t="s">
        <v>295</v>
      </c>
      <c r="C208" s="251">
        <v>43620</v>
      </c>
      <c r="D208" s="265">
        <v>2019</v>
      </c>
      <c r="E208" s="268">
        <v>4</v>
      </c>
      <c r="F208" s="116" t="s">
        <v>57</v>
      </c>
      <c r="G208" s="116" t="s">
        <v>4</v>
      </c>
      <c r="H208" s="118">
        <v>6.4</v>
      </c>
      <c r="I208" s="118">
        <v>6.5</v>
      </c>
      <c r="J208" s="8">
        <f t="shared" ref="J208:J271" si="8">I208/H208</f>
        <v>1.015625</v>
      </c>
      <c r="K208" s="111" t="s">
        <v>146</v>
      </c>
      <c r="L208" s="111" t="s">
        <v>84</v>
      </c>
      <c r="M208" s="30">
        <v>1</v>
      </c>
    </row>
    <row r="209" spans="1:13" x14ac:dyDescent="0.25">
      <c r="A209" s="116" t="s">
        <v>45</v>
      </c>
      <c r="B209" s="31" t="s">
        <v>295</v>
      </c>
      <c r="C209" s="251">
        <v>43620</v>
      </c>
      <c r="D209" s="265">
        <v>2019</v>
      </c>
      <c r="E209" s="268">
        <v>4</v>
      </c>
      <c r="F209" s="116" t="s">
        <v>57</v>
      </c>
      <c r="G209" s="116" t="s">
        <v>4</v>
      </c>
      <c r="H209" s="118">
        <v>7.2</v>
      </c>
      <c r="I209" s="118">
        <v>7.1</v>
      </c>
      <c r="J209" s="8">
        <f t="shared" si="8"/>
        <v>0.98611111111111105</v>
      </c>
      <c r="K209" s="111" t="s">
        <v>146</v>
      </c>
      <c r="L209" s="111" t="s">
        <v>84</v>
      </c>
      <c r="M209" s="30">
        <v>1</v>
      </c>
    </row>
    <row r="210" spans="1:13" x14ac:dyDescent="0.25">
      <c r="A210" s="116" t="s">
        <v>45</v>
      </c>
      <c r="B210" s="31" t="s">
        <v>295</v>
      </c>
      <c r="C210" s="251">
        <v>43620</v>
      </c>
      <c r="D210" s="263">
        <v>2019</v>
      </c>
      <c r="E210" s="268">
        <v>4</v>
      </c>
      <c r="F210" s="116" t="s">
        <v>57</v>
      </c>
      <c r="G210" s="116" t="s">
        <v>4</v>
      </c>
      <c r="H210" s="118">
        <v>6.8</v>
      </c>
      <c r="I210" s="118">
        <v>6.9</v>
      </c>
      <c r="J210" s="8">
        <f t="shared" si="8"/>
        <v>1.0147058823529413</v>
      </c>
      <c r="K210" s="111" t="s">
        <v>146</v>
      </c>
      <c r="L210" s="111" t="s">
        <v>84</v>
      </c>
      <c r="M210" s="30">
        <v>1</v>
      </c>
    </row>
    <row r="211" spans="1:13" x14ac:dyDescent="0.25">
      <c r="A211" s="116" t="s">
        <v>45</v>
      </c>
      <c r="B211" s="31" t="s">
        <v>295</v>
      </c>
      <c r="C211" s="251">
        <v>43620</v>
      </c>
      <c r="D211" s="265">
        <v>2019</v>
      </c>
      <c r="E211" s="268">
        <v>4</v>
      </c>
      <c r="F211" s="116" t="s">
        <v>57</v>
      </c>
      <c r="G211" s="116" t="s">
        <v>4</v>
      </c>
      <c r="H211" s="118">
        <v>7.1</v>
      </c>
      <c r="I211" s="118">
        <v>7.1</v>
      </c>
      <c r="J211" s="8">
        <f t="shared" si="8"/>
        <v>1</v>
      </c>
      <c r="K211" s="111" t="s">
        <v>146</v>
      </c>
      <c r="L211" s="111" t="s">
        <v>84</v>
      </c>
      <c r="M211" s="30">
        <v>1</v>
      </c>
    </row>
    <row r="212" spans="1:13" x14ac:dyDescent="0.25">
      <c r="A212" s="116" t="s">
        <v>45</v>
      </c>
      <c r="B212" s="31" t="s">
        <v>295</v>
      </c>
      <c r="C212" s="251">
        <v>43620</v>
      </c>
      <c r="D212" s="265">
        <v>2019</v>
      </c>
      <c r="E212" s="268">
        <v>4</v>
      </c>
      <c r="F212" s="116" t="s">
        <v>57</v>
      </c>
      <c r="G212" s="116" t="s">
        <v>4</v>
      </c>
      <c r="H212" s="118">
        <v>6.1</v>
      </c>
      <c r="I212" s="118">
        <v>6.1</v>
      </c>
      <c r="J212" s="8">
        <f t="shared" si="8"/>
        <v>1</v>
      </c>
      <c r="K212" s="111" t="s">
        <v>146</v>
      </c>
      <c r="L212" s="111" t="s">
        <v>84</v>
      </c>
      <c r="M212" s="30">
        <v>1</v>
      </c>
    </row>
    <row r="213" spans="1:13" x14ac:dyDescent="0.25">
      <c r="A213" s="116" t="s">
        <v>45</v>
      </c>
      <c r="B213" s="31" t="s">
        <v>295</v>
      </c>
      <c r="C213" s="251">
        <v>43620</v>
      </c>
      <c r="D213" s="265">
        <v>2019</v>
      </c>
      <c r="E213" s="268">
        <v>4</v>
      </c>
      <c r="F213" s="116" t="s">
        <v>57</v>
      </c>
      <c r="G213" s="116" t="s">
        <v>4</v>
      </c>
      <c r="H213" s="118">
        <v>6.5</v>
      </c>
      <c r="I213" s="118">
        <v>6.5</v>
      </c>
      <c r="J213" s="8">
        <f t="shared" si="8"/>
        <v>1</v>
      </c>
      <c r="K213" s="111" t="s">
        <v>146</v>
      </c>
      <c r="L213" s="111" t="s">
        <v>84</v>
      </c>
      <c r="M213" s="30">
        <v>1</v>
      </c>
    </row>
    <row r="214" spans="1:13" x14ac:dyDescent="0.25">
      <c r="A214" s="116" t="s">
        <v>45</v>
      </c>
      <c r="B214" s="31" t="s">
        <v>295</v>
      </c>
      <c r="C214" s="251">
        <v>43620</v>
      </c>
      <c r="D214" s="263">
        <v>2019</v>
      </c>
      <c r="E214" s="268">
        <v>4</v>
      </c>
      <c r="F214" s="116" t="s">
        <v>60</v>
      </c>
      <c r="G214" s="116" t="s">
        <v>4</v>
      </c>
      <c r="H214" s="118">
        <v>6.2</v>
      </c>
      <c r="I214" s="118">
        <v>6.3</v>
      </c>
      <c r="J214" s="8">
        <f t="shared" si="8"/>
        <v>1.0161290322580645</v>
      </c>
      <c r="K214" s="111" t="s">
        <v>146</v>
      </c>
      <c r="L214" s="111" t="s">
        <v>84</v>
      </c>
      <c r="M214" s="30">
        <v>1</v>
      </c>
    </row>
    <row r="215" spans="1:13" x14ac:dyDescent="0.25">
      <c r="A215" s="116" t="s">
        <v>45</v>
      </c>
      <c r="B215" s="31" t="s">
        <v>295</v>
      </c>
      <c r="C215" s="251">
        <v>43620</v>
      </c>
      <c r="D215" s="265">
        <v>2019</v>
      </c>
      <c r="E215" s="268">
        <v>4</v>
      </c>
      <c r="F215" s="116" t="s">
        <v>60</v>
      </c>
      <c r="G215" s="116" t="s">
        <v>4</v>
      </c>
      <c r="H215" s="118">
        <v>6.4</v>
      </c>
      <c r="I215" s="118">
        <v>6.4</v>
      </c>
      <c r="J215" s="8">
        <f t="shared" si="8"/>
        <v>1</v>
      </c>
      <c r="K215" s="111" t="s">
        <v>146</v>
      </c>
      <c r="L215" s="111" t="s">
        <v>84</v>
      </c>
      <c r="M215" s="30">
        <v>1</v>
      </c>
    </row>
    <row r="216" spans="1:13" x14ac:dyDescent="0.25">
      <c r="A216" s="116" t="s">
        <v>2</v>
      </c>
      <c r="B216" s="31" t="s">
        <v>294</v>
      </c>
      <c r="C216" s="251">
        <v>43635</v>
      </c>
      <c r="D216" s="265">
        <v>2019</v>
      </c>
      <c r="E216" s="268">
        <v>5</v>
      </c>
      <c r="F216" s="116" t="s">
        <v>65</v>
      </c>
      <c r="G216" s="116" t="s">
        <v>4</v>
      </c>
      <c r="H216" s="118">
        <v>6.6</v>
      </c>
      <c r="I216" s="118">
        <v>6.7</v>
      </c>
      <c r="J216" s="8">
        <f t="shared" si="8"/>
        <v>1.0151515151515151</v>
      </c>
      <c r="K216" s="111" t="s">
        <v>146</v>
      </c>
      <c r="L216" s="111" t="s">
        <v>84</v>
      </c>
      <c r="M216" s="30">
        <v>1</v>
      </c>
    </row>
    <row r="217" spans="1:13" x14ac:dyDescent="0.25">
      <c r="A217" s="116" t="s">
        <v>2</v>
      </c>
      <c r="B217" s="31" t="s">
        <v>294</v>
      </c>
      <c r="C217" s="251">
        <v>43635</v>
      </c>
      <c r="D217" s="265">
        <v>2019</v>
      </c>
      <c r="E217" s="268">
        <v>5</v>
      </c>
      <c r="F217" s="116" t="s">
        <v>79</v>
      </c>
      <c r="G217" s="116" t="s">
        <v>4</v>
      </c>
      <c r="H217" s="118">
        <v>7</v>
      </c>
      <c r="I217" s="118">
        <v>7.2</v>
      </c>
      <c r="J217" s="8">
        <f t="shared" si="8"/>
        <v>1.0285714285714287</v>
      </c>
      <c r="K217" s="111" t="s">
        <v>146</v>
      </c>
      <c r="L217" s="111" t="s">
        <v>84</v>
      </c>
      <c r="M217" s="30">
        <v>1</v>
      </c>
    </row>
    <row r="218" spans="1:13" x14ac:dyDescent="0.25">
      <c r="A218" s="116" t="s">
        <v>2</v>
      </c>
      <c r="B218" s="31" t="s">
        <v>294</v>
      </c>
      <c r="C218" s="251">
        <v>43635</v>
      </c>
      <c r="D218" s="263">
        <v>2019</v>
      </c>
      <c r="E218" s="268">
        <v>5</v>
      </c>
      <c r="F218" s="116" t="s">
        <v>79</v>
      </c>
      <c r="G218" s="116" t="s">
        <v>4</v>
      </c>
      <c r="H218" s="118">
        <v>7.3</v>
      </c>
      <c r="I218" s="118">
        <v>7.3</v>
      </c>
      <c r="J218" s="8">
        <f t="shared" si="8"/>
        <v>1</v>
      </c>
      <c r="K218" s="111" t="s">
        <v>146</v>
      </c>
      <c r="L218" s="111" t="s">
        <v>84</v>
      </c>
      <c r="M218" s="30">
        <v>1</v>
      </c>
    </row>
    <row r="219" spans="1:13" x14ac:dyDescent="0.25">
      <c r="A219" s="116" t="s">
        <v>2</v>
      </c>
      <c r="B219" s="31" t="s">
        <v>294</v>
      </c>
      <c r="C219" s="251">
        <v>43635</v>
      </c>
      <c r="D219" s="265">
        <v>2019</v>
      </c>
      <c r="E219" s="268">
        <v>5</v>
      </c>
      <c r="F219" s="116" t="s">
        <v>79</v>
      </c>
      <c r="G219" s="116" t="s">
        <v>4</v>
      </c>
      <c r="H219" s="118">
        <v>6.9</v>
      </c>
      <c r="I219" s="118">
        <v>7</v>
      </c>
      <c r="J219" s="8">
        <f t="shared" si="8"/>
        <v>1.0144927536231882</v>
      </c>
      <c r="K219" s="111" t="s">
        <v>146</v>
      </c>
      <c r="L219" s="111" t="s">
        <v>84</v>
      </c>
      <c r="M219" s="30">
        <v>1</v>
      </c>
    </row>
    <row r="220" spans="1:13" x14ac:dyDescent="0.25">
      <c r="A220" s="116" t="s">
        <v>2</v>
      </c>
      <c r="B220" s="31" t="s">
        <v>294</v>
      </c>
      <c r="C220" s="251">
        <v>43635</v>
      </c>
      <c r="D220" s="265">
        <v>2019</v>
      </c>
      <c r="E220" s="268">
        <v>5</v>
      </c>
      <c r="F220" s="116" t="s">
        <v>79</v>
      </c>
      <c r="G220" s="116" t="s">
        <v>4</v>
      </c>
      <c r="H220" s="118">
        <v>6.3</v>
      </c>
      <c r="I220" s="118">
        <v>6.3</v>
      </c>
      <c r="J220" s="8">
        <f t="shared" si="8"/>
        <v>1</v>
      </c>
      <c r="K220" s="111" t="s">
        <v>146</v>
      </c>
      <c r="L220" s="111" t="s">
        <v>84</v>
      </c>
      <c r="M220" s="30">
        <v>1</v>
      </c>
    </row>
    <row r="221" spans="1:13" x14ac:dyDescent="0.25">
      <c r="A221" s="116" t="s">
        <v>2</v>
      </c>
      <c r="B221" s="31" t="s">
        <v>294</v>
      </c>
      <c r="C221" s="251">
        <v>43635</v>
      </c>
      <c r="D221" s="265">
        <v>2019</v>
      </c>
      <c r="E221" s="268">
        <v>5</v>
      </c>
      <c r="F221" s="116" t="s">
        <v>79</v>
      </c>
      <c r="G221" s="116" t="s">
        <v>4</v>
      </c>
      <c r="H221" s="118">
        <v>6.5</v>
      </c>
      <c r="I221" s="118">
        <v>6.6</v>
      </c>
      <c r="J221" s="8">
        <f t="shared" si="8"/>
        <v>1.0153846153846153</v>
      </c>
      <c r="K221" s="111" t="s">
        <v>146</v>
      </c>
      <c r="L221" s="111" t="s">
        <v>84</v>
      </c>
      <c r="M221" s="30">
        <v>1</v>
      </c>
    </row>
    <row r="222" spans="1:13" x14ac:dyDescent="0.25">
      <c r="A222" s="116" t="s">
        <v>2</v>
      </c>
      <c r="B222" s="31" t="s">
        <v>294</v>
      </c>
      <c r="C222" s="251">
        <v>43635</v>
      </c>
      <c r="D222" s="263">
        <v>2019</v>
      </c>
      <c r="E222" s="268">
        <v>5</v>
      </c>
      <c r="F222" s="116" t="s">
        <v>79</v>
      </c>
      <c r="G222" s="116" t="s">
        <v>4</v>
      </c>
      <c r="H222" s="118">
        <v>6.2</v>
      </c>
      <c r="I222" s="118">
        <v>6.2</v>
      </c>
      <c r="J222" s="8">
        <f t="shared" si="8"/>
        <v>1</v>
      </c>
      <c r="K222" s="111" t="s">
        <v>146</v>
      </c>
      <c r="L222" s="111" t="s">
        <v>84</v>
      </c>
      <c r="M222" s="30">
        <v>1</v>
      </c>
    </row>
    <row r="223" spans="1:13" x14ac:dyDescent="0.25">
      <c r="A223" s="116" t="s">
        <v>2</v>
      </c>
      <c r="B223" s="31" t="s">
        <v>294</v>
      </c>
      <c r="C223" s="251">
        <v>43635</v>
      </c>
      <c r="D223" s="265">
        <v>2019</v>
      </c>
      <c r="E223" s="268">
        <v>5</v>
      </c>
      <c r="F223" s="116" t="s">
        <v>74</v>
      </c>
      <c r="G223" s="116" t="s">
        <v>4</v>
      </c>
      <c r="H223" s="118">
        <v>7</v>
      </c>
      <c r="I223" s="118">
        <v>7</v>
      </c>
      <c r="J223" s="8">
        <f t="shared" si="8"/>
        <v>1</v>
      </c>
      <c r="K223" s="111" t="s">
        <v>146</v>
      </c>
      <c r="L223" s="111" t="s">
        <v>84</v>
      </c>
      <c r="M223" s="30">
        <v>1</v>
      </c>
    </row>
    <row r="224" spans="1:13" x14ac:dyDescent="0.25">
      <c r="A224" s="116" t="s">
        <v>2</v>
      </c>
      <c r="B224" s="31" t="s">
        <v>294</v>
      </c>
      <c r="C224" s="251">
        <v>43635</v>
      </c>
      <c r="D224" s="265">
        <v>2019</v>
      </c>
      <c r="E224" s="268">
        <v>5</v>
      </c>
      <c r="F224" s="116" t="s">
        <v>74</v>
      </c>
      <c r="G224" s="116" t="s">
        <v>4</v>
      </c>
      <c r="H224" s="118">
        <v>6.5</v>
      </c>
      <c r="I224" s="118">
        <v>6.5</v>
      </c>
      <c r="J224" s="8">
        <f t="shared" si="8"/>
        <v>1</v>
      </c>
      <c r="K224" s="255" t="s">
        <v>146</v>
      </c>
      <c r="L224" s="111" t="s">
        <v>84</v>
      </c>
      <c r="M224" s="30">
        <v>1</v>
      </c>
    </row>
    <row r="225" spans="1:14" x14ac:dyDescent="0.25">
      <c r="A225" s="116" t="s">
        <v>2</v>
      </c>
      <c r="B225" s="31" t="s">
        <v>294</v>
      </c>
      <c r="C225" s="251">
        <v>43635</v>
      </c>
      <c r="D225" s="265">
        <v>2019</v>
      </c>
      <c r="E225" s="268">
        <v>5</v>
      </c>
      <c r="F225" s="116" t="s">
        <v>66</v>
      </c>
      <c r="G225" s="116" t="s">
        <v>4</v>
      </c>
      <c r="H225" s="118">
        <v>6.2</v>
      </c>
      <c r="I225" s="118">
        <v>6.3</v>
      </c>
      <c r="J225" s="8">
        <f t="shared" si="8"/>
        <v>1.0161290322580645</v>
      </c>
      <c r="K225" s="255" t="s">
        <v>146</v>
      </c>
      <c r="L225" s="111" t="s">
        <v>84</v>
      </c>
      <c r="M225" s="30">
        <v>1</v>
      </c>
    </row>
    <row r="226" spans="1:14" x14ac:dyDescent="0.25">
      <c r="A226" s="116" t="s">
        <v>2</v>
      </c>
      <c r="B226" s="31" t="s">
        <v>294</v>
      </c>
      <c r="C226" s="251">
        <v>43635</v>
      </c>
      <c r="D226" s="263">
        <v>2019</v>
      </c>
      <c r="E226" s="268">
        <v>5</v>
      </c>
      <c r="F226" s="116" t="s">
        <v>64</v>
      </c>
      <c r="G226" s="116" t="s">
        <v>4</v>
      </c>
      <c r="H226" s="118">
        <v>6.5</v>
      </c>
      <c r="I226" s="118">
        <v>6.5</v>
      </c>
      <c r="J226" s="8">
        <f t="shared" si="8"/>
        <v>1</v>
      </c>
      <c r="K226" s="255" t="s">
        <v>146</v>
      </c>
      <c r="L226" s="111" t="s">
        <v>84</v>
      </c>
      <c r="M226" s="30">
        <v>1</v>
      </c>
    </row>
    <row r="227" spans="1:14" x14ac:dyDescent="0.25">
      <c r="A227" s="116" t="s">
        <v>2</v>
      </c>
      <c r="B227" s="31" t="s">
        <v>294</v>
      </c>
      <c r="C227" s="251">
        <v>43635</v>
      </c>
      <c r="D227" s="265">
        <v>2019</v>
      </c>
      <c r="E227" s="268">
        <v>5</v>
      </c>
      <c r="F227" s="116" t="s">
        <v>73</v>
      </c>
      <c r="G227" s="116" t="s">
        <v>4</v>
      </c>
      <c r="H227" s="118">
        <v>6.2</v>
      </c>
      <c r="I227" s="118">
        <v>6.2</v>
      </c>
      <c r="J227" s="8">
        <f t="shared" si="8"/>
        <v>1</v>
      </c>
      <c r="K227" s="255" t="s">
        <v>146</v>
      </c>
      <c r="L227" s="111" t="s">
        <v>84</v>
      </c>
      <c r="M227" s="30">
        <v>1</v>
      </c>
    </row>
    <row r="228" spans="1:14" x14ac:dyDescent="0.25">
      <c r="A228" s="116" t="s">
        <v>2</v>
      </c>
      <c r="B228" s="31" t="s">
        <v>294</v>
      </c>
      <c r="C228" s="251">
        <v>43635</v>
      </c>
      <c r="D228" s="265">
        <v>2019</v>
      </c>
      <c r="E228" s="268">
        <v>5</v>
      </c>
      <c r="F228" s="116" t="s">
        <v>73</v>
      </c>
      <c r="G228" s="116" t="s">
        <v>4</v>
      </c>
      <c r="H228" s="118">
        <v>6.5</v>
      </c>
      <c r="I228" s="118">
        <v>6.7</v>
      </c>
      <c r="J228" s="8">
        <f t="shared" si="8"/>
        <v>1.0307692307692309</v>
      </c>
      <c r="K228" s="255" t="s">
        <v>146</v>
      </c>
      <c r="L228" s="111" t="s">
        <v>84</v>
      </c>
      <c r="M228" s="30">
        <v>1</v>
      </c>
    </row>
    <row r="229" spans="1:14" x14ac:dyDescent="0.25">
      <c r="A229" s="116" t="s">
        <v>2</v>
      </c>
      <c r="B229" s="31" t="s">
        <v>294</v>
      </c>
      <c r="C229" s="251">
        <v>43635</v>
      </c>
      <c r="D229" s="265">
        <v>2019</v>
      </c>
      <c r="E229" s="268">
        <v>5</v>
      </c>
      <c r="F229" s="116" t="s">
        <v>67</v>
      </c>
      <c r="G229" s="116" t="s">
        <v>4</v>
      </c>
      <c r="H229" s="118">
        <v>6.3</v>
      </c>
      <c r="I229" s="118">
        <v>6.4</v>
      </c>
      <c r="J229" s="8">
        <f t="shared" si="8"/>
        <v>1.015873015873016</v>
      </c>
      <c r="K229" s="255" t="s">
        <v>146</v>
      </c>
      <c r="L229" s="111" t="s">
        <v>84</v>
      </c>
      <c r="M229" s="30">
        <v>1</v>
      </c>
    </row>
    <row r="230" spans="1:14" x14ac:dyDescent="0.25">
      <c r="A230" s="116" t="s">
        <v>2</v>
      </c>
      <c r="B230" s="31" t="s">
        <v>294</v>
      </c>
      <c r="C230" s="251">
        <v>43635</v>
      </c>
      <c r="D230" s="263">
        <v>2019</v>
      </c>
      <c r="E230" s="268">
        <v>5</v>
      </c>
      <c r="F230" s="116" t="s">
        <v>67</v>
      </c>
      <c r="G230" s="116" t="s">
        <v>4</v>
      </c>
      <c r="H230" s="118">
        <v>6.5</v>
      </c>
      <c r="I230" s="118">
        <v>6.5</v>
      </c>
      <c r="J230" s="8">
        <f t="shared" si="8"/>
        <v>1</v>
      </c>
      <c r="K230" s="255" t="s">
        <v>146</v>
      </c>
      <c r="L230" s="111" t="s">
        <v>84</v>
      </c>
      <c r="M230" s="30">
        <v>1</v>
      </c>
    </row>
    <row r="231" spans="1:14" x14ac:dyDescent="0.25">
      <c r="A231" s="116" t="s">
        <v>2</v>
      </c>
      <c r="B231" s="31" t="s">
        <v>294</v>
      </c>
      <c r="C231" s="251">
        <v>43635</v>
      </c>
      <c r="D231" s="265">
        <v>2019</v>
      </c>
      <c r="E231" s="268">
        <v>5</v>
      </c>
      <c r="F231" s="116" t="s">
        <v>67</v>
      </c>
      <c r="G231" s="116" t="s">
        <v>4</v>
      </c>
      <c r="H231" s="118">
        <v>6.6</v>
      </c>
      <c r="I231" s="118">
        <v>6.6</v>
      </c>
      <c r="J231" s="8">
        <f t="shared" si="8"/>
        <v>1</v>
      </c>
      <c r="K231" s="255" t="s">
        <v>146</v>
      </c>
      <c r="L231" s="111" t="s">
        <v>84</v>
      </c>
      <c r="M231" s="30">
        <v>1</v>
      </c>
    </row>
    <row r="232" spans="1:14" x14ac:dyDescent="0.25">
      <c r="A232" s="116" t="s">
        <v>45</v>
      </c>
      <c r="B232" s="31" t="s">
        <v>295</v>
      </c>
      <c r="C232" s="251">
        <v>43635</v>
      </c>
      <c r="D232" s="265">
        <v>2019</v>
      </c>
      <c r="E232" s="268">
        <v>5</v>
      </c>
      <c r="F232" s="116" t="s">
        <v>66</v>
      </c>
      <c r="G232" s="116" t="s">
        <v>4</v>
      </c>
      <c r="H232" s="118">
        <v>7.1</v>
      </c>
      <c r="I232" s="118">
        <v>7.1</v>
      </c>
      <c r="J232" s="8">
        <f t="shared" si="8"/>
        <v>1</v>
      </c>
      <c r="K232" s="111" t="s">
        <v>146</v>
      </c>
      <c r="L232" s="111" t="s">
        <v>84</v>
      </c>
      <c r="M232" s="30">
        <v>1</v>
      </c>
    </row>
    <row r="233" spans="1:14" x14ac:dyDescent="0.25">
      <c r="A233" s="116" t="s">
        <v>45</v>
      </c>
      <c r="B233" s="31" t="s">
        <v>295</v>
      </c>
      <c r="C233" s="251">
        <v>43635</v>
      </c>
      <c r="D233" s="265">
        <v>2019</v>
      </c>
      <c r="E233" s="268">
        <v>5</v>
      </c>
      <c r="F233" s="116" t="s">
        <v>66</v>
      </c>
      <c r="G233" s="116" t="s">
        <v>4</v>
      </c>
      <c r="H233" s="118">
        <v>6.5</v>
      </c>
      <c r="I233" s="118">
        <v>6.5</v>
      </c>
      <c r="J233" s="8">
        <f t="shared" si="8"/>
        <v>1</v>
      </c>
      <c r="K233" s="255" t="s">
        <v>146</v>
      </c>
      <c r="L233" s="111" t="s">
        <v>84</v>
      </c>
      <c r="M233" s="30">
        <v>1</v>
      </c>
    </row>
    <row r="234" spans="1:14" x14ac:dyDescent="0.25">
      <c r="A234" s="116" t="s">
        <v>45</v>
      </c>
      <c r="B234" s="31" t="s">
        <v>295</v>
      </c>
      <c r="C234" s="251">
        <v>43635</v>
      </c>
      <c r="D234" s="263">
        <v>2019</v>
      </c>
      <c r="E234" s="268">
        <v>5</v>
      </c>
      <c r="F234" s="116" t="s">
        <v>66</v>
      </c>
      <c r="G234" s="116" t="s">
        <v>4</v>
      </c>
      <c r="H234" s="118">
        <v>6.3</v>
      </c>
      <c r="I234" s="118">
        <v>6.3</v>
      </c>
      <c r="J234" s="8">
        <f t="shared" si="8"/>
        <v>1</v>
      </c>
      <c r="K234" s="255" t="s">
        <v>146</v>
      </c>
      <c r="L234" s="111" t="s">
        <v>84</v>
      </c>
      <c r="M234" s="30">
        <v>1</v>
      </c>
    </row>
    <row r="235" spans="1:14" x14ac:dyDescent="0.25">
      <c r="A235" s="116" t="s">
        <v>45</v>
      </c>
      <c r="B235" s="31" t="s">
        <v>295</v>
      </c>
      <c r="C235" s="251">
        <v>43635</v>
      </c>
      <c r="D235" s="265">
        <v>2019</v>
      </c>
      <c r="E235" s="268">
        <v>5</v>
      </c>
      <c r="F235" s="116" t="s">
        <v>66</v>
      </c>
      <c r="G235" s="116" t="s">
        <v>4</v>
      </c>
      <c r="H235" s="118">
        <v>6.8</v>
      </c>
      <c r="I235" s="118">
        <v>6.9</v>
      </c>
      <c r="J235" s="8">
        <f t="shared" si="8"/>
        <v>1.0147058823529413</v>
      </c>
      <c r="K235" s="255" t="s">
        <v>146</v>
      </c>
      <c r="L235" s="111" t="s">
        <v>84</v>
      </c>
      <c r="M235" s="30">
        <v>1</v>
      </c>
    </row>
    <row r="236" spans="1:14" x14ac:dyDescent="0.25">
      <c r="A236" s="116" t="s">
        <v>45</v>
      </c>
      <c r="B236" s="31" t="s">
        <v>295</v>
      </c>
      <c r="C236" s="251">
        <v>43635</v>
      </c>
      <c r="D236" s="265">
        <v>2019</v>
      </c>
      <c r="E236" s="268">
        <v>5</v>
      </c>
      <c r="F236" s="116" t="s">
        <v>66</v>
      </c>
      <c r="G236" s="116" t="s">
        <v>4</v>
      </c>
      <c r="H236" s="118">
        <v>6.3</v>
      </c>
      <c r="I236" s="118">
        <v>6.3</v>
      </c>
      <c r="J236" s="8">
        <f t="shared" si="8"/>
        <v>1</v>
      </c>
      <c r="K236" s="255" t="s">
        <v>146</v>
      </c>
      <c r="L236" s="111" t="s">
        <v>84</v>
      </c>
      <c r="M236" s="30">
        <v>1</v>
      </c>
    </row>
    <row r="237" spans="1:14" x14ac:dyDescent="0.25">
      <c r="A237" s="116" t="s">
        <v>45</v>
      </c>
      <c r="B237" s="1" t="s">
        <v>295</v>
      </c>
      <c r="C237" s="251">
        <v>43635</v>
      </c>
      <c r="D237" s="265">
        <v>2019</v>
      </c>
      <c r="E237" s="268">
        <v>5</v>
      </c>
      <c r="F237" s="116" t="s">
        <v>66</v>
      </c>
      <c r="G237" s="116" t="s">
        <v>4</v>
      </c>
      <c r="H237" s="118">
        <v>6.9</v>
      </c>
      <c r="I237" s="118">
        <v>7</v>
      </c>
      <c r="J237" s="8">
        <f t="shared" si="8"/>
        <v>1.0144927536231882</v>
      </c>
      <c r="K237" s="111" t="s">
        <v>146</v>
      </c>
      <c r="L237" s="111" t="s">
        <v>84</v>
      </c>
      <c r="M237" s="30">
        <v>1</v>
      </c>
    </row>
    <row r="238" spans="1:14" x14ac:dyDescent="0.25">
      <c r="A238" s="116" t="s">
        <v>2</v>
      </c>
      <c r="B238" s="1" t="s">
        <v>294</v>
      </c>
      <c r="C238" s="251">
        <v>43648</v>
      </c>
      <c r="D238" s="263">
        <v>2019</v>
      </c>
      <c r="E238" s="268">
        <v>6</v>
      </c>
      <c r="F238" s="116" t="s">
        <v>5</v>
      </c>
      <c r="G238" s="116" t="s">
        <v>4</v>
      </c>
      <c r="H238" s="118">
        <v>6.2</v>
      </c>
      <c r="I238" s="118">
        <v>6.2</v>
      </c>
      <c r="J238" s="8">
        <f t="shared" si="8"/>
        <v>1</v>
      </c>
      <c r="K238" s="111" t="s">
        <v>146</v>
      </c>
      <c r="L238" s="111" t="s">
        <v>84</v>
      </c>
      <c r="M238" s="30">
        <v>1</v>
      </c>
    </row>
    <row r="239" spans="1:14" x14ac:dyDescent="0.25">
      <c r="A239" s="116" t="s">
        <v>2</v>
      </c>
      <c r="B239" s="1" t="s">
        <v>294</v>
      </c>
      <c r="C239" s="251">
        <v>43648</v>
      </c>
      <c r="D239" s="265">
        <v>2019</v>
      </c>
      <c r="E239" s="268">
        <v>6</v>
      </c>
      <c r="F239" s="116" t="s">
        <v>9</v>
      </c>
      <c r="G239" s="116" t="s">
        <v>4</v>
      </c>
      <c r="H239" s="118">
        <v>6.2</v>
      </c>
      <c r="I239" s="118">
        <v>6.2</v>
      </c>
      <c r="J239" s="8">
        <f t="shared" si="8"/>
        <v>1</v>
      </c>
      <c r="K239" s="111" t="s">
        <v>146</v>
      </c>
      <c r="L239" s="111" t="s">
        <v>84</v>
      </c>
      <c r="M239" s="30">
        <v>1</v>
      </c>
    </row>
    <row r="240" spans="1:14" x14ac:dyDescent="0.25">
      <c r="A240" s="1" t="s">
        <v>2</v>
      </c>
      <c r="B240" s="1" t="s">
        <v>294</v>
      </c>
      <c r="C240" s="35">
        <v>43276</v>
      </c>
      <c r="D240" s="131">
        <v>2018</v>
      </c>
      <c r="E240" s="39">
        <v>4</v>
      </c>
      <c r="F240" s="1" t="s">
        <v>40</v>
      </c>
      <c r="G240" s="1" t="s">
        <v>4</v>
      </c>
      <c r="H240" s="2">
        <v>6.4</v>
      </c>
      <c r="I240" s="2">
        <v>5.9</v>
      </c>
      <c r="J240" s="256">
        <f t="shared" si="8"/>
        <v>0.921875</v>
      </c>
      <c r="K240" s="257" t="s">
        <v>146</v>
      </c>
      <c r="L240" s="257" t="s">
        <v>84</v>
      </c>
      <c r="M240" s="257">
        <v>1</v>
      </c>
      <c r="N240" s="255"/>
    </row>
    <row r="241" spans="1:14" x14ac:dyDescent="0.25">
      <c r="A241" s="1" t="s">
        <v>45</v>
      </c>
      <c r="B241" s="1" t="s">
        <v>295</v>
      </c>
      <c r="C241" s="35">
        <v>43291</v>
      </c>
      <c r="D241" s="131">
        <v>2018</v>
      </c>
      <c r="E241" s="39">
        <v>5</v>
      </c>
      <c r="F241" s="1" t="s">
        <v>53</v>
      </c>
      <c r="G241" s="1" t="s">
        <v>4</v>
      </c>
      <c r="H241" s="2">
        <v>7.1</v>
      </c>
      <c r="I241" s="2">
        <v>6.2</v>
      </c>
      <c r="J241" s="8">
        <f t="shared" si="8"/>
        <v>0.87323943661971837</v>
      </c>
      <c r="K241" s="30" t="s">
        <v>146</v>
      </c>
      <c r="L241" s="274" t="s">
        <v>84</v>
      </c>
      <c r="M241" s="30">
        <v>1</v>
      </c>
    </row>
    <row r="242" spans="1:14" x14ac:dyDescent="0.25">
      <c r="A242" s="1" t="s">
        <v>2</v>
      </c>
      <c r="B242" s="1" t="s">
        <v>294</v>
      </c>
      <c r="C242" s="35">
        <v>43263</v>
      </c>
      <c r="D242" s="129">
        <v>2018</v>
      </c>
      <c r="E242" s="39">
        <v>3</v>
      </c>
      <c r="F242" s="1" t="s">
        <v>31</v>
      </c>
      <c r="G242" s="1" t="s">
        <v>4</v>
      </c>
      <c r="H242" s="2">
        <v>7.6</v>
      </c>
      <c r="I242" s="2">
        <v>6.9</v>
      </c>
      <c r="J242" s="8">
        <f t="shared" si="8"/>
        <v>0.90789473684210531</v>
      </c>
      <c r="K242" s="28" t="s">
        <v>146</v>
      </c>
      <c r="L242" s="274" t="s">
        <v>84</v>
      </c>
      <c r="M242" s="30">
        <v>1</v>
      </c>
    </row>
    <row r="243" spans="1:14" x14ac:dyDescent="0.25">
      <c r="A243" s="1" t="s">
        <v>2</v>
      </c>
      <c r="B243" s="1" t="s">
        <v>294</v>
      </c>
      <c r="C243" s="35">
        <v>43276</v>
      </c>
      <c r="D243" s="131">
        <v>2018</v>
      </c>
      <c r="E243" s="39">
        <v>4</v>
      </c>
      <c r="F243" s="1" t="s">
        <v>37</v>
      </c>
      <c r="G243" s="1" t="s">
        <v>4</v>
      </c>
      <c r="H243" s="2">
        <v>7.5</v>
      </c>
      <c r="I243" s="2">
        <v>7.1</v>
      </c>
      <c r="J243" s="8">
        <f t="shared" si="8"/>
        <v>0.94666666666666666</v>
      </c>
      <c r="K243" s="30" t="s">
        <v>146</v>
      </c>
      <c r="L243" s="274" t="s">
        <v>84</v>
      </c>
      <c r="M243" s="30">
        <v>1</v>
      </c>
    </row>
    <row r="244" spans="1:14" x14ac:dyDescent="0.25">
      <c r="A244" s="1" t="s">
        <v>12</v>
      </c>
      <c r="B244" s="1" t="s">
        <v>294</v>
      </c>
      <c r="C244" s="35">
        <v>43240</v>
      </c>
      <c r="D244" s="131">
        <v>2018</v>
      </c>
      <c r="E244" s="39">
        <v>1</v>
      </c>
      <c r="F244" s="1" t="s">
        <v>13</v>
      </c>
      <c r="G244" s="1" t="s">
        <v>4</v>
      </c>
      <c r="H244" s="2">
        <v>8.8000000000000007</v>
      </c>
      <c r="I244" s="2">
        <v>8</v>
      </c>
      <c r="J244" s="8">
        <f t="shared" si="8"/>
        <v>0.90909090909090906</v>
      </c>
      <c r="K244" s="28" t="s">
        <v>146</v>
      </c>
      <c r="L244" s="30" t="s">
        <v>85</v>
      </c>
      <c r="M244" s="30">
        <v>2</v>
      </c>
    </row>
    <row r="245" spans="1:14" x14ac:dyDescent="0.25">
      <c r="A245" s="1" t="s">
        <v>12</v>
      </c>
      <c r="B245" s="1" t="s">
        <v>294</v>
      </c>
      <c r="C245" s="35">
        <v>43240</v>
      </c>
      <c r="D245" s="131">
        <v>2018</v>
      </c>
      <c r="E245" s="39">
        <v>1</v>
      </c>
      <c r="F245" s="1" t="s">
        <v>15</v>
      </c>
      <c r="G245" s="1" t="s">
        <v>4</v>
      </c>
      <c r="H245" s="2">
        <v>9.6999999999999993</v>
      </c>
      <c r="I245" s="2">
        <v>8.6</v>
      </c>
      <c r="J245" s="8">
        <f t="shared" si="8"/>
        <v>0.88659793814432997</v>
      </c>
      <c r="K245" s="28" t="s">
        <v>146</v>
      </c>
      <c r="L245" s="30" t="s">
        <v>85</v>
      </c>
      <c r="M245" s="30">
        <v>2</v>
      </c>
    </row>
    <row r="246" spans="1:14" x14ac:dyDescent="0.25">
      <c r="A246" s="1" t="s">
        <v>12</v>
      </c>
      <c r="B246" s="1" t="s">
        <v>294</v>
      </c>
      <c r="C246" s="35">
        <v>43240</v>
      </c>
      <c r="D246" s="129">
        <v>2018</v>
      </c>
      <c r="E246" s="39">
        <v>1</v>
      </c>
      <c r="F246" s="1" t="s">
        <v>16</v>
      </c>
      <c r="G246" s="1" t="s">
        <v>4</v>
      </c>
      <c r="H246" s="2">
        <v>9.8000000000000007</v>
      </c>
      <c r="I246" s="2">
        <v>8.5</v>
      </c>
      <c r="J246" s="8">
        <f t="shared" si="8"/>
        <v>0.86734693877551017</v>
      </c>
      <c r="K246" s="28" t="s">
        <v>146</v>
      </c>
      <c r="L246" s="30" t="s">
        <v>85</v>
      </c>
      <c r="M246" s="30">
        <v>2</v>
      </c>
    </row>
    <row r="247" spans="1:14" x14ac:dyDescent="0.25">
      <c r="A247" s="1" t="s">
        <v>12</v>
      </c>
      <c r="B247" s="1" t="s">
        <v>294</v>
      </c>
      <c r="C247" s="35">
        <v>43240</v>
      </c>
      <c r="D247" s="131">
        <v>2018</v>
      </c>
      <c r="E247" s="39">
        <v>1</v>
      </c>
      <c r="F247" s="1" t="s">
        <v>15</v>
      </c>
      <c r="G247" s="1" t="s">
        <v>4</v>
      </c>
      <c r="H247" s="2">
        <v>10.3</v>
      </c>
      <c r="I247" s="2">
        <v>9.4</v>
      </c>
      <c r="J247" s="8">
        <f t="shared" si="8"/>
        <v>0.9126213592233009</v>
      </c>
      <c r="K247" s="28" t="s">
        <v>146</v>
      </c>
      <c r="L247" s="30" t="s">
        <v>85</v>
      </c>
      <c r="M247" s="30">
        <v>2</v>
      </c>
    </row>
    <row r="248" spans="1:14" x14ac:dyDescent="0.25">
      <c r="A248" s="1" t="s">
        <v>12</v>
      </c>
      <c r="B248" s="1" t="s">
        <v>294</v>
      </c>
      <c r="C248" s="35">
        <v>43240</v>
      </c>
      <c r="D248" s="131">
        <v>2018</v>
      </c>
      <c r="E248" s="39">
        <v>1</v>
      </c>
      <c r="F248" s="1" t="s">
        <v>13</v>
      </c>
      <c r="G248" s="1" t="s">
        <v>4</v>
      </c>
      <c r="H248" s="2">
        <v>10.7</v>
      </c>
      <c r="I248" s="2">
        <v>8.5</v>
      </c>
      <c r="J248" s="8">
        <f t="shared" si="8"/>
        <v>0.79439252336448607</v>
      </c>
      <c r="K248" s="28" t="s">
        <v>146</v>
      </c>
      <c r="L248" s="30" t="s">
        <v>85</v>
      </c>
      <c r="M248" s="30">
        <v>2</v>
      </c>
      <c r="N248" s="274"/>
    </row>
    <row r="249" spans="1:14" x14ac:dyDescent="0.25">
      <c r="A249" s="1" t="s">
        <v>12</v>
      </c>
      <c r="B249" s="1" t="s">
        <v>294</v>
      </c>
      <c r="C249" s="35">
        <v>43240</v>
      </c>
      <c r="D249" s="131">
        <v>2018</v>
      </c>
      <c r="E249" s="39">
        <v>1</v>
      </c>
      <c r="F249" s="1" t="s">
        <v>15</v>
      </c>
      <c r="G249" s="1" t="s">
        <v>4</v>
      </c>
      <c r="H249" s="2">
        <v>10.8</v>
      </c>
      <c r="I249" s="2">
        <v>9.6999999999999993</v>
      </c>
      <c r="J249" s="8">
        <f t="shared" si="8"/>
        <v>0.89814814814814803</v>
      </c>
      <c r="K249" s="28" t="s">
        <v>146</v>
      </c>
      <c r="L249" s="30" t="s">
        <v>85</v>
      </c>
      <c r="M249" s="30">
        <v>2</v>
      </c>
    </row>
    <row r="250" spans="1:14" x14ac:dyDescent="0.25">
      <c r="A250" s="1" t="s">
        <v>12</v>
      </c>
      <c r="B250" s="1" t="s">
        <v>294</v>
      </c>
      <c r="C250" s="35">
        <v>43240</v>
      </c>
      <c r="D250" s="129">
        <v>2018</v>
      </c>
      <c r="E250" s="39">
        <v>1</v>
      </c>
      <c r="F250" s="1" t="s">
        <v>15</v>
      </c>
      <c r="G250" s="1" t="s">
        <v>4</v>
      </c>
      <c r="H250" s="2">
        <v>11.1</v>
      </c>
      <c r="I250" s="2">
        <v>9.8000000000000007</v>
      </c>
      <c r="J250" s="8">
        <f t="shared" si="8"/>
        <v>0.88288288288288297</v>
      </c>
      <c r="K250" s="28" t="s">
        <v>146</v>
      </c>
      <c r="L250" s="30" t="s">
        <v>85</v>
      </c>
      <c r="M250" s="30">
        <v>2</v>
      </c>
    </row>
    <row r="251" spans="1:14" x14ac:dyDescent="0.25">
      <c r="A251" s="1" t="s">
        <v>12</v>
      </c>
      <c r="B251" s="1" t="s">
        <v>294</v>
      </c>
      <c r="C251" s="35">
        <v>43240</v>
      </c>
      <c r="D251" s="131">
        <v>2018</v>
      </c>
      <c r="E251" s="39">
        <v>1</v>
      </c>
      <c r="F251" s="1" t="s">
        <v>15</v>
      </c>
      <c r="G251" s="1" t="s">
        <v>4</v>
      </c>
      <c r="H251" s="2">
        <v>11.3</v>
      </c>
      <c r="I251" s="2">
        <v>9.9</v>
      </c>
      <c r="J251" s="8">
        <f t="shared" si="8"/>
        <v>0.87610619469026552</v>
      </c>
      <c r="K251" s="28" t="s">
        <v>146</v>
      </c>
      <c r="L251" s="30" t="s">
        <v>85</v>
      </c>
      <c r="M251" s="30">
        <v>2</v>
      </c>
    </row>
    <row r="252" spans="1:14" x14ac:dyDescent="0.25">
      <c r="A252" s="1" t="s">
        <v>12</v>
      </c>
      <c r="B252" s="1" t="s">
        <v>294</v>
      </c>
      <c r="C252" s="35">
        <v>43253</v>
      </c>
      <c r="D252" s="131">
        <v>2018</v>
      </c>
      <c r="E252" s="39">
        <v>2</v>
      </c>
      <c r="F252" s="1" t="s">
        <v>22</v>
      </c>
      <c r="G252" s="1" t="s">
        <v>4</v>
      </c>
      <c r="H252" s="2">
        <v>8</v>
      </c>
      <c r="I252" s="2">
        <v>7.4</v>
      </c>
      <c r="J252" s="256">
        <f t="shared" si="8"/>
        <v>0.92500000000000004</v>
      </c>
      <c r="K252" s="257" t="s">
        <v>146</v>
      </c>
      <c r="L252" s="257" t="s">
        <v>85</v>
      </c>
      <c r="M252" s="257">
        <v>2</v>
      </c>
    </row>
    <row r="253" spans="1:14" x14ac:dyDescent="0.25">
      <c r="A253" s="1" t="s">
        <v>2</v>
      </c>
      <c r="B253" s="1" t="s">
        <v>294</v>
      </c>
      <c r="C253" s="35">
        <v>43263</v>
      </c>
      <c r="D253" s="131">
        <v>2018</v>
      </c>
      <c r="E253" s="39">
        <v>3</v>
      </c>
      <c r="F253" s="1" t="s">
        <v>70</v>
      </c>
      <c r="G253" s="1" t="s">
        <v>4</v>
      </c>
      <c r="H253" s="2">
        <v>8.1</v>
      </c>
      <c r="I253" s="2">
        <v>6.9</v>
      </c>
      <c r="J253" s="8">
        <f t="shared" si="8"/>
        <v>0.85185185185185197</v>
      </c>
      <c r="K253" s="28" t="s">
        <v>146</v>
      </c>
      <c r="L253" s="255" t="s">
        <v>85</v>
      </c>
      <c r="M253" s="30">
        <v>2</v>
      </c>
      <c r="N253" s="255"/>
    </row>
    <row r="254" spans="1:14" x14ac:dyDescent="0.25">
      <c r="A254" s="1" t="s">
        <v>18</v>
      </c>
      <c r="B254" s="1" t="s">
        <v>295</v>
      </c>
      <c r="C254" s="35">
        <v>43263</v>
      </c>
      <c r="D254" s="129">
        <v>2018</v>
      </c>
      <c r="E254" s="39">
        <v>3</v>
      </c>
      <c r="F254" s="1" t="s">
        <v>27</v>
      </c>
      <c r="G254" s="1" t="s">
        <v>4</v>
      </c>
      <c r="H254" s="2">
        <v>10</v>
      </c>
      <c r="I254" s="2">
        <v>8.6</v>
      </c>
      <c r="J254" s="8">
        <f t="shared" si="8"/>
        <v>0.86</v>
      </c>
      <c r="K254" s="28" t="s">
        <v>146</v>
      </c>
      <c r="L254" s="30" t="s">
        <v>85</v>
      </c>
      <c r="M254" s="30">
        <v>2</v>
      </c>
    </row>
    <row r="255" spans="1:14" x14ac:dyDescent="0.25">
      <c r="A255" s="1" t="s">
        <v>12</v>
      </c>
      <c r="B255" s="1" t="s">
        <v>294</v>
      </c>
      <c r="C255" s="35">
        <v>43266</v>
      </c>
      <c r="D255" s="131">
        <v>2018</v>
      </c>
      <c r="E255" s="39">
        <v>3</v>
      </c>
      <c r="F255" s="1" t="s">
        <v>28</v>
      </c>
      <c r="G255" s="1" t="s">
        <v>4</v>
      </c>
      <c r="H255" s="2">
        <v>8.1</v>
      </c>
      <c r="I255" s="2">
        <v>6.5</v>
      </c>
      <c r="J255" s="8">
        <f t="shared" si="8"/>
        <v>0.80246913580246915</v>
      </c>
      <c r="K255" s="28" t="s">
        <v>146</v>
      </c>
      <c r="L255" s="30" t="s">
        <v>85</v>
      </c>
      <c r="M255" s="30">
        <v>2</v>
      </c>
    </row>
    <row r="256" spans="1:14" x14ac:dyDescent="0.25">
      <c r="A256" s="1" t="s">
        <v>12</v>
      </c>
      <c r="B256" s="1" t="s">
        <v>294</v>
      </c>
      <c r="C256" s="35">
        <v>43266</v>
      </c>
      <c r="D256" s="131">
        <v>2018</v>
      </c>
      <c r="E256" s="39">
        <v>3</v>
      </c>
      <c r="F256" s="1" t="s">
        <v>28</v>
      </c>
      <c r="G256" s="1" t="s">
        <v>4</v>
      </c>
      <c r="H256" s="2">
        <v>9.5</v>
      </c>
      <c r="I256" s="2">
        <v>8.3000000000000007</v>
      </c>
      <c r="J256" s="8">
        <f t="shared" si="8"/>
        <v>0.87368421052631584</v>
      </c>
      <c r="K256" s="28" t="s">
        <v>146</v>
      </c>
      <c r="L256" s="30" t="s">
        <v>85</v>
      </c>
      <c r="M256" s="30">
        <v>2</v>
      </c>
    </row>
    <row r="257" spans="1:13" x14ac:dyDescent="0.25">
      <c r="A257" s="1" t="s">
        <v>10</v>
      </c>
      <c r="B257" s="1" t="s">
        <v>295</v>
      </c>
      <c r="C257" s="35">
        <v>43276</v>
      </c>
      <c r="D257" s="131">
        <v>2018</v>
      </c>
      <c r="E257" s="39">
        <v>4</v>
      </c>
      <c r="F257" s="1" t="s">
        <v>36</v>
      </c>
      <c r="G257" s="1" t="s">
        <v>4</v>
      </c>
      <c r="H257" s="2">
        <v>10.4</v>
      </c>
      <c r="I257" s="2">
        <v>9.1</v>
      </c>
      <c r="J257" s="8">
        <f t="shared" si="8"/>
        <v>0.87499999999999989</v>
      </c>
      <c r="K257" s="28" t="s">
        <v>146</v>
      </c>
      <c r="L257" s="30" t="s">
        <v>85</v>
      </c>
      <c r="M257" s="30">
        <v>2</v>
      </c>
    </row>
    <row r="258" spans="1:13" x14ac:dyDescent="0.25">
      <c r="A258" s="1" t="s">
        <v>10</v>
      </c>
      <c r="B258" s="1" t="s">
        <v>295</v>
      </c>
      <c r="C258" s="35">
        <v>43276</v>
      </c>
      <c r="D258" s="129">
        <v>2018</v>
      </c>
      <c r="E258" s="39">
        <v>4</v>
      </c>
      <c r="F258" s="1" t="s">
        <v>36</v>
      </c>
      <c r="G258" s="1" t="s">
        <v>4</v>
      </c>
      <c r="H258" s="2">
        <v>10.9</v>
      </c>
      <c r="I258" s="2">
        <v>9.1999999999999993</v>
      </c>
      <c r="J258" s="8">
        <f t="shared" si="8"/>
        <v>0.84403669724770636</v>
      </c>
      <c r="K258" s="28" t="s">
        <v>146</v>
      </c>
      <c r="L258" s="30" t="s">
        <v>85</v>
      </c>
      <c r="M258" s="30">
        <v>2</v>
      </c>
    </row>
    <row r="259" spans="1:13" x14ac:dyDescent="0.25">
      <c r="A259" s="1" t="s">
        <v>12</v>
      </c>
      <c r="B259" s="1" t="s">
        <v>294</v>
      </c>
      <c r="C259" s="35">
        <v>43280</v>
      </c>
      <c r="D259" s="131">
        <v>2018</v>
      </c>
      <c r="E259" s="39">
        <v>4</v>
      </c>
      <c r="F259" s="1" t="s">
        <v>42</v>
      </c>
      <c r="G259" s="1" t="s">
        <v>4</v>
      </c>
      <c r="H259" s="2">
        <v>10.1</v>
      </c>
      <c r="I259" s="2">
        <v>8.5</v>
      </c>
      <c r="J259" s="8">
        <f t="shared" si="8"/>
        <v>0.84158415841584167</v>
      </c>
      <c r="K259" s="28" t="s">
        <v>146</v>
      </c>
      <c r="L259" s="30" t="s">
        <v>85</v>
      </c>
      <c r="M259" s="30">
        <v>2</v>
      </c>
    </row>
    <row r="260" spans="1:13" x14ac:dyDescent="0.25">
      <c r="A260" s="1" t="s">
        <v>2</v>
      </c>
      <c r="B260" s="1" t="s">
        <v>294</v>
      </c>
      <c r="C260" s="35">
        <v>43291</v>
      </c>
      <c r="D260" s="131">
        <v>2018</v>
      </c>
      <c r="E260" s="39">
        <v>5</v>
      </c>
      <c r="F260" s="1" t="s">
        <v>51</v>
      </c>
      <c r="G260" s="1" t="s">
        <v>4</v>
      </c>
      <c r="H260" s="2">
        <v>8.6</v>
      </c>
      <c r="I260" s="2">
        <v>7.8</v>
      </c>
      <c r="J260" s="8">
        <f t="shared" si="8"/>
        <v>0.90697674418604657</v>
      </c>
      <c r="K260" s="30" t="s">
        <v>146</v>
      </c>
      <c r="L260" s="30" t="s">
        <v>85</v>
      </c>
      <c r="M260" s="30">
        <v>2</v>
      </c>
    </row>
    <row r="261" spans="1:13" x14ac:dyDescent="0.25">
      <c r="A261" s="1" t="s">
        <v>2</v>
      </c>
      <c r="B261" s="1" t="s">
        <v>294</v>
      </c>
      <c r="C261" s="35">
        <v>43291</v>
      </c>
      <c r="D261" s="131">
        <v>2018</v>
      </c>
      <c r="E261" s="39">
        <v>5</v>
      </c>
      <c r="F261" s="1" t="s">
        <v>55</v>
      </c>
      <c r="G261" s="1" t="s">
        <v>4</v>
      </c>
      <c r="H261" s="2">
        <v>10.5</v>
      </c>
      <c r="I261" s="2">
        <v>9.1999999999999993</v>
      </c>
      <c r="J261" s="8">
        <f t="shared" si="8"/>
        <v>0.87619047619047608</v>
      </c>
      <c r="K261" s="28" t="s">
        <v>146</v>
      </c>
      <c r="L261" s="30" t="s">
        <v>85</v>
      </c>
      <c r="M261" s="30">
        <v>2</v>
      </c>
    </row>
    <row r="262" spans="1:13" x14ac:dyDescent="0.25">
      <c r="A262" s="1" t="s">
        <v>18</v>
      </c>
      <c r="B262" s="1" t="s">
        <v>295</v>
      </c>
      <c r="C262" s="35">
        <v>43292</v>
      </c>
      <c r="D262" s="129">
        <v>2018</v>
      </c>
      <c r="E262" s="39">
        <v>5</v>
      </c>
      <c r="F262" s="1" t="s">
        <v>53</v>
      </c>
      <c r="G262" s="1" t="s">
        <v>4</v>
      </c>
      <c r="H262" s="2">
        <v>8.6999999999999993</v>
      </c>
      <c r="I262" s="2">
        <v>7.6</v>
      </c>
      <c r="J262" s="8">
        <f t="shared" si="8"/>
        <v>0.87356321839080464</v>
      </c>
      <c r="K262" s="30" t="s">
        <v>146</v>
      </c>
      <c r="L262" s="255" t="s">
        <v>85</v>
      </c>
      <c r="M262" s="30">
        <v>2</v>
      </c>
    </row>
    <row r="263" spans="1:13" x14ac:dyDescent="0.25">
      <c r="A263" s="1" t="s">
        <v>18</v>
      </c>
      <c r="B263" s="1" t="s">
        <v>295</v>
      </c>
      <c r="C263" s="35">
        <v>43292</v>
      </c>
      <c r="D263" s="131">
        <v>2018</v>
      </c>
      <c r="E263" s="39">
        <v>5</v>
      </c>
      <c r="F263" s="1" t="s">
        <v>53</v>
      </c>
      <c r="G263" s="1" t="s">
        <v>4</v>
      </c>
      <c r="H263" s="2">
        <v>8.8000000000000007</v>
      </c>
      <c r="I263" s="2">
        <v>7.3</v>
      </c>
      <c r="J263" s="8">
        <f t="shared" si="8"/>
        <v>0.82954545454545447</v>
      </c>
      <c r="K263" s="28" t="s">
        <v>146</v>
      </c>
      <c r="L263" s="255" t="s">
        <v>85</v>
      </c>
      <c r="M263" s="30">
        <v>2</v>
      </c>
    </row>
    <row r="264" spans="1:13" x14ac:dyDescent="0.25">
      <c r="A264" s="116" t="s">
        <v>2</v>
      </c>
      <c r="B264" s="1" t="s">
        <v>294</v>
      </c>
      <c r="C264" s="251">
        <v>43620</v>
      </c>
      <c r="D264" s="265">
        <v>2019</v>
      </c>
      <c r="E264" s="268">
        <v>4</v>
      </c>
      <c r="F264" s="116" t="s">
        <v>60</v>
      </c>
      <c r="G264" s="116" t="s">
        <v>4</v>
      </c>
      <c r="H264" s="118">
        <v>9.3000000000000007</v>
      </c>
      <c r="I264" s="118">
        <v>8.1999999999999993</v>
      </c>
      <c r="J264" s="8">
        <f t="shared" si="8"/>
        <v>0.88172043010752676</v>
      </c>
      <c r="K264" s="111" t="s">
        <v>146</v>
      </c>
      <c r="L264" s="111" t="s">
        <v>85</v>
      </c>
      <c r="M264" s="30">
        <v>2</v>
      </c>
    </row>
    <row r="265" spans="1:13" x14ac:dyDescent="0.25">
      <c r="A265" s="116" t="s">
        <v>2</v>
      </c>
      <c r="B265" s="1" t="s">
        <v>294</v>
      </c>
      <c r="C265" s="251">
        <v>43620</v>
      </c>
      <c r="D265" s="265">
        <v>2019</v>
      </c>
      <c r="E265" s="268">
        <v>4</v>
      </c>
      <c r="F265" s="116" t="s">
        <v>60</v>
      </c>
      <c r="G265" s="116" t="s">
        <v>4</v>
      </c>
      <c r="H265" s="118">
        <v>9.8000000000000007</v>
      </c>
      <c r="I265" s="118">
        <v>8.8000000000000007</v>
      </c>
      <c r="J265" s="8">
        <f t="shared" si="8"/>
        <v>0.89795918367346939</v>
      </c>
      <c r="K265" s="111" t="s">
        <v>146</v>
      </c>
      <c r="L265" s="111" t="s">
        <v>85</v>
      </c>
      <c r="M265" s="30">
        <v>2</v>
      </c>
    </row>
    <row r="266" spans="1:13" x14ac:dyDescent="0.25">
      <c r="A266" s="116" t="s">
        <v>2</v>
      </c>
      <c r="B266" s="1" t="s">
        <v>294</v>
      </c>
      <c r="C266" s="251">
        <v>43620</v>
      </c>
      <c r="D266" s="263">
        <v>2019</v>
      </c>
      <c r="E266" s="268">
        <v>4</v>
      </c>
      <c r="F266" s="116" t="s">
        <v>63</v>
      </c>
      <c r="G266" s="116" t="s">
        <v>4</v>
      </c>
      <c r="H266" s="118">
        <v>9.3000000000000007</v>
      </c>
      <c r="I266" s="118">
        <v>8</v>
      </c>
      <c r="J266" s="8">
        <f t="shared" si="8"/>
        <v>0.86021505376344076</v>
      </c>
      <c r="K266" s="111" t="s">
        <v>146</v>
      </c>
      <c r="L266" s="255" t="s">
        <v>85</v>
      </c>
      <c r="M266" s="30">
        <v>2</v>
      </c>
    </row>
    <row r="267" spans="1:13" x14ac:dyDescent="0.25">
      <c r="A267" s="116" t="s">
        <v>2</v>
      </c>
      <c r="B267" s="1" t="s">
        <v>294</v>
      </c>
      <c r="C267" s="251">
        <v>43620</v>
      </c>
      <c r="D267" s="265">
        <v>2019</v>
      </c>
      <c r="E267" s="268">
        <v>4</v>
      </c>
      <c r="F267" s="116" t="s">
        <v>76</v>
      </c>
      <c r="G267" s="116" t="s">
        <v>4</v>
      </c>
      <c r="H267" s="118">
        <v>10.7</v>
      </c>
      <c r="I267" s="118">
        <v>9.4</v>
      </c>
      <c r="J267" s="8">
        <f t="shared" si="8"/>
        <v>0.87850467289719636</v>
      </c>
      <c r="K267" s="111" t="s">
        <v>146</v>
      </c>
      <c r="L267" s="111" t="s">
        <v>85</v>
      </c>
      <c r="M267" s="30">
        <v>2</v>
      </c>
    </row>
    <row r="268" spans="1:13" x14ac:dyDescent="0.25">
      <c r="A268" s="116" t="s">
        <v>2</v>
      </c>
      <c r="B268" s="1" t="s">
        <v>294</v>
      </c>
      <c r="C268" s="251">
        <v>43620</v>
      </c>
      <c r="D268" s="265">
        <v>2019</v>
      </c>
      <c r="E268" s="268">
        <v>4</v>
      </c>
      <c r="F268" s="116" t="s">
        <v>210</v>
      </c>
      <c r="G268" s="116" t="s">
        <v>4</v>
      </c>
      <c r="H268" s="118">
        <v>11.3</v>
      </c>
      <c r="I268" s="118">
        <v>9.8000000000000007</v>
      </c>
      <c r="J268" s="8">
        <f t="shared" si="8"/>
        <v>0.86725663716814161</v>
      </c>
      <c r="K268" s="111" t="s">
        <v>146</v>
      </c>
      <c r="L268" s="255" t="s">
        <v>85</v>
      </c>
      <c r="M268" s="30">
        <v>2</v>
      </c>
    </row>
    <row r="269" spans="1:13" x14ac:dyDescent="0.25">
      <c r="A269" s="116" t="s">
        <v>2</v>
      </c>
      <c r="B269" s="1" t="s">
        <v>294</v>
      </c>
      <c r="C269" s="251">
        <v>43620</v>
      </c>
      <c r="D269" s="265">
        <v>2019</v>
      </c>
      <c r="E269" s="268">
        <v>4</v>
      </c>
      <c r="F269" s="116" t="s">
        <v>210</v>
      </c>
      <c r="G269" s="116" t="s">
        <v>4</v>
      </c>
      <c r="H269" s="118">
        <v>11</v>
      </c>
      <c r="I269" s="118">
        <v>9.5</v>
      </c>
      <c r="J269" s="8">
        <f t="shared" si="8"/>
        <v>0.86363636363636365</v>
      </c>
      <c r="K269" s="111" t="s">
        <v>146</v>
      </c>
      <c r="L269" s="255" t="s">
        <v>85</v>
      </c>
      <c r="M269" s="30">
        <v>2</v>
      </c>
    </row>
    <row r="270" spans="1:13" x14ac:dyDescent="0.25">
      <c r="A270" s="116" t="s">
        <v>2</v>
      </c>
      <c r="B270" s="1" t="s">
        <v>294</v>
      </c>
      <c r="C270" s="251">
        <v>43620</v>
      </c>
      <c r="D270" s="263">
        <v>2019</v>
      </c>
      <c r="E270" s="268">
        <v>4</v>
      </c>
      <c r="F270" s="116" t="s">
        <v>210</v>
      </c>
      <c r="G270" s="116" t="s">
        <v>4</v>
      </c>
      <c r="H270" s="118">
        <v>10</v>
      </c>
      <c r="I270" s="118">
        <v>8.9</v>
      </c>
      <c r="J270" s="8">
        <f t="shared" si="8"/>
        <v>0.89</v>
      </c>
      <c r="K270" s="111" t="s">
        <v>146</v>
      </c>
      <c r="L270" s="111" t="s">
        <v>85</v>
      </c>
      <c r="M270" s="30">
        <v>2</v>
      </c>
    </row>
    <row r="271" spans="1:13" x14ac:dyDescent="0.25">
      <c r="A271" s="116" t="s">
        <v>2</v>
      </c>
      <c r="B271" s="1" t="s">
        <v>294</v>
      </c>
      <c r="C271" s="251">
        <v>43620</v>
      </c>
      <c r="D271" s="265">
        <v>2019</v>
      </c>
      <c r="E271" s="268">
        <v>4</v>
      </c>
      <c r="F271" s="116" t="s">
        <v>58</v>
      </c>
      <c r="G271" s="116" t="s">
        <v>4</v>
      </c>
      <c r="H271" s="118">
        <v>8.6999999999999993</v>
      </c>
      <c r="I271" s="118">
        <v>7.7</v>
      </c>
      <c r="J271" s="8">
        <f t="shared" si="8"/>
        <v>0.88505747126436796</v>
      </c>
      <c r="K271" s="111" t="s">
        <v>146</v>
      </c>
      <c r="L271" s="111" t="s">
        <v>85</v>
      </c>
      <c r="M271" s="30">
        <v>2</v>
      </c>
    </row>
    <row r="272" spans="1:13" x14ac:dyDescent="0.25">
      <c r="A272" s="116" t="s">
        <v>2</v>
      </c>
      <c r="B272" s="1" t="s">
        <v>294</v>
      </c>
      <c r="C272" s="251">
        <v>43620</v>
      </c>
      <c r="D272" s="265">
        <v>2019</v>
      </c>
      <c r="E272" s="268">
        <v>4</v>
      </c>
      <c r="F272" s="116" t="s">
        <v>58</v>
      </c>
      <c r="G272" s="116" t="s">
        <v>4</v>
      </c>
      <c r="H272" s="118">
        <v>9.8000000000000007</v>
      </c>
      <c r="I272" s="118">
        <v>8.6999999999999993</v>
      </c>
      <c r="J272" s="8">
        <f t="shared" ref="J272:J335" si="9">I272/H272</f>
        <v>0.8877551020408162</v>
      </c>
      <c r="K272" s="111" t="s">
        <v>146</v>
      </c>
      <c r="L272" s="111" t="s">
        <v>85</v>
      </c>
      <c r="M272" s="30">
        <v>2</v>
      </c>
    </row>
    <row r="273" spans="1:13" x14ac:dyDescent="0.25">
      <c r="A273" s="116" t="s">
        <v>45</v>
      </c>
      <c r="B273" s="1" t="s">
        <v>295</v>
      </c>
      <c r="C273" s="251">
        <v>43620</v>
      </c>
      <c r="D273" s="265">
        <v>2019</v>
      </c>
      <c r="E273" s="268">
        <v>4</v>
      </c>
      <c r="F273" s="116" t="s">
        <v>210</v>
      </c>
      <c r="G273" s="116" t="s">
        <v>4</v>
      </c>
      <c r="H273" s="118">
        <v>11</v>
      </c>
      <c r="I273" s="118">
        <v>9.6</v>
      </c>
      <c r="J273" s="8">
        <f t="shared" si="9"/>
        <v>0.87272727272727268</v>
      </c>
      <c r="K273" s="111" t="s">
        <v>146</v>
      </c>
      <c r="L273" s="255" t="s">
        <v>85</v>
      </c>
      <c r="M273" s="30">
        <v>2</v>
      </c>
    </row>
    <row r="274" spans="1:13" x14ac:dyDescent="0.25">
      <c r="A274" s="116" t="s">
        <v>45</v>
      </c>
      <c r="B274" s="1" t="s">
        <v>295</v>
      </c>
      <c r="C274" s="251">
        <v>43620</v>
      </c>
      <c r="D274" s="263">
        <v>2019</v>
      </c>
      <c r="E274" s="268">
        <v>4</v>
      </c>
      <c r="F274" s="116" t="s">
        <v>57</v>
      </c>
      <c r="G274" s="116" t="s">
        <v>4</v>
      </c>
      <c r="H274" s="118">
        <v>10.4</v>
      </c>
      <c r="I274" s="118">
        <v>9</v>
      </c>
      <c r="J274" s="8">
        <f t="shared" si="9"/>
        <v>0.86538461538461531</v>
      </c>
      <c r="K274" s="111" t="s">
        <v>146</v>
      </c>
      <c r="L274" s="255" t="s">
        <v>85</v>
      </c>
      <c r="M274" s="30">
        <v>2</v>
      </c>
    </row>
    <row r="275" spans="1:13" x14ac:dyDescent="0.25">
      <c r="A275" s="116" t="s">
        <v>45</v>
      </c>
      <c r="B275" s="1" t="s">
        <v>295</v>
      </c>
      <c r="C275" s="251">
        <v>43620</v>
      </c>
      <c r="D275" s="265">
        <v>2019</v>
      </c>
      <c r="E275" s="268">
        <v>4</v>
      </c>
      <c r="F275" s="116" t="s">
        <v>57</v>
      </c>
      <c r="G275" s="116" t="s">
        <v>4</v>
      </c>
      <c r="H275" s="118">
        <v>10.8</v>
      </c>
      <c r="I275" s="118">
        <v>9.5</v>
      </c>
      <c r="J275" s="8">
        <f t="shared" si="9"/>
        <v>0.87962962962962954</v>
      </c>
      <c r="K275" s="111" t="s">
        <v>146</v>
      </c>
      <c r="L275" s="111" t="s">
        <v>85</v>
      </c>
      <c r="M275" s="30">
        <v>2</v>
      </c>
    </row>
    <row r="276" spans="1:13" x14ac:dyDescent="0.25">
      <c r="A276" s="116" t="s">
        <v>45</v>
      </c>
      <c r="B276" s="1" t="s">
        <v>295</v>
      </c>
      <c r="C276" s="251">
        <v>43620</v>
      </c>
      <c r="D276" s="265">
        <v>2019</v>
      </c>
      <c r="E276" s="268">
        <v>4</v>
      </c>
      <c r="F276" s="116" t="s">
        <v>57</v>
      </c>
      <c r="G276" s="116" t="s">
        <v>4</v>
      </c>
      <c r="H276" s="118">
        <v>10.1</v>
      </c>
      <c r="I276" s="118">
        <v>8.8000000000000007</v>
      </c>
      <c r="J276" s="8">
        <f t="shared" si="9"/>
        <v>0.87128712871287139</v>
      </c>
      <c r="K276" s="111" t="s">
        <v>146</v>
      </c>
      <c r="L276" s="111" t="s">
        <v>85</v>
      </c>
      <c r="M276" s="30">
        <v>2</v>
      </c>
    </row>
    <row r="277" spans="1:13" x14ac:dyDescent="0.25">
      <c r="A277" s="116" t="s">
        <v>45</v>
      </c>
      <c r="B277" s="1" t="s">
        <v>295</v>
      </c>
      <c r="C277" s="251">
        <v>43620</v>
      </c>
      <c r="D277" s="265">
        <v>2019</v>
      </c>
      <c r="E277" s="268">
        <v>4</v>
      </c>
      <c r="F277" s="116" t="s">
        <v>57</v>
      </c>
      <c r="G277" s="116" t="s">
        <v>4</v>
      </c>
      <c r="H277" s="118">
        <v>11.1</v>
      </c>
      <c r="I277" s="118">
        <v>9.4</v>
      </c>
      <c r="J277" s="8">
        <f t="shared" si="9"/>
        <v>0.84684684684684686</v>
      </c>
      <c r="K277" s="111" t="s">
        <v>146</v>
      </c>
      <c r="L277" s="255" t="s">
        <v>85</v>
      </c>
      <c r="M277" s="30">
        <v>2</v>
      </c>
    </row>
    <row r="278" spans="1:13" x14ac:dyDescent="0.25">
      <c r="A278" s="116" t="s">
        <v>45</v>
      </c>
      <c r="B278" s="1" t="s">
        <v>295</v>
      </c>
      <c r="C278" s="251">
        <v>43620</v>
      </c>
      <c r="D278" s="263">
        <v>2019</v>
      </c>
      <c r="E278" s="268">
        <v>4</v>
      </c>
      <c r="F278" s="116" t="s">
        <v>57</v>
      </c>
      <c r="G278" s="116" t="s">
        <v>4</v>
      </c>
      <c r="H278" s="118">
        <v>11.2</v>
      </c>
      <c r="I278" s="118">
        <v>10.199999999999999</v>
      </c>
      <c r="J278" s="8">
        <f t="shared" si="9"/>
        <v>0.9107142857142857</v>
      </c>
      <c r="K278" s="111" t="s">
        <v>146</v>
      </c>
      <c r="L278" s="255" t="s">
        <v>85</v>
      </c>
      <c r="M278" s="30">
        <v>2</v>
      </c>
    </row>
    <row r="279" spans="1:13" x14ac:dyDescent="0.25">
      <c r="A279" s="116" t="s">
        <v>45</v>
      </c>
      <c r="B279" s="1" t="s">
        <v>295</v>
      </c>
      <c r="C279" s="251">
        <v>43620</v>
      </c>
      <c r="D279" s="265">
        <v>2019</v>
      </c>
      <c r="E279" s="268">
        <v>4</v>
      </c>
      <c r="F279" s="116" t="s">
        <v>57</v>
      </c>
      <c r="G279" s="116" t="s">
        <v>4</v>
      </c>
      <c r="H279" s="118">
        <v>9.6999999999999993</v>
      </c>
      <c r="I279" s="118">
        <v>8.5</v>
      </c>
      <c r="J279" s="8">
        <f t="shared" si="9"/>
        <v>0.87628865979381454</v>
      </c>
      <c r="K279" s="111" t="s">
        <v>146</v>
      </c>
      <c r="L279" s="111" t="s">
        <v>85</v>
      </c>
      <c r="M279" s="30">
        <v>2</v>
      </c>
    </row>
    <row r="280" spans="1:13" x14ac:dyDescent="0.25">
      <c r="A280" s="116" t="s">
        <v>45</v>
      </c>
      <c r="B280" s="1" t="s">
        <v>295</v>
      </c>
      <c r="C280" s="251">
        <v>43620</v>
      </c>
      <c r="D280" s="265">
        <v>2019</v>
      </c>
      <c r="E280" s="268">
        <v>4</v>
      </c>
      <c r="F280" s="116" t="s">
        <v>57</v>
      </c>
      <c r="G280" s="116" t="s">
        <v>4</v>
      </c>
      <c r="H280" s="118">
        <v>9.1</v>
      </c>
      <c r="I280" s="118">
        <v>7.9</v>
      </c>
      <c r="J280" s="8">
        <f t="shared" si="9"/>
        <v>0.86813186813186816</v>
      </c>
      <c r="K280" s="111" t="s">
        <v>146</v>
      </c>
      <c r="L280" s="111" t="s">
        <v>85</v>
      </c>
      <c r="M280" s="30">
        <v>2</v>
      </c>
    </row>
    <row r="281" spans="1:13" x14ac:dyDescent="0.25">
      <c r="A281" s="116" t="s">
        <v>45</v>
      </c>
      <c r="B281" s="1" t="s">
        <v>295</v>
      </c>
      <c r="C281" s="251">
        <v>43620</v>
      </c>
      <c r="D281" s="265">
        <v>2019</v>
      </c>
      <c r="E281" s="268">
        <v>4</v>
      </c>
      <c r="F281" s="116" t="s">
        <v>57</v>
      </c>
      <c r="G281" s="116" t="s">
        <v>4</v>
      </c>
      <c r="H281" s="118">
        <v>11.3</v>
      </c>
      <c r="I281" s="118">
        <v>9.9</v>
      </c>
      <c r="J281" s="8">
        <f t="shared" si="9"/>
        <v>0.87610619469026552</v>
      </c>
      <c r="K281" s="111" t="s">
        <v>146</v>
      </c>
      <c r="L281" s="111" t="s">
        <v>85</v>
      </c>
      <c r="M281" s="30">
        <v>2</v>
      </c>
    </row>
    <row r="282" spans="1:13" x14ac:dyDescent="0.25">
      <c r="A282" s="116" t="s">
        <v>45</v>
      </c>
      <c r="B282" s="1" t="s">
        <v>295</v>
      </c>
      <c r="C282" s="251">
        <v>43620</v>
      </c>
      <c r="D282" s="263">
        <v>2019</v>
      </c>
      <c r="E282" s="268">
        <v>4</v>
      </c>
      <c r="F282" s="116" t="s">
        <v>57</v>
      </c>
      <c r="G282" s="116" t="s">
        <v>4</v>
      </c>
      <c r="H282" s="118">
        <v>8.8000000000000007</v>
      </c>
      <c r="I282" s="118">
        <v>7.9</v>
      </c>
      <c r="J282" s="8">
        <f t="shared" si="9"/>
        <v>0.89772727272727271</v>
      </c>
      <c r="K282" s="111" t="s">
        <v>146</v>
      </c>
      <c r="L282" s="111" t="s">
        <v>85</v>
      </c>
      <c r="M282" s="30">
        <v>2</v>
      </c>
    </row>
    <row r="283" spans="1:13" x14ac:dyDescent="0.25">
      <c r="A283" s="116" t="s">
        <v>45</v>
      </c>
      <c r="B283" s="1" t="s">
        <v>295</v>
      </c>
      <c r="C283" s="251">
        <v>43620</v>
      </c>
      <c r="D283" s="265">
        <v>2019</v>
      </c>
      <c r="E283" s="268">
        <v>4</v>
      </c>
      <c r="F283" s="116" t="s">
        <v>57</v>
      </c>
      <c r="G283" s="116" t="s">
        <v>4</v>
      </c>
      <c r="H283" s="118">
        <v>10.199999999999999</v>
      </c>
      <c r="I283" s="118">
        <v>9.1</v>
      </c>
      <c r="J283" s="8">
        <f t="shared" si="9"/>
        <v>0.89215686274509809</v>
      </c>
      <c r="K283" s="111" t="s">
        <v>146</v>
      </c>
      <c r="L283" s="111" t="s">
        <v>85</v>
      </c>
      <c r="M283" s="30">
        <v>2</v>
      </c>
    </row>
    <row r="284" spans="1:13" x14ac:dyDescent="0.25">
      <c r="A284" s="116" t="s">
        <v>45</v>
      </c>
      <c r="B284" s="1" t="s">
        <v>295</v>
      </c>
      <c r="C284" s="251">
        <v>43620</v>
      </c>
      <c r="D284" s="265">
        <v>2019</v>
      </c>
      <c r="E284" s="268">
        <v>4</v>
      </c>
      <c r="F284" s="116" t="s">
        <v>57</v>
      </c>
      <c r="G284" s="116" t="s">
        <v>4</v>
      </c>
      <c r="H284" s="118">
        <v>10.5</v>
      </c>
      <c r="I284" s="118">
        <v>9</v>
      </c>
      <c r="J284" s="8">
        <f t="shared" si="9"/>
        <v>0.8571428571428571</v>
      </c>
      <c r="K284" s="111" t="s">
        <v>146</v>
      </c>
      <c r="L284" s="111" t="s">
        <v>85</v>
      </c>
      <c r="M284" s="30">
        <v>2</v>
      </c>
    </row>
    <row r="285" spans="1:13" x14ac:dyDescent="0.25">
      <c r="A285" s="116" t="s">
        <v>45</v>
      </c>
      <c r="B285" s="1" t="s">
        <v>295</v>
      </c>
      <c r="C285" s="251">
        <v>43620</v>
      </c>
      <c r="D285" s="265">
        <v>2019</v>
      </c>
      <c r="E285" s="268">
        <v>4</v>
      </c>
      <c r="F285" s="116" t="s">
        <v>57</v>
      </c>
      <c r="G285" s="116" t="s">
        <v>4</v>
      </c>
      <c r="H285" s="118">
        <v>9.3000000000000007</v>
      </c>
      <c r="I285" s="118">
        <v>8.3000000000000007</v>
      </c>
      <c r="J285" s="8">
        <f t="shared" si="9"/>
        <v>0.89247311827956988</v>
      </c>
      <c r="K285" s="111" t="s">
        <v>146</v>
      </c>
      <c r="L285" s="111" t="s">
        <v>85</v>
      </c>
      <c r="M285" s="30">
        <v>2</v>
      </c>
    </row>
    <row r="286" spans="1:13" x14ac:dyDescent="0.25">
      <c r="A286" s="116" t="s">
        <v>45</v>
      </c>
      <c r="B286" s="1" t="s">
        <v>295</v>
      </c>
      <c r="C286" s="251">
        <v>43620</v>
      </c>
      <c r="D286" s="263">
        <v>2019</v>
      </c>
      <c r="E286" s="268">
        <v>4</v>
      </c>
      <c r="F286" s="116" t="s">
        <v>57</v>
      </c>
      <c r="G286" s="116" t="s">
        <v>4</v>
      </c>
      <c r="H286" s="118">
        <v>10.199999999999999</v>
      </c>
      <c r="I286" s="118">
        <v>8.8000000000000007</v>
      </c>
      <c r="J286" s="8">
        <f t="shared" si="9"/>
        <v>0.86274509803921584</v>
      </c>
      <c r="K286" s="111" t="s">
        <v>146</v>
      </c>
      <c r="L286" s="111" t="s">
        <v>85</v>
      </c>
      <c r="M286" s="30">
        <v>2</v>
      </c>
    </row>
    <row r="287" spans="1:13" x14ac:dyDescent="0.25">
      <c r="A287" s="116" t="s">
        <v>45</v>
      </c>
      <c r="B287" s="1" t="s">
        <v>295</v>
      </c>
      <c r="C287" s="251">
        <v>43620</v>
      </c>
      <c r="D287" s="265">
        <v>2019</v>
      </c>
      <c r="E287" s="268">
        <v>4</v>
      </c>
      <c r="F287" s="116" t="s">
        <v>57</v>
      </c>
      <c r="G287" s="116" t="s">
        <v>4</v>
      </c>
      <c r="H287" s="118">
        <v>9.9</v>
      </c>
      <c r="I287" s="118">
        <v>8.6</v>
      </c>
      <c r="J287" s="8">
        <f t="shared" si="9"/>
        <v>0.86868686868686862</v>
      </c>
      <c r="K287" s="111" t="s">
        <v>146</v>
      </c>
      <c r="L287" s="111" t="s">
        <v>85</v>
      </c>
      <c r="M287" s="30">
        <v>2</v>
      </c>
    </row>
    <row r="288" spans="1:13" x14ac:dyDescent="0.25">
      <c r="A288" s="116" t="s">
        <v>45</v>
      </c>
      <c r="B288" s="1" t="s">
        <v>295</v>
      </c>
      <c r="C288" s="251">
        <v>43620</v>
      </c>
      <c r="D288" s="265">
        <v>2019</v>
      </c>
      <c r="E288" s="268">
        <v>4</v>
      </c>
      <c r="F288" s="116" t="s">
        <v>57</v>
      </c>
      <c r="G288" s="116" t="s">
        <v>4</v>
      </c>
      <c r="H288" s="118">
        <v>8.9</v>
      </c>
      <c r="I288" s="118">
        <v>7.8</v>
      </c>
      <c r="J288" s="8">
        <f t="shared" si="9"/>
        <v>0.87640449438202239</v>
      </c>
      <c r="K288" s="111" t="s">
        <v>146</v>
      </c>
      <c r="L288" s="111" t="s">
        <v>85</v>
      </c>
      <c r="M288" s="30">
        <v>2</v>
      </c>
    </row>
    <row r="289" spans="1:14" x14ac:dyDescent="0.25">
      <c r="A289" s="116" t="s">
        <v>45</v>
      </c>
      <c r="B289" s="1" t="s">
        <v>295</v>
      </c>
      <c r="C289" s="251">
        <v>43620</v>
      </c>
      <c r="D289" s="265">
        <v>2019</v>
      </c>
      <c r="E289" s="268">
        <v>4</v>
      </c>
      <c r="F289" s="116" t="s">
        <v>57</v>
      </c>
      <c r="G289" s="116" t="s">
        <v>4</v>
      </c>
      <c r="H289" s="118">
        <v>10.3</v>
      </c>
      <c r="I289" s="118">
        <v>8.9</v>
      </c>
      <c r="J289" s="8">
        <f t="shared" si="9"/>
        <v>0.86407766990291257</v>
      </c>
      <c r="K289" s="111" t="s">
        <v>146</v>
      </c>
      <c r="L289" s="111" t="s">
        <v>85</v>
      </c>
      <c r="M289" s="30">
        <v>2</v>
      </c>
    </row>
    <row r="290" spans="1:14" x14ac:dyDescent="0.25">
      <c r="A290" s="116" t="s">
        <v>2</v>
      </c>
      <c r="B290" s="1" t="s">
        <v>294</v>
      </c>
      <c r="C290" s="251">
        <v>43635</v>
      </c>
      <c r="D290" s="263">
        <v>2019</v>
      </c>
      <c r="E290" s="268">
        <v>5</v>
      </c>
      <c r="F290" s="116" t="s">
        <v>67</v>
      </c>
      <c r="G290" s="116" t="s">
        <v>4</v>
      </c>
      <c r="H290" s="118">
        <v>9.8000000000000007</v>
      </c>
      <c r="I290" s="118">
        <v>8.5</v>
      </c>
      <c r="J290" s="8">
        <f t="shared" si="9"/>
        <v>0.86734693877551017</v>
      </c>
      <c r="K290" s="111" t="s">
        <v>146</v>
      </c>
      <c r="L290" s="111" t="s">
        <v>85</v>
      </c>
      <c r="M290" s="30">
        <v>2</v>
      </c>
    </row>
    <row r="291" spans="1:14" s="27" customFormat="1" x14ac:dyDescent="0.25">
      <c r="A291" s="116" t="s">
        <v>2</v>
      </c>
      <c r="B291" s="1" t="s">
        <v>294</v>
      </c>
      <c r="C291" s="251">
        <v>43648</v>
      </c>
      <c r="D291" s="265">
        <v>2019</v>
      </c>
      <c r="E291" s="268">
        <v>6</v>
      </c>
      <c r="F291" s="116" t="s">
        <v>68</v>
      </c>
      <c r="G291" s="116" t="s">
        <v>4</v>
      </c>
      <c r="H291" s="118">
        <v>10.3</v>
      </c>
      <c r="I291" s="118">
        <v>9.1999999999999993</v>
      </c>
      <c r="J291" s="8">
        <f t="shared" si="9"/>
        <v>0.89320388349514546</v>
      </c>
      <c r="K291" s="111" t="s">
        <v>146</v>
      </c>
      <c r="L291" s="111" t="s">
        <v>85</v>
      </c>
      <c r="M291" s="30">
        <v>2</v>
      </c>
      <c r="N291" s="30"/>
    </row>
    <row r="292" spans="1:14" x14ac:dyDescent="0.25">
      <c r="A292" s="116" t="s">
        <v>2</v>
      </c>
      <c r="B292" s="1" t="s">
        <v>294</v>
      </c>
      <c r="C292" s="251">
        <v>43648</v>
      </c>
      <c r="D292" s="265">
        <v>2019</v>
      </c>
      <c r="E292" s="268">
        <v>6</v>
      </c>
      <c r="F292" s="116" t="s">
        <v>227</v>
      </c>
      <c r="G292" s="116" t="s">
        <v>4</v>
      </c>
      <c r="H292" s="118">
        <v>9.1</v>
      </c>
      <c r="I292" s="118">
        <v>7.9</v>
      </c>
      <c r="J292" s="8">
        <f t="shared" si="9"/>
        <v>0.86813186813186816</v>
      </c>
      <c r="K292" s="111" t="s">
        <v>146</v>
      </c>
      <c r="L292" s="111" t="s">
        <v>85</v>
      </c>
      <c r="M292" s="30">
        <v>2</v>
      </c>
    </row>
    <row r="293" spans="1:14" x14ac:dyDescent="0.25">
      <c r="A293" s="116" t="s">
        <v>2</v>
      </c>
      <c r="B293" s="1" t="s">
        <v>294</v>
      </c>
      <c r="C293" s="251">
        <v>43648</v>
      </c>
      <c r="D293" s="265">
        <v>2019</v>
      </c>
      <c r="E293" s="268">
        <v>6</v>
      </c>
      <c r="F293" s="116" t="s">
        <v>227</v>
      </c>
      <c r="G293" s="116" t="s">
        <v>4</v>
      </c>
      <c r="H293" s="118">
        <v>9.1999999999999993</v>
      </c>
      <c r="I293" s="118">
        <v>8.1999999999999993</v>
      </c>
      <c r="J293" s="8">
        <f t="shared" si="9"/>
        <v>0.89130434782608692</v>
      </c>
      <c r="K293" s="111" t="s">
        <v>146</v>
      </c>
      <c r="L293" s="111" t="s">
        <v>85</v>
      </c>
      <c r="M293" s="30">
        <v>2</v>
      </c>
    </row>
    <row r="294" spans="1:14" x14ac:dyDescent="0.25">
      <c r="A294" s="116" t="s">
        <v>2</v>
      </c>
      <c r="B294" s="1" t="s">
        <v>294</v>
      </c>
      <c r="C294" s="251">
        <v>43648</v>
      </c>
      <c r="D294" s="263">
        <v>2019</v>
      </c>
      <c r="E294" s="268">
        <v>6</v>
      </c>
      <c r="F294" s="116" t="s">
        <v>8</v>
      </c>
      <c r="G294" s="116" t="s">
        <v>4</v>
      </c>
      <c r="H294" s="118">
        <v>9.1</v>
      </c>
      <c r="I294" s="118">
        <v>7.9</v>
      </c>
      <c r="J294" s="8">
        <f t="shared" si="9"/>
        <v>0.86813186813186816</v>
      </c>
      <c r="K294" s="111" t="s">
        <v>146</v>
      </c>
      <c r="L294" s="111" t="s">
        <v>85</v>
      </c>
      <c r="M294" s="30">
        <v>2</v>
      </c>
    </row>
    <row r="295" spans="1:14" x14ac:dyDescent="0.25">
      <c r="A295" s="116" t="s">
        <v>2</v>
      </c>
      <c r="B295" s="1" t="s">
        <v>294</v>
      </c>
      <c r="C295" s="251">
        <v>43648</v>
      </c>
      <c r="D295" s="265">
        <v>2019</v>
      </c>
      <c r="E295" s="268">
        <v>6</v>
      </c>
      <c r="F295" s="116" t="s">
        <v>71</v>
      </c>
      <c r="G295" s="116" t="s">
        <v>4</v>
      </c>
      <c r="H295" s="118">
        <v>8.1999999999999993</v>
      </c>
      <c r="I295" s="118">
        <v>7.4</v>
      </c>
      <c r="J295" s="8">
        <f t="shared" si="9"/>
        <v>0.90243902439024404</v>
      </c>
      <c r="K295" s="255" t="s">
        <v>146</v>
      </c>
      <c r="L295" s="111" t="s">
        <v>85</v>
      </c>
      <c r="M295" s="30">
        <v>2</v>
      </c>
    </row>
    <row r="296" spans="1:14" x14ac:dyDescent="0.25">
      <c r="A296" s="116" t="s">
        <v>2</v>
      </c>
      <c r="B296" s="1" t="s">
        <v>294</v>
      </c>
      <c r="C296" s="251">
        <v>43648</v>
      </c>
      <c r="D296" s="265">
        <v>2019</v>
      </c>
      <c r="E296" s="268">
        <v>6</v>
      </c>
      <c r="F296" s="116" t="s">
        <v>9</v>
      </c>
      <c r="G296" s="116" t="s">
        <v>4</v>
      </c>
      <c r="H296" s="118">
        <v>9.8000000000000007</v>
      </c>
      <c r="I296" s="118">
        <v>8.5</v>
      </c>
      <c r="J296" s="8">
        <f t="shared" si="9"/>
        <v>0.86734693877551017</v>
      </c>
      <c r="K296" s="255" t="s">
        <v>146</v>
      </c>
      <c r="L296" s="255" t="s">
        <v>85</v>
      </c>
      <c r="M296" s="30">
        <v>2</v>
      </c>
    </row>
    <row r="297" spans="1:14" x14ac:dyDescent="0.25">
      <c r="A297" s="116" t="s">
        <v>2</v>
      </c>
      <c r="B297" s="1" t="s">
        <v>294</v>
      </c>
      <c r="C297" s="251">
        <v>43648</v>
      </c>
      <c r="D297" s="265">
        <v>2019</v>
      </c>
      <c r="E297" s="268">
        <v>6</v>
      </c>
      <c r="F297" s="116" t="s">
        <v>3</v>
      </c>
      <c r="G297" s="116" t="s">
        <v>4</v>
      </c>
      <c r="H297" s="118">
        <v>9.3000000000000007</v>
      </c>
      <c r="I297" s="118">
        <v>8.5</v>
      </c>
      <c r="J297" s="8">
        <f t="shared" si="9"/>
        <v>0.91397849462365588</v>
      </c>
      <c r="K297" s="255" t="s">
        <v>146</v>
      </c>
      <c r="L297" s="111" t="s">
        <v>85</v>
      </c>
      <c r="M297" s="30">
        <v>2</v>
      </c>
    </row>
    <row r="298" spans="1:14" x14ac:dyDescent="0.25">
      <c r="A298" s="116" t="s">
        <v>2</v>
      </c>
      <c r="B298" s="1" t="s">
        <v>294</v>
      </c>
      <c r="C298" s="251">
        <v>43648</v>
      </c>
      <c r="D298" s="263">
        <v>2019</v>
      </c>
      <c r="E298" s="268">
        <v>6</v>
      </c>
      <c r="F298" s="116" t="s">
        <v>3</v>
      </c>
      <c r="G298" s="116" t="s">
        <v>4</v>
      </c>
      <c r="H298" s="118">
        <v>9.6</v>
      </c>
      <c r="I298" s="118">
        <v>8.6</v>
      </c>
      <c r="J298" s="8">
        <f t="shared" si="9"/>
        <v>0.89583333333333337</v>
      </c>
      <c r="K298" s="255" t="s">
        <v>146</v>
      </c>
      <c r="L298" s="111" t="s">
        <v>85</v>
      </c>
      <c r="M298" s="30">
        <v>2</v>
      </c>
    </row>
    <row r="299" spans="1:14" x14ac:dyDescent="0.25">
      <c r="A299" s="135" t="s">
        <v>2</v>
      </c>
      <c r="B299" s="1" t="s">
        <v>294</v>
      </c>
      <c r="C299" s="252">
        <v>43663</v>
      </c>
      <c r="D299" s="265">
        <v>2019</v>
      </c>
      <c r="E299" s="268">
        <v>7</v>
      </c>
      <c r="F299" s="135" t="s">
        <v>97</v>
      </c>
      <c r="G299" s="259" t="s">
        <v>4</v>
      </c>
      <c r="H299" s="137">
        <v>9.1</v>
      </c>
      <c r="I299" s="137">
        <v>7.9</v>
      </c>
      <c r="J299" s="8">
        <f t="shared" si="9"/>
        <v>0.86813186813186816</v>
      </c>
      <c r="K299" s="255" t="s">
        <v>146</v>
      </c>
      <c r="L299" s="111" t="s">
        <v>85</v>
      </c>
      <c r="M299" s="30">
        <v>2</v>
      </c>
    </row>
    <row r="300" spans="1:14" x14ac:dyDescent="0.25">
      <c r="A300" s="135" t="s">
        <v>2</v>
      </c>
      <c r="B300" s="1" t="s">
        <v>294</v>
      </c>
      <c r="C300" s="252">
        <v>43663</v>
      </c>
      <c r="D300" s="265">
        <v>2019</v>
      </c>
      <c r="E300" s="268">
        <v>7</v>
      </c>
      <c r="F300" s="135" t="s">
        <v>101</v>
      </c>
      <c r="G300" s="135" t="s">
        <v>4</v>
      </c>
      <c r="H300" s="137">
        <v>8.9</v>
      </c>
      <c r="I300" s="137">
        <v>7.9</v>
      </c>
      <c r="J300" s="8">
        <f t="shared" si="9"/>
        <v>0.88764044943820231</v>
      </c>
      <c r="K300" s="255" t="s">
        <v>146</v>
      </c>
      <c r="L300" s="111" t="s">
        <v>85</v>
      </c>
      <c r="M300" s="30">
        <v>2</v>
      </c>
    </row>
    <row r="301" spans="1:14" x14ac:dyDescent="0.25">
      <c r="A301" s="135" t="s">
        <v>2</v>
      </c>
      <c r="B301" s="1" t="s">
        <v>294</v>
      </c>
      <c r="C301" s="252">
        <v>43663</v>
      </c>
      <c r="D301" s="265">
        <v>2019</v>
      </c>
      <c r="E301" s="268">
        <v>7</v>
      </c>
      <c r="F301" s="135" t="s">
        <v>94</v>
      </c>
      <c r="G301" s="135" t="s">
        <v>4</v>
      </c>
      <c r="H301" s="137">
        <v>8.9</v>
      </c>
      <c r="I301" s="137">
        <v>7.9</v>
      </c>
      <c r="J301" s="8">
        <f t="shared" si="9"/>
        <v>0.88764044943820231</v>
      </c>
      <c r="K301" s="255" t="s">
        <v>146</v>
      </c>
      <c r="L301" s="111" t="s">
        <v>85</v>
      </c>
      <c r="M301" s="30">
        <v>2</v>
      </c>
    </row>
    <row r="302" spans="1:14" x14ac:dyDescent="0.25">
      <c r="A302" s="135" t="s">
        <v>2</v>
      </c>
      <c r="B302" s="1" t="s">
        <v>294</v>
      </c>
      <c r="C302" s="252">
        <v>43663</v>
      </c>
      <c r="D302" s="263">
        <v>2019</v>
      </c>
      <c r="E302" s="268">
        <v>7</v>
      </c>
      <c r="F302" s="135" t="s">
        <v>94</v>
      </c>
      <c r="G302" s="135" t="s">
        <v>4</v>
      </c>
      <c r="H302" s="137">
        <v>8.6999999999999993</v>
      </c>
      <c r="I302" s="137">
        <v>7.6</v>
      </c>
      <c r="J302" s="8">
        <f t="shared" si="9"/>
        <v>0.87356321839080464</v>
      </c>
      <c r="K302" s="255" t="s">
        <v>146</v>
      </c>
      <c r="L302" s="111" t="s">
        <v>85</v>
      </c>
      <c r="M302" s="30">
        <v>2</v>
      </c>
    </row>
    <row r="303" spans="1:14" x14ac:dyDescent="0.25">
      <c r="A303" s="135" t="s">
        <v>2</v>
      </c>
      <c r="B303" s="1" t="s">
        <v>294</v>
      </c>
      <c r="C303" s="252">
        <v>43663</v>
      </c>
      <c r="D303" s="265">
        <v>2019</v>
      </c>
      <c r="E303" s="268">
        <v>7</v>
      </c>
      <c r="F303" s="135" t="s">
        <v>96</v>
      </c>
      <c r="G303" s="135" t="s">
        <v>4</v>
      </c>
      <c r="H303" s="137">
        <v>9.8000000000000007</v>
      </c>
      <c r="I303" s="137">
        <v>8.8000000000000007</v>
      </c>
      <c r="J303" s="8">
        <f t="shared" si="9"/>
        <v>0.89795918367346939</v>
      </c>
      <c r="K303" s="255" t="s">
        <v>146</v>
      </c>
      <c r="L303" s="111" t="s">
        <v>85</v>
      </c>
      <c r="M303" s="30">
        <v>2</v>
      </c>
    </row>
    <row r="304" spans="1:14" x14ac:dyDescent="0.25">
      <c r="A304" s="135" t="s">
        <v>2</v>
      </c>
      <c r="B304" s="1" t="s">
        <v>294</v>
      </c>
      <c r="C304" s="252">
        <v>43663</v>
      </c>
      <c r="D304" s="265">
        <v>2019</v>
      </c>
      <c r="E304" s="268">
        <v>7</v>
      </c>
      <c r="F304" s="135" t="s">
        <v>96</v>
      </c>
      <c r="G304" s="135" t="s">
        <v>4</v>
      </c>
      <c r="H304" s="137">
        <v>9.4</v>
      </c>
      <c r="I304" s="137">
        <v>8.3000000000000007</v>
      </c>
      <c r="J304" s="8">
        <f t="shared" si="9"/>
        <v>0.88297872340425532</v>
      </c>
      <c r="K304" s="255" t="s">
        <v>146</v>
      </c>
      <c r="L304" s="111" t="s">
        <v>85</v>
      </c>
      <c r="M304" s="30">
        <v>2</v>
      </c>
    </row>
    <row r="305" spans="1:13" x14ac:dyDescent="0.25">
      <c r="A305" s="116" t="s">
        <v>2</v>
      </c>
      <c r="B305" s="1" t="s">
        <v>294</v>
      </c>
      <c r="C305" s="251">
        <v>43648</v>
      </c>
      <c r="D305" s="265">
        <v>2019</v>
      </c>
      <c r="E305" s="268">
        <v>6</v>
      </c>
      <c r="F305" s="116" t="s">
        <v>71</v>
      </c>
      <c r="G305" s="116" t="s">
        <v>4</v>
      </c>
      <c r="H305" s="118">
        <v>11.1</v>
      </c>
      <c r="I305" s="118">
        <v>9.1999999999999993</v>
      </c>
      <c r="J305" s="8">
        <f t="shared" si="9"/>
        <v>0.8288288288288288</v>
      </c>
      <c r="K305" s="111" t="s">
        <v>146</v>
      </c>
      <c r="L305" s="274" t="s">
        <v>85</v>
      </c>
      <c r="M305" s="30">
        <v>2</v>
      </c>
    </row>
    <row r="306" spans="1:13" x14ac:dyDescent="0.25">
      <c r="A306" s="116" t="s">
        <v>2</v>
      </c>
      <c r="B306" s="1" t="s">
        <v>294</v>
      </c>
      <c r="C306" s="251">
        <v>43648</v>
      </c>
      <c r="D306" s="263">
        <v>2019</v>
      </c>
      <c r="E306" s="268">
        <v>6</v>
      </c>
      <c r="F306" s="116" t="s">
        <v>5</v>
      </c>
      <c r="G306" s="116" t="s">
        <v>4</v>
      </c>
      <c r="H306" s="118">
        <v>9</v>
      </c>
      <c r="I306" s="118">
        <v>7.4</v>
      </c>
      <c r="J306" s="8">
        <f t="shared" si="9"/>
        <v>0.8222222222222223</v>
      </c>
      <c r="K306" s="255" t="s">
        <v>146</v>
      </c>
      <c r="L306" s="274" t="s">
        <v>85</v>
      </c>
      <c r="M306" s="30">
        <v>2</v>
      </c>
    </row>
    <row r="307" spans="1:13" x14ac:dyDescent="0.25">
      <c r="A307" s="116" t="s">
        <v>2</v>
      </c>
      <c r="B307" s="1" t="s">
        <v>294</v>
      </c>
      <c r="C307" s="251">
        <v>43648</v>
      </c>
      <c r="D307" s="265">
        <v>2019</v>
      </c>
      <c r="E307" s="268">
        <v>6</v>
      </c>
      <c r="F307" s="116" t="s">
        <v>3</v>
      </c>
      <c r="G307" s="116" t="s">
        <v>4</v>
      </c>
      <c r="H307" s="118">
        <v>10.3</v>
      </c>
      <c r="I307" s="118">
        <v>8.9</v>
      </c>
      <c r="J307" s="8">
        <f t="shared" si="9"/>
        <v>0.86407766990291257</v>
      </c>
      <c r="K307" s="255" t="s">
        <v>146</v>
      </c>
      <c r="L307" s="274" t="s">
        <v>85</v>
      </c>
      <c r="M307" s="30">
        <v>2</v>
      </c>
    </row>
    <row r="308" spans="1:13" x14ac:dyDescent="0.25">
      <c r="A308" s="135" t="s">
        <v>2</v>
      </c>
      <c r="B308" s="1" t="s">
        <v>294</v>
      </c>
      <c r="C308" s="252">
        <v>43690</v>
      </c>
      <c r="D308" s="265">
        <v>2019</v>
      </c>
      <c r="E308" s="268">
        <v>9</v>
      </c>
      <c r="F308" s="135" t="s">
        <v>277</v>
      </c>
      <c r="G308" s="135" t="s">
        <v>4</v>
      </c>
      <c r="H308" s="137">
        <v>11.1</v>
      </c>
      <c r="I308" s="137">
        <v>9.1</v>
      </c>
      <c r="J308" s="8">
        <f t="shared" si="9"/>
        <v>0.81981981981981977</v>
      </c>
      <c r="K308" s="255" t="s">
        <v>146</v>
      </c>
      <c r="L308" s="274" t="s">
        <v>85</v>
      </c>
      <c r="M308" s="30">
        <v>2</v>
      </c>
    </row>
    <row r="309" spans="1:13" x14ac:dyDescent="0.25">
      <c r="A309" s="1" t="s">
        <v>18</v>
      </c>
      <c r="B309" s="1" t="s">
        <v>295</v>
      </c>
      <c r="C309" s="35">
        <v>43292</v>
      </c>
      <c r="D309" s="131">
        <v>2018</v>
      </c>
      <c r="E309" s="39">
        <v>5</v>
      </c>
      <c r="F309" s="1" t="s">
        <v>55</v>
      </c>
      <c r="G309" s="1" t="s">
        <v>4</v>
      </c>
      <c r="H309" s="2">
        <v>10.6</v>
      </c>
      <c r="I309" s="2">
        <v>9.5</v>
      </c>
      <c r="J309" s="8">
        <f t="shared" si="9"/>
        <v>0.89622641509433965</v>
      </c>
      <c r="K309" s="30" t="s">
        <v>146</v>
      </c>
      <c r="L309" s="255" t="s">
        <v>85</v>
      </c>
      <c r="M309" s="255">
        <v>2</v>
      </c>
    </row>
    <row r="310" spans="1:13" x14ac:dyDescent="0.25">
      <c r="A310" s="135" t="s">
        <v>2</v>
      </c>
      <c r="B310" s="1" t="s">
        <v>294</v>
      </c>
      <c r="C310" s="252">
        <v>43690</v>
      </c>
      <c r="D310" s="263">
        <v>2019</v>
      </c>
      <c r="E310" s="268">
        <v>9</v>
      </c>
      <c r="F310" s="135" t="s">
        <v>277</v>
      </c>
      <c r="G310" s="135" t="s">
        <v>4</v>
      </c>
      <c r="H310" s="137">
        <v>11.5</v>
      </c>
      <c r="I310" s="137">
        <v>9.4</v>
      </c>
      <c r="J310" s="8">
        <f t="shared" si="9"/>
        <v>0.81739130434782614</v>
      </c>
      <c r="K310" s="255" t="s">
        <v>146</v>
      </c>
      <c r="L310" s="274" t="s">
        <v>85</v>
      </c>
      <c r="M310" s="30">
        <v>2</v>
      </c>
    </row>
    <row r="311" spans="1:13" x14ac:dyDescent="0.25">
      <c r="A311" s="1" t="s">
        <v>12</v>
      </c>
      <c r="B311" s="1" t="s">
        <v>294</v>
      </c>
      <c r="C311" s="35">
        <v>43240</v>
      </c>
      <c r="D311" s="131">
        <v>2018</v>
      </c>
      <c r="E311" s="39">
        <v>1</v>
      </c>
      <c r="F311" s="1" t="s">
        <v>13</v>
      </c>
      <c r="G311" s="1" t="s">
        <v>4</v>
      </c>
      <c r="H311" s="2">
        <v>12.3</v>
      </c>
      <c r="I311" s="2">
        <v>10</v>
      </c>
      <c r="J311" s="256">
        <f t="shared" si="9"/>
        <v>0.81300813008130079</v>
      </c>
      <c r="K311" s="257" t="s">
        <v>146</v>
      </c>
      <c r="L311" s="257" t="s">
        <v>86</v>
      </c>
      <c r="M311" s="257">
        <v>3</v>
      </c>
    </row>
    <row r="312" spans="1:13" x14ac:dyDescent="0.25">
      <c r="A312" s="1" t="s">
        <v>18</v>
      </c>
      <c r="B312" s="1" t="s">
        <v>295</v>
      </c>
      <c r="C312" s="35">
        <v>43252</v>
      </c>
      <c r="D312" s="131">
        <v>2018</v>
      </c>
      <c r="E312" s="39">
        <v>2</v>
      </c>
      <c r="F312" s="1" t="s">
        <v>21</v>
      </c>
      <c r="G312" s="1" t="s">
        <v>4</v>
      </c>
      <c r="H312" s="2">
        <v>12.4</v>
      </c>
      <c r="I312" s="2">
        <v>10.3</v>
      </c>
      <c r="J312" s="256">
        <f t="shared" si="9"/>
        <v>0.83064516129032262</v>
      </c>
      <c r="K312" s="257" t="s">
        <v>146</v>
      </c>
      <c r="L312" s="257" t="s">
        <v>86</v>
      </c>
      <c r="M312" s="257">
        <v>3</v>
      </c>
    </row>
    <row r="313" spans="1:13" x14ac:dyDescent="0.25">
      <c r="A313" s="1" t="s">
        <v>12</v>
      </c>
      <c r="B313" s="1" t="s">
        <v>294</v>
      </c>
      <c r="C313" s="35">
        <v>43253</v>
      </c>
      <c r="D313" s="131">
        <v>2018</v>
      </c>
      <c r="E313" s="39">
        <v>2</v>
      </c>
      <c r="F313" s="1" t="s">
        <v>20</v>
      </c>
      <c r="G313" s="1" t="s">
        <v>4</v>
      </c>
      <c r="H313" s="2">
        <v>14.6</v>
      </c>
      <c r="I313" s="2">
        <v>11.7</v>
      </c>
      <c r="J313" s="256">
        <f t="shared" si="9"/>
        <v>0.80136986301369861</v>
      </c>
      <c r="K313" s="257" t="s">
        <v>146</v>
      </c>
      <c r="L313" s="257" t="s">
        <v>86</v>
      </c>
      <c r="M313" s="257">
        <v>3</v>
      </c>
    </row>
    <row r="314" spans="1:13" x14ac:dyDescent="0.25">
      <c r="A314" s="1" t="s">
        <v>2</v>
      </c>
      <c r="B314" s="1" t="s">
        <v>294</v>
      </c>
      <c r="C314" s="35">
        <v>43263</v>
      </c>
      <c r="D314" s="129">
        <v>2018</v>
      </c>
      <c r="E314" s="39">
        <v>3</v>
      </c>
      <c r="F314" s="1" t="s">
        <v>69</v>
      </c>
      <c r="G314" s="1" t="s">
        <v>4</v>
      </c>
      <c r="H314" s="2">
        <v>12</v>
      </c>
      <c r="I314" s="2">
        <v>11</v>
      </c>
      <c r="J314" s="8">
        <f t="shared" si="9"/>
        <v>0.91666666666666663</v>
      </c>
      <c r="K314" s="28" t="s">
        <v>146</v>
      </c>
      <c r="L314" s="255" t="s">
        <v>86</v>
      </c>
      <c r="M314" s="30">
        <v>3</v>
      </c>
    </row>
    <row r="315" spans="1:13" x14ac:dyDescent="0.25">
      <c r="A315" s="1" t="s">
        <v>18</v>
      </c>
      <c r="B315" s="1" t="s">
        <v>295</v>
      </c>
      <c r="C315" s="35">
        <v>43263</v>
      </c>
      <c r="D315" s="131">
        <v>2018</v>
      </c>
      <c r="E315" s="39">
        <v>3</v>
      </c>
      <c r="F315" s="1" t="s">
        <v>28</v>
      </c>
      <c r="G315" s="1" t="s">
        <v>4</v>
      </c>
      <c r="H315" s="2">
        <v>13.3</v>
      </c>
      <c r="I315" s="2">
        <v>10.7</v>
      </c>
      <c r="J315" s="8">
        <f t="shared" si="9"/>
        <v>0.80451127819548862</v>
      </c>
      <c r="K315" s="28" t="s">
        <v>146</v>
      </c>
      <c r="L315" s="30" t="s">
        <v>86</v>
      </c>
      <c r="M315" s="30">
        <v>3</v>
      </c>
    </row>
    <row r="316" spans="1:13" x14ac:dyDescent="0.25">
      <c r="A316" s="1" t="s">
        <v>12</v>
      </c>
      <c r="B316" s="1" t="s">
        <v>294</v>
      </c>
      <c r="C316" s="35">
        <v>43266</v>
      </c>
      <c r="D316" s="131">
        <v>2018</v>
      </c>
      <c r="E316" s="39">
        <v>3</v>
      </c>
      <c r="F316" s="1" t="s">
        <v>25</v>
      </c>
      <c r="G316" s="1" t="s">
        <v>4</v>
      </c>
      <c r="H316" s="2">
        <v>15.5</v>
      </c>
      <c r="I316" s="2">
        <v>12.8</v>
      </c>
      <c r="J316" s="8">
        <f t="shared" si="9"/>
        <v>0.82580645161290323</v>
      </c>
      <c r="K316" s="28" t="s">
        <v>146</v>
      </c>
      <c r="L316" s="255" t="s">
        <v>86</v>
      </c>
      <c r="M316" s="30">
        <v>3</v>
      </c>
    </row>
    <row r="317" spans="1:13" x14ac:dyDescent="0.25">
      <c r="A317" s="1" t="s">
        <v>18</v>
      </c>
      <c r="B317" s="1" t="s">
        <v>295</v>
      </c>
      <c r="C317" s="35">
        <v>43277</v>
      </c>
      <c r="D317" s="131">
        <v>2018</v>
      </c>
      <c r="E317" s="39">
        <v>4</v>
      </c>
      <c r="F317" s="1" t="s">
        <v>40</v>
      </c>
      <c r="G317" s="1" t="s">
        <v>4</v>
      </c>
      <c r="H317" s="2">
        <v>12.8</v>
      </c>
      <c r="I317" s="2">
        <v>11.6</v>
      </c>
      <c r="J317" s="8">
        <f t="shared" si="9"/>
        <v>0.90624999999999989</v>
      </c>
      <c r="K317" s="28" t="s">
        <v>146</v>
      </c>
      <c r="L317" s="30" t="s">
        <v>86</v>
      </c>
      <c r="M317" s="30">
        <v>3</v>
      </c>
    </row>
    <row r="318" spans="1:13" x14ac:dyDescent="0.25">
      <c r="A318" s="1" t="s">
        <v>18</v>
      </c>
      <c r="B318" s="1" t="s">
        <v>295</v>
      </c>
      <c r="C318" s="35">
        <v>43292</v>
      </c>
      <c r="D318" s="129">
        <v>2018</v>
      </c>
      <c r="E318" s="39">
        <v>5</v>
      </c>
      <c r="F318" s="1" t="s">
        <v>55</v>
      </c>
      <c r="G318" s="1" t="s">
        <v>4</v>
      </c>
      <c r="H318" s="2">
        <v>12.7</v>
      </c>
      <c r="I318" s="2">
        <v>10.1</v>
      </c>
      <c r="J318" s="8">
        <f t="shared" si="9"/>
        <v>0.79527559055118113</v>
      </c>
      <c r="K318" s="28" t="s">
        <v>146</v>
      </c>
      <c r="L318" s="30" t="s">
        <v>86</v>
      </c>
      <c r="M318" s="30">
        <v>3</v>
      </c>
    </row>
    <row r="319" spans="1:13" x14ac:dyDescent="0.25">
      <c r="A319" s="1" t="s">
        <v>12</v>
      </c>
      <c r="B319" s="1" t="s">
        <v>294</v>
      </c>
      <c r="C319" s="35">
        <v>43293</v>
      </c>
      <c r="D319" s="131">
        <v>2018</v>
      </c>
      <c r="E319" s="39">
        <v>5</v>
      </c>
      <c r="F319" s="1" t="s">
        <v>55</v>
      </c>
      <c r="G319" s="1" t="s">
        <v>4</v>
      </c>
      <c r="H319" s="2">
        <v>12</v>
      </c>
      <c r="I319" s="2">
        <v>9.6999999999999993</v>
      </c>
      <c r="J319" s="8">
        <f t="shared" si="9"/>
        <v>0.80833333333333324</v>
      </c>
      <c r="K319" s="28" t="s">
        <v>146</v>
      </c>
      <c r="L319" s="30" t="s">
        <v>86</v>
      </c>
      <c r="M319" s="30">
        <v>3</v>
      </c>
    </row>
    <row r="320" spans="1:13" x14ac:dyDescent="0.25">
      <c r="A320" s="1" t="s">
        <v>12</v>
      </c>
      <c r="B320" s="1" t="s">
        <v>294</v>
      </c>
      <c r="C320" s="35">
        <v>43293</v>
      </c>
      <c r="D320" s="131">
        <v>2018</v>
      </c>
      <c r="E320" s="39">
        <v>5</v>
      </c>
      <c r="F320" s="1" t="s">
        <v>54</v>
      </c>
      <c r="G320" s="1" t="s">
        <v>4</v>
      </c>
      <c r="H320" s="2">
        <v>12.9</v>
      </c>
      <c r="I320" s="2">
        <v>10.6</v>
      </c>
      <c r="J320" s="8">
        <f t="shared" si="9"/>
        <v>0.82170542635658905</v>
      </c>
      <c r="K320" s="28" t="s">
        <v>146</v>
      </c>
      <c r="L320" s="30" t="s">
        <v>86</v>
      </c>
      <c r="M320" s="30">
        <v>3</v>
      </c>
    </row>
    <row r="321" spans="1:14" x14ac:dyDescent="0.25">
      <c r="A321" s="1" t="s">
        <v>12</v>
      </c>
      <c r="B321" s="1" t="s">
        <v>294</v>
      </c>
      <c r="C321" s="35">
        <v>43293</v>
      </c>
      <c r="D321" s="131">
        <v>2018</v>
      </c>
      <c r="E321" s="39">
        <v>5</v>
      </c>
      <c r="F321" s="1" t="s">
        <v>51</v>
      </c>
      <c r="G321" s="1" t="s">
        <v>4</v>
      </c>
      <c r="H321" s="2">
        <v>14.6</v>
      </c>
      <c r="I321" s="2">
        <v>11.7</v>
      </c>
      <c r="J321" s="8">
        <f t="shared" si="9"/>
        <v>0.80136986301369861</v>
      </c>
      <c r="K321" s="28" t="s">
        <v>146</v>
      </c>
      <c r="L321" s="30" t="s">
        <v>86</v>
      </c>
      <c r="M321" s="30">
        <v>3</v>
      </c>
    </row>
    <row r="322" spans="1:14" x14ac:dyDescent="0.25">
      <c r="A322" s="1" t="s">
        <v>10</v>
      </c>
      <c r="B322" s="1" t="s">
        <v>295</v>
      </c>
      <c r="C322" s="35">
        <v>43307</v>
      </c>
      <c r="D322" s="129">
        <v>2018</v>
      </c>
      <c r="E322" s="39">
        <v>6</v>
      </c>
      <c r="F322" s="1" t="s">
        <v>63</v>
      </c>
      <c r="G322" s="1" t="s">
        <v>4</v>
      </c>
      <c r="H322" s="2">
        <v>13.9</v>
      </c>
      <c r="I322" s="2">
        <v>10.5</v>
      </c>
      <c r="J322" s="8">
        <f t="shared" si="9"/>
        <v>0.75539568345323738</v>
      </c>
      <c r="K322" s="28" t="s">
        <v>146</v>
      </c>
      <c r="L322" s="30" t="s">
        <v>86</v>
      </c>
      <c r="M322" s="30">
        <v>3</v>
      </c>
    </row>
    <row r="323" spans="1:14" x14ac:dyDescent="0.25">
      <c r="A323" s="116" t="s">
        <v>2</v>
      </c>
      <c r="B323" s="1" t="s">
        <v>294</v>
      </c>
      <c r="C323" s="251">
        <v>43648</v>
      </c>
      <c r="D323" s="265">
        <v>2019</v>
      </c>
      <c r="E323" s="268">
        <v>6</v>
      </c>
      <c r="F323" s="116" t="s">
        <v>3</v>
      </c>
      <c r="G323" s="116" t="s">
        <v>4</v>
      </c>
      <c r="H323" s="118">
        <v>12.7</v>
      </c>
      <c r="I323" s="118">
        <v>9.3000000000000007</v>
      </c>
      <c r="J323" s="8">
        <f t="shared" si="9"/>
        <v>0.73228346456692928</v>
      </c>
      <c r="K323" s="111" t="s">
        <v>146</v>
      </c>
      <c r="L323" s="111" t="s">
        <v>86</v>
      </c>
      <c r="M323" s="30">
        <v>3</v>
      </c>
      <c r="N323" s="255"/>
    </row>
    <row r="324" spans="1:14" x14ac:dyDescent="0.25">
      <c r="A324" s="135" t="s">
        <v>2</v>
      </c>
      <c r="B324" s="1" t="s">
        <v>294</v>
      </c>
      <c r="C324" s="252">
        <v>43663</v>
      </c>
      <c r="D324" s="265">
        <v>2019</v>
      </c>
      <c r="E324" s="268">
        <v>7</v>
      </c>
      <c r="F324" s="135" t="s">
        <v>228</v>
      </c>
      <c r="G324" s="135" t="s">
        <v>4</v>
      </c>
      <c r="H324" s="137">
        <v>12.3</v>
      </c>
      <c r="I324" s="137">
        <v>10</v>
      </c>
      <c r="J324" s="8">
        <f t="shared" si="9"/>
        <v>0.81300813008130079</v>
      </c>
      <c r="K324" s="255" t="s">
        <v>146</v>
      </c>
      <c r="L324" s="111" t="s">
        <v>86</v>
      </c>
      <c r="M324" s="30">
        <v>3</v>
      </c>
    </row>
    <row r="325" spans="1:14" x14ac:dyDescent="0.25">
      <c r="A325" s="135" t="s">
        <v>2</v>
      </c>
      <c r="B325" s="1" t="s">
        <v>294</v>
      </c>
      <c r="C325" s="252">
        <v>43663</v>
      </c>
      <c r="D325" s="265">
        <v>2019</v>
      </c>
      <c r="E325" s="268">
        <v>7</v>
      </c>
      <c r="F325" s="135" t="s">
        <v>96</v>
      </c>
      <c r="G325" s="135" t="s">
        <v>4</v>
      </c>
      <c r="H325" s="137">
        <v>12.5</v>
      </c>
      <c r="I325" s="137">
        <v>10.4</v>
      </c>
      <c r="J325" s="8">
        <f t="shared" si="9"/>
        <v>0.83200000000000007</v>
      </c>
      <c r="K325" s="255" t="s">
        <v>146</v>
      </c>
      <c r="L325" s="111" t="s">
        <v>86</v>
      </c>
      <c r="M325" s="30">
        <v>3</v>
      </c>
    </row>
    <row r="326" spans="1:14" x14ac:dyDescent="0.25">
      <c r="A326" s="135" t="s">
        <v>2</v>
      </c>
      <c r="B326" s="1" t="s">
        <v>294</v>
      </c>
      <c r="C326" s="252">
        <v>43663</v>
      </c>
      <c r="D326" s="263">
        <v>2019</v>
      </c>
      <c r="E326" s="268">
        <v>7</v>
      </c>
      <c r="F326" s="135" t="s">
        <v>229</v>
      </c>
      <c r="G326" s="135" t="s">
        <v>4</v>
      </c>
      <c r="H326" s="137">
        <v>12</v>
      </c>
      <c r="I326" s="137">
        <v>10</v>
      </c>
      <c r="J326" s="8">
        <f t="shared" si="9"/>
        <v>0.83333333333333337</v>
      </c>
      <c r="K326" s="255" t="s">
        <v>146</v>
      </c>
      <c r="L326" s="111" t="s">
        <v>86</v>
      </c>
      <c r="M326" s="30">
        <v>3</v>
      </c>
    </row>
    <row r="327" spans="1:14" x14ac:dyDescent="0.25">
      <c r="A327" s="135" t="s">
        <v>45</v>
      </c>
      <c r="B327" s="1" t="s">
        <v>295</v>
      </c>
      <c r="C327" s="252">
        <v>43663</v>
      </c>
      <c r="D327" s="265">
        <v>2019</v>
      </c>
      <c r="E327" s="268">
        <v>7</v>
      </c>
      <c r="F327" s="135" t="s">
        <v>94</v>
      </c>
      <c r="G327" s="135" t="s">
        <v>4</v>
      </c>
      <c r="H327" s="137">
        <v>14.3</v>
      </c>
      <c r="I327" s="137">
        <v>12</v>
      </c>
      <c r="J327" s="8">
        <f t="shared" si="9"/>
        <v>0.83916083916083917</v>
      </c>
      <c r="K327" s="255" t="s">
        <v>146</v>
      </c>
      <c r="L327" s="111" t="s">
        <v>86</v>
      </c>
      <c r="M327" s="30">
        <v>3</v>
      </c>
    </row>
    <row r="328" spans="1:14" x14ac:dyDescent="0.25">
      <c r="A328" s="135" t="s">
        <v>45</v>
      </c>
      <c r="B328" s="1" t="s">
        <v>295</v>
      </c>
      <c r="C328" s="252">
        <v>43663</v>
      </c>
      <c r="D328" s="265">
        <v>2019</v>
      </c>
      <c r="E328" s="268">
        <v>7</v>
      </c>
      <c r="F328" s="135" t="s">
        <v>97</v>
      </c>
      <c r="G328" s="135" t="s">
        <v>4</v>
      </c>
      <c r="H328" s="137">
        <v>12.5</v>
      </c>
      <c r="I328" s="137">
        <v>10.8</v>
      </c>
      <c r="J328" s="8">
        <f t="shared" si="9"/>
        <v>0.8640000000000001</v>
      </c>
      <c r="K328" s="255" t="s">
        <v>146</v>
      </c>
      <c r="L328" s="111" t="s">
        <v>86</v>
      </c>
      <c r="M328" s="30">
        <v>3</v>
      </c>
    </row>
    <row r="329" spans="1:14" x14ac:dyDescent="0.25">
      <c r="A329" s="135" t="s">
        <v>2</v>
      </c>
      <c r="B329" s="1" t="s">
        <v>294</v>
      </c>
      <c r="C329" s="252">
        <v>43676</v>
      </c>
      <c r="D329" s="265">
        <v>2019</v>
      </c>
      <c r="E329" s="268">
        <v>8</v>
      </c>
      <c r="F329" s="135" t="s">
        <v>238</v>
      </c>
      <c r="G329" s="135" t="s">
        <v>4</v>
      </c>
      <c r="H329" s="137">
        <v>12.3</v>
      </c>
      <c r="I329" s="137">
        <v>10.7</v>
      </c>
      <c r="J329" s="8">
        <f t="shared" si="9"/>
        <v>0.86991869918699172</v>
      </c>
      <c r="K329" s="255" t="s">
        <v>146</v>
      </c>
      <c r="L329" s="111" t="s">
        <v>86</v>
      </c>
      <c r="M329" s="30">
        <v>3</v>
      </c>
    </row>
    <row r="330" spans="1:14" x14ac:dyDescent="0.25">
      <c r="A330" s="135" t="s">
        <v>45</v>
      </c>
      <c r="B330" s="1" t="s">
        <v>295</v>
      </c>
      <c r="C330" s="252">
        <v>43676</v>
      </c>
      <c r="D330" s="263">
        <v>2019</v>
      </c>
      <c r="E330" s="268">
        <v>8</v>
      </c>
      <c r="F330" s="135" t="s">
        <v>235</v>
      </c>
      <c r="G330" s="135" t="s">
        <v>4</v>
      </c>
      <c r="H330" s="137">
        <v>12.3</v>
      </c>
      <c r="I330" s="137">
        <v>10.199999999999999</v>
      </c>
      <c r="J330" s="8">
        <f t="shared" si="9"/>
        <v>0.82926829268292668</v>
      </c>
      <c r="K330" s="255" t="s">
        <v>146</v>
      </c>
      <c r="L330" s="111" t="s">
        <v>86</v>
      </c>
      <c r="M330" s="30">
        <v>3</v>
      </c>
    </row>
    <row r="331" spans="1:14" x14ac:dyDescent="0.25">
      <c r="A331" s="135" t="s">
        <v>2</v>
      </c>
      <c r="B331" s="1" t="s">
        <v>294</v>
      </c>
      <c r="C331" s="252">
        <v>43690</v>
      </c>
      <c r="D331" s="265">
        <v>2019</v>
      </c>
      <c r="E331" s="268">
        <v>9</v>
      </c>
      <c r="F331" s="135" t="s">
        <v>279</v>
      </c>
      <c r="G331" s="135" t="s">
        <v>4</v>
      </c>
      <c r="H331" s="137">
        <v>15.3</v>
      </c>
      <c r="I331" s="137">
        <v>12.2</v>
      </c>
      <c r="J331" s="8">
        <f t="shared" si="9"/>
        <v>0.79738562091503262</v>
      </c>
      <c r="K331" s="255" t="s">
        <v>146</v>
      </c>
      <c r="L331" s="255" t="s">
        <v>86</v>
      </c>
      <c r="M331" s="30">
        <v>3</v>
      </c>
    </row>
    <row r="332" spans="1:14" x14ac:dyDescent="0.25">
      <c r="A332" s="135" t="s">
        <v>2</v>
      </c>
      <c r="B332" s="1" t="s">
        <v>294</v>
      </c>
      <c r="C332" s="252">
        <v>43690</v>
      </c>
      <c r="D332" s="265">
        <v>2019</v>
      </c>
      <c r="E332" s="268">
        <v>9</v>
      </c>
      <c r="F332" s="135" t="s">
        <v>275</v>
      </c>
      <c r="G332" s="135" t="s">
        <v>4</v>
      </c>
      <c r="H332" s="137">
        <v>12.3</v>
      </c>
      <c r="I332" s="137">
        <v>10.1</v>
      </c>
      <c r="J332" s="8">
        <f t="shared" si="9"/>
        <v>0.82113821138211374</v>
      </c>
      <c r="K332" s="255" t="s">
        <v>146</v>
      </c>
      <c r="L332" s="148" t="s">
        <v>86</v>
      </c>
      <c r="M332" s="30">
        <v>3</v>
      </c>
    </row>
    <row r="333" spans="1:14" x14ac:dyDescent="0.25">
      <c r="A333" s="135" t="s">
        <v>2</v>
      </c>
      <c r="B333" s="1" t="s">
        <v>294</v>
      </c>
      <c r="C333" s="252">
        <v>43704</v>
      </c>
      <c r="D333" s="266">
        <v>2019</v>
      </c>
      <c r="E333" s="268">
        <v>10</v>
      </c>
      <c r="F333" s="135" t="s">
        <v>292</v>
      </c>
      <c r="G333" s="135" t="s">
        <v>4</v>
      </c>
      <c r="H333" s="137">
        <v>12.3</v>
      </c>
      <c r="I333" s="137">
        <v>10.199999999999999</v>
      </c>
      <c r="J333" s="8">
        <f t="shared" si="9"/>
        <v>0.82926829268292668</v>
      </c>
      <c r="K333" s="255" t="s">
        <v>146</v>
      </c>
      <c r="L333" s="148" t="s">
        <v>86</v>
      </c>
      <c r="M333" s="30">
        <v>3</v>
      </c>
    </row>
    <row r="334" spans="1:14" x14ac:dyDescent="0.25">
      <c r="A334" s="116" t="s">
        <v>2</v>
      </c>
      <c r="B334" s="1" t="s">
        <v>294</v>
      </c>
      <c r="C334" s="251">
        <v>43648</v>
      </c>
      <c r="D334" s="263">
        <v>2019</v>
      </c>
      <c r="E334" s="268">
        <v>6</v>
      </c>
      <c r="F334" s="116" t="s">
        <v>3</v>
      </c>
      <c r="G334" s="116" t="s">
        <v>4</v>
      </c>
      <c r="H334" s="118">
        <v>15.4</v>
      </c>
      <c r="I334" s="118">
        <v>12.7</v>
      </c>
      <c r="J334" s="8">
        <f t="shared" si="9"/>
        <v>0.82467532467532456</v>
      </c>
      <c r="K334" s="111" t="s">
        <v>146</v>
      </c>
      <c r="L334" s="274" t="s">
        <v>86</v>
      </c>
      <c r="M334" s="30">
        <v>3</v>
      </c>
    </row>
    <row r="335" spans="1:14" x14ac:dyDescent="0.25">
      <c r="A335" s="290" t="s">
        <v>2</v>
      </c>
      <c r="B335" s="1" t="s">
        <v>294</v>
      </c>
      <c r="C335" s="298">
        <v>43704</v>
      </c>
      <c r="D335" s="131">
        <v>2019</v>
      </c>
      <c r="E335" s="268">
        <v>12</v>
      </c>
      <c r="F335" s="290" t="s">
        <v>292</v>
      </c>
      <c r="G335" s="290" t="s">
        <v>4</v>
      </c>
      <c r="H335" s="292">
        <v>12.3</v>
      </c>
      <c r="I335" s="292">
        <v>10.199999999999999</v>
      </c>
      <c r="J335" s="8">
        <f t="shared" si="9"/>
        <v>0.82926829268292668</v>
      </c>
      <c r="K335" s="277" t="s">
        <v>146</v>
      </c>
      <c r="L335" s="277" t="s">
        <v>86</v>
      </c>
      <c r="M335" s="30">
        <v>3</v>
      </c>
    </row>
    <row r="336" spans="1:14" x14ac:dyDescent="0.25">
      <c r="A336" s="1" t="s">
        <v>18</v>
      </c>
      <c r="B336" s="1" t="s">
        <v>295</v>
      </c>
      <c r="C336" s="35">
        <v>43252</v>
      </c>
      <c r="D336" s="131">
        <v>2018</v>
      </c>
      <c r="E336" s="39">
        <v>2</v>
      </c>
      <c r="F336" s="1" t="s">
        <v>20</v>
      </c>
      <c r="G336" s="1" t="s">
        <v>4</v>
      </c>
      <c r="H336" s="2">
        <v>16.600000000000001</v>
      </c>
      <c r="I336" s="2">
        <v>14</v>
      </c>
      <c r="J336" s="256">
        <f t="shared" ref="J336:J399" si="10">I336/H336</f>
        <v>0.84337349397590355</v>
      </c>
      <c r="K336" s="257" t="s">
        <v>146</v>
      </c>
      <c r="L336" s="257" t="s">
        <v>90</v>
      </c>
      <c r="M336" s="257">
        <v>4</v>
      </c>
    </row>
    <row r="337" spans="1:13" x14ac:dyDescent="0.25">
      <c r="A337" s="1" t="s">
        <v>12</v>
      </c>
      <c r="B337" s="1" t="s">
        <v>294</v>
      </c>
      <c r="C337" s="35">
        <v>43266</v>
      </c>
      <c r="D337" s="131">
        <v>2018</v>
      </c>
      <c r="E337" s="39">
        <v>3</v>
      </c>
      <c r="F337" s="1" t="s">
        <v>25</v>
      </c>
      <c r="G337" s="1" t="s">
        <v>4</v>
      </c>
      <c r="H337" s="2">
        <v>17.7</v>
      </c>
      <c r="I337" s="2">
        <v>14</v>
      </c>
      <c r="J337" s="8">
        <f t="shared" si="10"/>
        <v>0.79096045197740117</v>
      </c>
      <c r="K337" s="28" t="s">
        <v>146</v>
      </c>
      <c r="L337" s="30" t="s">
        <v>90</v>
      </c>
      <c r="M337" s="30">
        <v>4</v>
      </c>
    </row>
    <row r="338" spans="1:13" x14ac:dyDescent="0.25">
      <c r="A338" s="1" t="s">
        <v>12</v>
      </c>
      <c r="B338" s="1" t="s">
        <v>294</v>
      </c>
      <c r="C338" s="35">
        <v>43266</v>
      </c>
      <c r="D338" s="129">
        <v>2018</v>
      </c>
      <c r="E338" s="39">
        <v>3</v>
      </c>
      <c r="F338" s="1" t="s">
        <v>30</v>
      </c>
      <c r="G338" s="1" t="s">
        <v>4</v>
      </c>
      <c r="H338" s="2">
        <v>18.2</v>
      </c>
      <c r="I338" s="2">
        <v>13.8</v>
      </c>
      <c r="J338" s="8">
        <f t="shared" si="10"/>
        <v>0.75824175824175832</v>
      </c>
      <c r="K338" s="28" t="s">
        <v>146</v>
      </c>
      <c r="L338" s="30" t="s">
        <v>90</v>
      </c>
      <c r="M338" s="30">
        <v>4</v>
      </c>
    </row>
    <row r="339" spans="1:13" x14ac:dyDescent="0.25">
      <c r="A339" s="1" t="s">
        <v>12</v>
      </c>
      <c r="B339" s="1" t="s">
        <v>294</v>
      </c>
      <c r="C339" s="35">
        <v>43280</v>
      </c>
      <c r="D339" s="131">
        <v>2018</v>
      </c>
      <c r="E339" s="39">
        <v>4</v>
      </c>
      <c r="F339" s="1" t="s">
        <v>38</v>
      </c>
      <c r="G339" s="1" t="s">
        <v>4</v>
      </c>
      <c r="H339" s="2">
        <v>17.100000000000001</v>
      </c>
      <c r="I339" s="2">
        <v>13.6</v>
      </c>
      <c r="J339" s="8">
        <f t="shared" si="10"/>
        <v>0.79532163742690054</v>
      </c>
      <c r="K339" s="28" t="s">
        <v>146</v>
      </c>
      <c r="L339" s="30" t="s">
        <v>90</v>
      </c>
      <c r="M339" s="30">
        <v>4</v>
      </c>
    </row>
    <row r="340" spans="1:13" x14ac:dyDescent="0.25">
      <c r="A340" s="1" t="s">
        <v>12</v>
      </c>
      <c r="B340" s="1" t="s">
        <v>294</v>
      </c>
      <c r="C340" s="35">
        <v>43280</v>
      </c>
      <c r="D340" s="131">
        <v>2018</v>
      </c>
      <c r="E340" s="39">
        <v>4</v>
      </c>
      <c r="F340" s="1" t="s">
        <v>39</v>
      </c>
      <c r="G340" s="1" t="s">
        <v>4</v>
      </c>
      <c r="H340" s="2">
        <v>17.899999999999999</v>
      </c>
      <c r="I340" s="2">
        <v>14</v>
      </c>
      <c r="J340" s="8">
        <f t="shared" si="10"/>
        <v>0.78212290502793302</v>
      </c>
      <c r="K340" s="28" t="s">
        <v>146</v>
      </c>
      <c r="L340" s="30" t="s">
        <v>90</v>
      </c>
      <c r="M340" s="30">
        <v>4</v>
      </c>
    </row>
    <row r="341" spans="1:13" x14ac:dyDescent="0.25">
      <c r="A341" s="1" t="s">
        <v>12</v>
      </c>
      <c r="B341" s="1" t="s">
        <v>294</v>
      </c>
      <c r="C341" s="35">
        <v>43280</v>
      </c>
      <c r="D341" s="131">
        <v>2018</v>
      </c>
      <c r="E341" s="39">
        <v>4</v>
      </c>
      <c r="F341" s="1" t="s">
        <v>40</v>
      </c>
      <c r="G341" s="1" t="s">
        <v>4</v>
      </c>
      <c r="H341" s="2">
        <v>18.600000000000001</v>
      </c>
      <c r="I341" s="2">
        <v>14.5</v>
      </c>
      <c r="J341" s="8">
        <f t="shared" si="10"/>
        <v>0.77956989247311825</v>
      </c>
      <c r="K341" s="28" t="s">
        <v>146</v>
      </c>
      <c r="L341" s="30" t="s">
        <v>90</v>
      </c>
      <c r="M341" s="30">
        <v>4</v>
      </c>
    </row>
    <row r="342" spans="1:13" x14ac:dyDescent="0.25">
      <c r="A342" s="1" t="s">
        <v>10</v>
      </c>
      <c r="B342" s="1" t="s">
        <v>295</v>
      </c>
      <c r="C342" s="35">
        <v>43292</v>
      </c>
      <c r="D342" s="129">
        <v>2018</v>
      </c>
      <c r="E342" s="39">
        <v>5</v>
      </c>
      <c r="F342" s="1" t="s">
        <v>53</v>
      </c>
      <c r="G342" s="1" t="s">
        <v>4</v>
      </c>
      <c r="H342" s="2">
        <v>17.600000000000001</v>
      </c>
      <c r="I342" s="2">
        <v>13</v>
      </c>
      <c r="J342" s="8">
        <f t="shared" si="10"/>
        <v>0.73863636363636354</v>
      </c>
      <c r="K342" s="28" t="s">
        <v>146</v>
      </c>
      <c r="L342" s="30" t="s">
        <v>90</v>
      </c>
      <c r="M342" s="30">
        <v>4</v>
      </c>
    </row>
    <row r="343" spans="1:13" x14ac:dyDescent="0.25">
      <c r="A343" s="1" t="s">
        <v>10</v>
      </c>
      <c r="B343" s="1" t="s">
        <v>295</v>
      </c>
      <c r="C343" s="35">
        <v>43307</v>
      </c>
      <c r="D343" s="131">
        <v>2018</v>
      </c>
      <c r="E343" s="39">
        <v>6</v>
      </c>
      <c r="F343" s="1" t="s">
        <v>62</v>
      </c>
      <c r="G343" s="1" t="s">
        <v>4</v>
      </c>
      <c r="H343" s="2">
        <v>19.100000000000001</v>
      </c>
      <c r="I343" s="2">
        <v>15</v>
      </c>
      <c r="J343" s="8">
        <f t="shared" si="10"/>
        <v>0.78534031413612559</v>
      </c>
      <c r="K343" s="28" t="s">
        <v>146</v>
      </c>
      <c r="L343" s="30" t="s">
        <v>90</v>
      </c>
      <c r="M343" s="30">
        <v>4</v>
      </c>
    </row>
    <row r="344" spans="1:13" x14ac:dyDescent="0.25">
      <c r="A344" s="1" t="s">
        <v>12</v>
      </c>
      <c r="B344" s="1" t="s">
        <v>294</v>
      </c>
      <c r="C344" s="35">
        <v>43320</v>
      </c>
      <c r="D344" s="131">
        <v>2018</v>
      </c>
      <c r="E344" s="39">
        <v>7</v>
      </c>
      <c r="F344" s="1" t="s">
        <v>65</v>
      </c>
      <c r="G344" s="1" t="s">
        <v>4</v>
      </c>
      <c r="H344" s="2">
        <v>17.600000000000001</v>
      </c>
      <c r="I344" s="2">
        <v>14</v>
      </c>
      <c r="J344" s="8">
        <f t="shared" si="10"/>
        <v>0.79545454545454541</v>
      </c>
      <c r="K344" s="28" t="s">
        <v>146</v>
      </c>
      <c r="L344" s="30" t="s">
        <v>90</v>
      </c>
      <c r="M344" s="30">
        <v>4</v>
      </c>
    </row>
    <row r="345" spans="1:13" x14ac:dyDescent="0.25">
      <c r="A345" s="135" t="s">
        <v>2</v>
      </c>
      <c r="B345" s="1" t="s">
        <v>294</v>
      </c>
      <c r="C345" s="252">
        <v>43663</v>
      </c>
      <c r="D345" s="265">
        <v>2019</v>
      </c>
      <c r="E345" s="268">
        <v>7</v>
      </c>
      <c r="F345" s="135" t="s">
        <v>228</v>
      </c>
      <c r="G345" s="135" t="s">
        <v>4</v>
      </c>
      <c r="H345" s="137">
        <v>18.399999999999999</v>
      </c>
      <c r="I345" s="137">
        <v>14.6</v>
      </c>
      <c r="J345" s="8">
        <f t="shared" si="10"/>
        <v>0.7934782608695653</v>
      </c>
      <c r="K345" s="255" t="s">
        <v>146</v>
      </c>
      <c r="L345" s="111" t="s">
        <v>90</v>
      </c>
      <c r="M345" s="30">
        <v>4</v>
      </c>
    </row>
    <row r="346" spans="1:13" x14ac:dyDescent="0.25">
      <c r="A346" s="135" t="s">
        <v>45</v>
      </c>
      <c r="B346" s="1" t="s">
        <v>295</v>
      </c>
      <c r="C346" s="252">
        <v>43663</v>
      </c>
      <c r="D346" s="263">
        <v>2019</v>
      </c>
      <c r="E346" s="268">
        <v>7</v>
      </c>
      <c r="F346" s="135" t="s">
        <v>94</v>
      </c>
      <c r="G346" s="135" t="s">
        <v>4</v>
      </c>
      <c r="H346" s="137">
        <v>17.5</v>
      </c>
      <c r="I346" s="137">
        <v>14</v>
      </c>
      <c r="J346" s="8">
        <f t="shared" si="10"/>
        <v>0.8</v>
      </c>
      <c r="K346" s="255" t="s">
        <v>146</v>
      </c>
      <c r="L346" s="111" t="s">
        <v>90</v>
      </c>
      <c r="M346" s="30">
        <v>4</v>
      </c>
    </row>
    <row r="347" spans="1:13" x14ac:dyDescent="0.25">
      <c r="A347" s="135" t="s">
        <v>2</v>
      </c>
      <c r="B347" s="1" t="s">
        <v>294</v>
      </c>
      <c r="C347" s="252">
        <v>43676</v>
      </c>
      <c r="D347" s="265">
        <v>2019</v>
      </c>
      <c r="E347" s="268">
        <v>8</v>
      </c>
      <c r="F347" s="135" t="s">
        <v>241</v>
      </c>
      <c r="G347" s="135" t="s">
        <v>4</v>
      </c>
      <c r="H347" s="137">
        <v>19.5</v>
      </c>
      <c r="I347" s="137">
        <v>15.4</v>
      </c>
      <c r="J347" s="8">
        <f t="shared" si="10"/>
        <v>0.78974358974358971</v>
      </c>
      <c r="K347" s="255" t="s">
        <v>146</v>
      </c>
      <c r="L347" s="255" t="s">
        <v>90</v>
      </c>
      <c r="M347" s="30">
        <v>4</v>
      </c>
    </row>
    <row r="348" spans="1:13" x14ac:dyDescent="0.25">
      <c r="A348" s="135" t="s">
        <v>2</v>
      </c>
      <c r="B348" s="1" t="s">
        <v>294</v>
      </c>
      <c r="C348" s="252">
        <v>43690</v>
      </c>
      <c r="D348" s="265">
        <v>2019</v>
      </c>
      <c r="E348" s="268">
        <v>9</v>
      </c>
      <c r="F348" s="135" t="s">
        <v>274</v>
      </c>
      <c r="G348" s="135" t="s">
        <v>4</v>
      </c>
      <c r="H348" s="137">
        <v>18.2</v>
      </c>
      <c r="I348" s="137">
        <v>14.4</v>
      </c>
      <c r="J348" s="8">
        <f t="shared" si="10"/>
        <v>0.79120879120879128</v>
      </c>
      <c r="K348" s="255" t="s">
        <v>146</v>
      </c>
      <c r="L348" s="148" t="s">
        <v>90</v>
      </c>
      <c r="M348" s="30">
        <v>4</v>
      </c>
    </row>
    <row r="349" spans="1:13" x14ac:dyDescent="0.25">
      <c r="A349" s="135" t="s">
        <v>2</v>
      </c>
      <c r="B349" s="1" t="s">
        <v>294</v>
      </c>
      <c r="C349" s="252">
        <v>43690</v>
      </c>
      <c r="D349" s="265">
        <v>2019</v>
      </c>
      <c r="E349" s="268">
        <v>9</v>
      </c>
      <c r="F349" s="135" t="s">
        <v>272</v>
      </c>
      <c r="G349" s="135" t="s">
        <v>4</v>
      </c>
      <c r="H349" s="137">
        <v>16.3</v>
      </c>
      <c r="I349" s="137">
        <v>12.9</v>
      </c>
      <c r="J349" s="8">
        <f t="shared" si="10"/>
        <v>0.79141104294478526</v>
      </c>
      <c r="K349" s="255" t="s">
        <v>146</v>
      </c>
      <c r="L349" s="148" t="s">
        <v>90</v>
      </c>
      <c r="M349" s="30">
        <v>4</v>
      </c>
    </row>
    <row r="350" spans="1:13" x14ac:dyDescent="0.25">
      <c r="A350" s="135" t="s">
        <v>2</v>
      </c>
      <c r="B350" s="1" t="s">
        <v>294</v>
      </c>
      <c r="C350" s="252">
        <v>43690</v>
      </c>
      <c r="D350" s="263">
        <v>2019</v>
      </c>
      <c r="E350" s="268">
        <v>9</v>
      </c>
      <c r="F350" s="135" t="s">
        <v>271</v>
      </c>
      <c r="G350" s="135" t="s">
        <v>4</v>
      </c>
      <c r="H350" s="137">
        <v>16.5</v>
      </c>
      <c r="I350" s="137">
        <v>13.2</v>
      </c>
      <c r="J350" s="8">
        <f t="shared" si="10"/>
        <v>0.79999999999999993</v>
      </c>
      <c r="K350" s="255" t="s">
        <v>146</v>
      </c>
      <c r="L350" s="148" t="s">
        <v>90</v>
      </c>
      <c r="M350" s="30">
        <v>4</v>
      </c>
    </row>
    <row r="351" spans="1:13" x14ac:dyDescent="0.25">
      <c r="A351" s="135" t="s">
        <v>2</v>
      </c>
      <c r="B351" s="1" t="s">
        <v>294</v>
      </c>
      <c r="C351" s="252">
        <v>43690</v>
      </c>
      <c r="D351" s="265">
        <v>2019</v>
      </c>
      <c r="E351" s="268">
        <v>9</v>
      </c>
      <c r="F351" s="135" t="s">
        <v>277</v>
      </c>
      <c r="G351" s="135" t="s">
        <v>4</v>
      </c>
      <c r="H351" s="137">
        <v>18</v>
      </c>
      <c r="I351" s="137">
        <v>14.1</v>
      </c>
      <c r="J351" s="8">
        <f t="shared" si="10"/>
        <v>0.78333333333333333</v>
      </c>
      <c r="K351" s="255" t="s">
        <v>146</v>
      </c>
      <c r="L351" s="148" t="s">
        <v>90</v>
      </c>
      <c r="M351" s="30">
        <v>4</v>
      </c>
    </row>
    <row r="352" spans="1:13" x14ac:dyDescent="0.25">
      <c r="A352" s="135" t="s">
        <v>45</v>
      </c>
      <c r="B352" s="1" t="s">
        <v>295</v>
      </c>
      <c r="C352" s="252">
        <v>43690</v>
      </c>
      <c r="D352" s="265">
        <v>2019</v>
      </c>
      <c r="E352" s="268">
        <v>9</v>
      </c>
      <c r="F352" s="135" t="s">
        <v>272</v>
      </c>
      <c r="G352" s="135" t="s">
        <v>4</v>
      </c>
      <c r="H352" s="137">
        <v>17.100000000000001</v>
      </c>
      <c r="I352" s="137">
        <v>13.5</v>
      </c>
      <c r="J352" s="8">
        <f t="shared" si="10"/>
        <v>0.78947368421052622</v>
      </c>
      <c r="K352" s="255" t="s">
        <v>146</v>
      </c>
      <c r="L352" s="148" t="s">
        <v>90</v>
      </c>
      <c r="M352" s="30">
        <v>4</v>
      </c>
    </row>
    <row r="353" spans="1:13" x14ac:dyDescent="0.25">
      <c r="A353" s="135" t="s">
        <v>45</v>
      </c>
      <c r="B353" s="1" t="s">
        <v>295</v>
      </c>
      <c r="C353" s="252">
        <v>43690</v>
      </c>
      <c r="D353" s="265">
        <v>2019</v>
      </c>
      <c r="E353" s="268">
        <v>9</v>
      </c>
      <c r="F353" s="135" t="s">
        <v>272</v>
      </c>
      <c r="G353" s="135" t="s">
        <v>4</v>
      </c>
      <c r="H353" s="137">
        <v>16.100000000000001</v>
      </c>
      <c r="I353" s="137">
        <v>12.6</v>
      </c>
      <c r="J353" s="8">
        <f t="shared" si="10"/>
        <v>0.78260869565217384</v>
      </c>
      <c r="K353" s="255" t="s">
        <v>146</v>
      </c>
      <c r="L353" s="148" t="s">
        <v>90</v>
      </c>
      <c r="M353" s="30">
        <v>4</v>
      </c>
    </row>
    <row r="354" spans="1:13" x14ac:dyDescent="0.25">
      <c r="A354" s="1" t="s">
        <v>12</v>
      </c>
      <c r="B354" s="1" t="s">
        <v>294</v>
      </c>
      <c r="C354" s="35">
        <v>43266</v>
      </c>
      <c r="D354" s="129">
        <v>2018</v>
      </c>
      <c r="E354" s="39">
        <v>3</v>
      </c>
      <c r="F354" s="1" t="s">
        <v>31</v>
      </c>
      <c r="G354" s="1" t="s">
        <v>4</v>
      </c>
      <c r="H354" s="2">
        <v>21</v>
      </c>
      <c r="I354" s="2">
        <v>16.100000000000001</v>
      </c>
      <c r="J354" s="8">
        <f t="shared" si="10"/>
        <v>0.76666666666666672</v>
      </c>
      <c r="K354" s="255" t="s">
        <v>146</v>
      </c>
      <c r="L354" s="30" t="s">
        <v>92</v>
      </c>
      <c r="M354" s="30">
        <v>5</v>
      </c>
    </row>
    <row r="355" spans="1:13" x14ac:dyDescent="0.25">
      <c r="A355" s="1" t="s">
        <v>12</v>
      </c>
      <c r="B355" s="1" t="s">
        <v>294</v>
      </c>
      <c r="C355" s="35">
        <v>43280</v>
      </c>
      <c r="D355" s="131">
        <v>2018</v>
      </c>
      <c r="E355" s="39">
        <v>4</v>
      </c>
      <c r="F355" s="1" t="s">
        <v>34</v>
      </c>
      <c r="G355" s="1" t="s">
        <v>4</v>
      </c>
      <c r="H355" s="2">
        <v>22</v>
      </c>
      <c r="I355" s="2">
        <v>16.899999999999999</v>
      </c>
      <c r="J355" s="8">
        <f t="shared" si="10"/>
        <v>0.76818181818181808</v>
      </c>
      <c r="K355" s="28" t="s">
        <v>146</v>
      </c>
      <c r="L355" s="30" t="s">
        <v>92</v>
      </c>
      <c r="M355" s="30">
        <v>5</v>
      </c>
    </row>
    <row r="356" spans="1:13" x14ac:dyDescent="0.25">
      <c r="A356" s="1" t="s">
        <v>12</v>
      </c>
      <c r="B356" s="1" t="s">
        <v>294</v>
      </c>
      <c r="C356" s="35">
        <v>43293</v>
      </c>
      <c r="D356" s="131">
        <v>2018</v>
      </c>
      <c r="E356" s="39">
        <v>5</v>
      </c>
      <c r="F356" s="1" t="s">
        <v>51</v>
      </c>
      <c r="G356" s="1" t="s">
        <v>4</v>
      </c>
      <c r="H356" s="2">
        <v>26.4</v>
      </c>
      <c r="I356" s="2">
        <v>19.399999999999999</v>
      </c>
      <c r="J356" s="8">
        <f t="shared" si="10"/>
        <v>0.73484848484848486</v>
      </c>
      <c r="K356" s="28" t="s">
        <v>146</v>
      </c>
      <c r="L356" s="30" t="s">
        <v>92</v>
      </c>
      <c r="M356" s="30">
        <v>5</v>
      </c>
    </row>
    <row r="357" spans="1:13" x14ac:dyDescent="0.25">
      <c r="A357" s="1" t="s">
        <v>12</v>
      </c>
      <c r="B357" s="1" t="s">
        <v>294</v>
      </c>
      <c r="C357" s="35">
        <v>43304</v>
      </c>
      <c r="D357" s="131">
        <v>2018</v>
      </c>
      <c r="E357" s="39">
        <v>6</v>
      </c>
      <c r="F357" s="1" t="s">
        <v>58</v>
      </c>
      <c r="G357" s="1" t="s">
        <v>4</v>
      </c>
      <c r="H357" s="2">
        <v>23</v>
      </c>
      <c r="I357" s="2">
        <v>17.8</v>
      </c>
      <c r="J357" s="8">
        <f t="shared" si="10"/>
        <v>0.77391304347826095</v>
      </c>
      <c r="K357" s="28" t="s">
        <v>146</v>
      </c>
      <c r="L357" s="30" t="s">
        <v>92</v>
      </c>
      <c r="M357" s="30">
        <v>5</v>
      </c>
    </row>
    <row r="358" spans="1:13" x14ac:dyDescent="0.25">
      <c r="A358" s="1" t="s">
        <v>12</v>
      </c>
      <c r="B358" s="1" t="s">
        <v>294</v>
      </c>
      <c r="C358" s="35">
        <v>43304</v>
      </c>
      <c r="D358" s="129">
        <v>2018</v>
      </c>
      <c r="E358" s="39">
        <v>6</v>
      </c>
      <c r="F358" s="1" t="s">
        <v>57</v>
      </c>
      <c r="G358" s="1" t="s">
        <v>4</v>
      </c>
      <c r="H358" s="2">
        <v>24.6</v>
      </c>
      <c r="I358" s="2">
        <v>19.100000000000001</v>
      </c>
      <c r="J358" s="8">
        <f t="shared" si="10"/>
        <v>0.77642276422764234</v>
      </c>
      <c r="K358" s="28" t="s">
        <v>146</v>
      </c>
      <c r="L358" s="30" t="s">
        <v>92</v>
      </c>
      <c r="M358" s="30">
        <v>5</v>
      </c>
    </row>
    <row r="359" spans="1:13" x14ac:dyDescent="0.25">
      <c r="A359" s="1" t="s">
        <v>12</v>
      </c>
      <c r="B359" s="1" t="s">
        <v>294</v>
      </c>
      <c r="C359" s="35">
        <v>43304</v>
      </c>
      <c r="D359" s="131">
        <v>2018</v>
      </c>
      <c r="E359" s="39">
        <v>6</v>
      </c>
      <c r="F359" s="1" t="s">
        <v>58</v>
      </c>
      <c r="G359" s="1" t="s">
        <v>4</v>
      </c>
      <c r="H359" s="2">
        <v>25.5</v>
      </c>
      <c r="I359" s="2">
        <v>19</v>
      </c>
      <c r="J359" s="8">
        <f t="shared" si="10"/>
        <v>0.74509803921568629</v>
      </c>
      <c r="K359" s="28" t="s">
        <v>146</v>
      </c>
      <c r="L359" s="30" t="s">
        <v>92</v>
      </c>
      <c r="M359" s="30">
        <v>5</v>
      </c>
    </row>
    <row r="360" spans="1:13" x14ac:dyDescent="0.25">
      <c r="A360" s="1" t="s">
        <v>12</v>
      </c>
      <c r="B360" s="1" t="s">
        <v>294</v>
      </c>
      <c r="C360" s="35">
        <v>43320</v>
      </c>
      <c r="D360" s="131">
        <v>2018</v>
      </c>
      <c r="E360" s="39">
        <v>7</v>
      </c>
      <c r="F360" s="1" t="s">
        <v>64</v>
      </c>
      <c r="G360" s="1" t="s">
        <v>4</v>
      </c>
      <c r="H360" s="2">
        <v>27.2</v>
      </c>
      <c r="I360" s="2">
        <v>20.9</v>
      </c>
      <c r="J360" s="8">
        <f t="shared" si="10"/>
        <v>0.76838235294117641</v>
      </c>
      <c r="K360" s="28" t="s">
        <v>146</v>
      </c>
      <c r="L360" s="30" t="s">
        <v>92</v>
      </c>
      <c r="M360" s="30">
        <v>5</v>
      </c>
    </row>
    <row r="361" spans="1:13" x14ac:dyDescent="0.25">
      <c r="A361" s="135" t="s">
        <v>2</v>
      </c>
      <c r="B361" s="1" t="s">
        <v>294</v>
      </c>
      <c r="C361" s="252">
        <v>43704</v>
      </c>
      <c r="D361" s="266">
        <v>2019</v>
      </c>
      <c r="E361" s="268">
        <v>10</v>
      </c>
      <c r="F361" s="135" t="s">
        <v>290</v>
      </c>
      <c r="G361" s="135" t="s">
        <v>4</v>
      </c>
      <c r="H361" s="137">
        <v>25.8</v>
      </c>
      <c r="I361" s="137">
        <v>19.8</v>
      </c>
      <c r="J361" s="8">
        <f t="shared" si="10"/>
        <v>0.76744186046511631</v>
      </c>
      <c r="K361" s="255" t="s">
        <v>146</v>
      </c>
      <c r="L361" s="148" t="s">
        <v>92</v>
      </c>
      <c r="M361" s="30">
        <v>5</v>
      </c>
    </row>
    <row r="362" spans="1:13" x14ac:dyDescent="0.25">
      <c r="A362" s="135" t="s">
        <v>2</v>
      </c>
      <c r="B362" s="1" t="s">
        <v>294</v>
      </c>
      <c r="C362" s="252">
        <v>43704</v>
      </c>
      <c r="D362" s="263">
        <v>2019</v>
      </c>
      <c r="E362" s="268">
        <v>10</v>
      </c>
      <c r="F362" s="135" t="s">
        <v>291</v>
      </c>
      <c r="G362" s="135" t="s">
        <v>4</v>
      </c>
      <c r="H362" s="137">
        <v>22.4</v>
      </c>
      <c r="I362" s="137">
        <v>17.5</v>
      </c>
      <c r="J362" s="8">
        <f t="shared" si="10"/>
        <v>0.78125</v>
      </c>
      <c r="K362" s="255" t="s">
        <v>146</v>
      </c>
      <c r="L362" s="148" t="s">
        <v>92</v>
      </c>
      <c r="M362" s="30">
        <v>5</v>
      </c>
    </row>
    <row r="363" spans="1:13" x14ac:dyDescent="0.25">
      <c r="A363" s="135" t="s">
        <v>2</v>
      </c>
      <c r="B363" s="1" t="s">
        <v>294</v>
      </c>
      <c r="C363" s="252">
        <v>43704</v>
      </c>
      <c r="D363" s="266">
        <v>2019</v>
      </c>
      <c r="E363" s="268">
        <v>10</v>
      </c>
      <c r="F363" s="135" t="s">
        <v>291</v>
      </c>
      <c r="G363" s="135" t="s">
        <v>4</v>
      </c>
      <c r="H363" s="137">
        <v>27.5</v>
      </c>
      <c r="I363" s="137">
        <v>21</v>
      </c>
      <c r="J363" s="8">
        <f t="shared" si="10"/>
        <v>0.76363636363636367</v>
      </c>
      <c r="K363" s="255" t="s">
        <v>146</v>
      </c>
      <c r="L363" s="148" t="s">
        <v>92</v>
      </c>
      <c r="M363" s="30">
        <v>5</v>
      </c>
    </row>
    <row r="364" spans="1:13" x14ac:dyDescent="0.25">
      <c r="A364" s="135" t="s">
        <v>45</v>
      </c>
      <c r="B364" s="1" t="s">
        <v>295</v>
      </c>
      <c r="C364" s="252">
        <v>43704</v>
      </c>
      <c r="D364" s="265">
        <v>2019</v>
      </c>
      <c r="E364" s="268">
        <v>10</v>
      </c>
      <c r="F364" s="135" t="s">
        <v>288</v>
      </c>
      <c r="G364" s="135" t="s">
        <v>4</v>
      </c>
      <c r="H364" s="137">
        <v>27.1</v>
      </c>
      <c r="I364" s="137">
        <v>21</v>
      </c>
      <c r="J364" s="8">
        <f t="shared" si="10"/>
        <v>0.77490774907749072</v>
      </c>
      <c r="K364" s="255" t="s">
        <v>146</v>
      </c>
      <c r="L364" s="148" t="s">
        <v>92</v>
      </c>
      <c r="M364" s="30">
        <v>5</v>
      </c>
    </row>
    <row r="365" spans="1:13" x14ac:dyDescent="0.25">
      <c r="A365" s="135" t="s">
        <v>45</v>
      </c>
      <c r="B365" s="1" t="s">
        <v>295</v>
      </c>
      <c r="C365" s="252">
        <v>43704</v>
      </c>
      <c r="D365" s="266">
        <v>2019</v>
      </c>
      <c r="E365" s="268">
        <v>10</v>
      </c>
      <c r="F365" s="135" t="s">
        <v>292</v>
      </c>
      <c r="G365" s="135" t="s">
        <v>4</v>
      </c>
      <c r="H365" s="137">
        <v>23.9</v>
      </c>
      <c r="I365" s="137">
        <v>18.3</v>
      </c>
      <c r="J365" s="8">
        <f t="shared" si="10"/>
        <v>0.76569037656903771</v>
      </c>
      <c r="K365" s="255" t="s">
        <v>146</v>
      </c>
      <c r="L365" s="148" t="s">
        <v>92</v>
      </c>
      <c r="M365" s="30">
        <v>5</v>
      </c>
    </row>
    <row r="366" spans="1:13" x14ac:dyDescent="0.25">
      <c r="A366" s="1" t="s">
        <v>12</v>
      </c>
      <c r="B366" s="1" t="s">
        <v>294</v>
      </c>
      <c r="C366" s="35">
        <v>43293</v>
      </c>
      <c r="D366" s="129">
        <v>2018</v>
      </c>
      <c r="E366" s="39">
        <v>5</v>
      </c>
      <c r="F366" s="1" t="s">
        <v>51</v>
      </c>
      <c r="G366" s="1" t="s">
        <v>4</v>
      </c>
      <c r="H366" s="2">
        <v>29.8</v>
      </c>
      <c r="I366" s="2">
        <v>20.6</v>
      </c>
      <c r="J366" s="8">
        <f t="shared" si="10"/>
        <v>0.6912751677852349</v>
      </c>
      <c r="K366" s="28" t="s">
        <v>146</v>
      </c>
      <c r="L366" s="274" t="s">
        <v>92</v>
      </c>
      <c r="M366" s="30">
        <v>5</v>
      </c>
    </row>
    <row r="367" spans="1:13" x14ac:dyDescent="0.25">
      <c r="A367" s="290" t="s">
        <v>45</v>
      </c>
      <c r="B367" s="1" t="s">
        <v>295</v>
      </c>
      <c r="C367" s="298">
        <v>43704</v>
      </c>
      <c r="D367" s="131">
        <v>2019</v>
      </c>
      <c r="E367" s="268">
        <v>12</v>
      </c>
      <c r="F367" s="290" t="s">
        <v>288</v>
      </c>
      <c r="G367" s="290" t="s">
        <v>4</v>
      </c>
      <c r="H367" s="292">
        <v>27.1</v>
      </c>
      <c r="I367" s="292">
        <v>21</v>
      </c>
      <c r="J367" s="8">
        <f t="shared" si="10"/>
        <v>0.77490774907749072</v>
      </c>
      <c r="K367" s="277" t="s">
        <v>146</v>
      </c>
      <c r="L367" s="277" t="s">
        <v>92</v>
      </c>
      <c r="M367" s="30">
        <v>5</v>
      </c>
    </row>
    <row r="368" spans="1:13" x14ac:dyDescent="0.25">
      <c r="A368" s="290" t="s">
        <v>45</v>
      </c>
      <c r="B368" s="1" t="s">
        <v>295</v>
      </c>
      <c r="C368" s="298">
        <v>43704</v>
      </c>
      <c r="D368" s="131">
        <v>2019</v>
      </c>
      <c r="E368" s="268">
        <v>12</v>
      </c>
      <c r="F368" s="290" t="s">
        <v>292</v>
      </c>
      <c r="G368" s="290" t="s">
        <v>4</v>
      </c>
      <c r="H368" s="292">
        <v>23.9</v>
      </c>
      <c r="I368" s="292">
        <v>18.3</v>
      </c>
      <c r="J368" s="8">
        <f t="shared" si="10"/>
        <v>0.76569037656903771</v>
      </c>
      <c r="K368" s="277" t="s">
        <v>146</v>
      </c>
      <c r="L368" s="277" t="s">
        <v>92</v>
      </c>
      <c r="M368" s="30">
        <v>5</v>
      </c>
    </row>
    <row r="369" spans="1:14" x14ac:dyDescent="0.25">
      <c r="A369" s="290" t="s">
        <v>2</v>
      </c>
      <c r="B369" s="1" t="s">
        <v>294</v>
      </c>
      <c r="C369" s="298">
        <v>43704</v>
      </c>
      <c r="D369" s="131">
        <v>2019</v>
      </c>
      <c r="E369" s="268">
        <v>12</v>
      </c>
      <c r="F369" s="290" t="s">
        <v>290</v>
      </c>
      <c r="G369" s="290" t="s">
        <v>4</v>
      </c>
      <c r="H369" s="292">
        <v>25.8</v>
      </c>
      <c r="I369" s="292">
        <v>19.8</v>
      </c>
      <c r="J369" s="8">
        <f t="shared" si="10"/>
        <v>0.76744186046511631</v>
      </c>
      <c r="K369" s="277" t="s">
        <v>146</v>
      </c>
      <c r="L369" s="277" t="s">
        <v>92</v>
      </c>
      <c r="M369" s="30">
        <v>5</v>
      </c>
    </row>
    <row r="370" spans="1:14" x14ac:dyDescent="0.25">
      <c r="A370" s="290" t="s">
        <v>2</v>
      </c>
      <c r="B370" s="1" t="s">
        <v>294</v>
      </c>
      <c r="C370" s="298">
        <v>43704</v>
      </c>
      <c r="D370" s="129">
        <v>2019</v>
      </c>
      <c r="E370" s="268">
        <v>12</v>
      </c>
      <c r="F370" s="290" t="s">
        <v>291</v>
      </c>
      <c r="G370" s="290" t="s">
        <v>4</v>
      </c>
      <c r="H370" s="292">
        <v>22.4</v>
      </c>
      <c r="I370" s="292">
        <v>17.5</v>
      </c>
      <c r="J370" s="8">
        <f t="shared" si="10"/>
        <v>0.78125</v>
      </c>
      <c r="K370" s="277" t="s">
        <v>146</v>
      </c>
      <c r="L370" s="277" t="s">
        <v>92</v>
      </c>
      <c r="M370" s="30">
        <v>5</v>
      </c>
    </row>
    <row r="371" spans="1:14" x14ac:dyDescent="0.25">
      <c r="A371" s="290" t="s">
        <v>2</v>
      </c>
      <c r="B371" s="1" t="s">
        <v>294</v>
      </c>
      <c r="C371" s="298">
        <v>43704</v>
      </c>
      <c r="D371" s="131">
        <v>2019</v>
      </c>
      <c r="E371" s="268">
        <v>12</v>
      </c>
      <c r="F371" s="290" t="s">
        <v>291</v>
      </c>
      <c r="G371" s="290" t="s">
        <v>4</v>
      </c>
      <c r="H371" s="292">
        <v>27.5</v>
      </c>
      <c r="I371" s="292">
        <v>21</v>
      </c>
      <c r="J371" s="8">
        <f t="shared" si="10"/>
        <v>0.76363636363636367</v>
      </c>
      <c r="K371" s="277" t="s">
        <v>146</v>
      </c>
      <c r="L371" s="277" t="s">
        <v>92</v>
      </c>
      <c r="M371" s="30">
        <v>5</v>
      </c>
    </row>
    <row r="372" spans="1:14" x14ac:dyDescent="0.25">
      <c r="A372" s="1" t="s">
        <v>12</v>
      </c>
      <c r="B372" s="1" t="s">
        <v>294</v>
      </c>
      <c r="C372" s="35">
        <v>43334</v>
      </c>
      <c r="D372" s="131">
        <v>2018</v>
      </c>
      <c r="E372" s="39">
        <v>8</v>
      </c>
      <c r="F372" s="1" t="s">
        <v>68</v>
      </c>
      <c r="G372" s="1" t="s">
        <v>4</v>
      </c>
      <c r="H372" s="2">
        <v>32.799999999999997</v>
      </c>
      <c r="I372" s="2">
        <v>24.5</v>
      </c>
      <c r="J372" s="8">
        <f t="shared" si="10"/>
        <v>0.74695121951219523</v>
      </c>
      <c r="K372" s="28" t="s">
        <v>146</v>
      </c>
      <c r="L372" s="30" t="s">
        <v>89</v>
      </c>
      <c r="M372" s="30">
        <v>6</v>
      </c>
    </row>
    <row r="373" spans="1:14" x14ac:dyDescent="0.25">
      <c r="A373" s="6" t="s">
        <v>43</v>
      </c>
      <c r="B373" s="1" t="s">
        <v>294</v>
      </c>
      <c r="C373" s="36">
        <v>43349</v>
      </c>
      <c r="D373" s="131">
        <v>2018</v>
      </c>
      <c r="E373" s="40">
        <v>9</v>
      </c>
      <c r="F373" s="6" t="s">
        <v>99</v>
      </c>
      <c r="G373" s="6" t="s">
        <v>4</v>
      </c>
      <c r="H373" s="7">
        <v>37.9</v>
      </c>
      <c r="I373" s="7">
        <v>27.9</v>
      </c>
      <c r="J373" s="8">
        <f t="shared" si="10"/>
        <v>0.73614775725593662</v>
      </c>
      <c r="K373" s="28" t="s">
        <v>146</v>
      </c>
      <c r="L373" s="255" t="s">
        <v>89</v>
      </c>
      <c r="M373" s="30">
        <v>6</v>
      </c>
    </row>
    <row r="374" spans="1:14" x14ac:dyDescent="0.25">
      <c r="A374" s="1" t="s">
        <v>12</v>
      </c>
      <c r="B374" s="1" t="s">
        <v>294</v>
      </c>
      <c r="C374" s="35">
        <v>43293</v>
      </c>
      <c r="D374" s="129">
        <v>2018</v>
      </c>
      <c r="E374" s="39">
        <v>5</v>
      </c>
      <c r="F374" s="1" t="s">
        <v>47</v>
      </c>
      <c r="G374" s="1" t="s">
        <v>4</v>
      </c>
      <c r="H374" s="2">
        <v>8.9</v>
      </c>
      <c r="I374" s="4">
        <v>5.0999999999999996</v>
      </c>
      <c r="J374" s="8">
        <f t="shared" si="10"/>
        <v>0.5730337078651685</v>
      </c>
      <c r="K374" s="28" t="s">
        <v>146</v>
      </c>
      <c r="N374" s="112" t="s">
        <v>204</v>
      </c>
    </row>
    <row r="375" spans="1:14" x14ac:dyDescent="0.25">
      <c r="A375" s="1" t="s">
        <v>10</v>
      </c>
      <c r="B375" s="1" t="s">
        <v>295</v>
      </c>
      <c r="C375" s="35">
        <v>43266</v>
      </c>
      <c r="D375" s="131">
        <v>2018</v>
      </c>
      <c r="E375" s="39">
        <v>3</v>
      </c>
      <c r="F375" s="1" t="s">
        <v>25</v>
      </c>
      <c r="G375" s="1" t="s">
        <v>26</v>
      </c>
      <c r="H375" s="2">
        <v>3</v>
      </c>
      <c r="I375" s="2">
        <v>5.5</v>
      </c>
      <c r="J375" s="8">
        <f t="shared" si="10"/>
        <v>1.8333333333333333</v>
      </c>
      <c r="K375" s="274" t="s">
        <v>147</v>
      </c>
      <c r="L375" s="30" t="s">
        <v>83</v>
      </c>
      <c r="M375" s="30">
        <v>0</v>
      </c>
    </row>
    <row r="376" spans="1:14" x14ac:dyDescent="0.25">
      <c r="A376" s="1" t="s">
        <v>2</v>
      </c>
      <c r="B376" s="1" t="s">
        <v>294</v>
      </c>
      <c r="C376" s="35">
        <v>43276</v>
      </c>
      <c r="D376" s="131">
        <v>2018</v>
      </c>
      <c r="E376" s="39">
        <v>4</v>
      </c>
      <c r="F376" s="1" t="s">
        <v>40</v>
      </c>
      <c r="G376" s="1" t="s">
        <v>26</v>
      </c>
      <c r="H376" s="2">
        <v>3</v>
      </c>
      <c r="I376" s="2">
        <v>5.3</v>
      </c>
      <c r="J376" s="8">
        <f t="shared" si="10"/>
        <v>1.7666666666666666</v>
      </c>
      <c r="K376" s="255" t="s">
        <v>147</v>
      </c>
      <c r="L376" s="30" t="s">
        <v>83</v>
      </c>
      <c r="M376" s="30">
        <v>0</v>
      </c>
    </row>
    <row r="377" spans="1:14" x14ac:dyDescent="0.25">
      <c r="A377" s="1" t="s">
        <v>10</v>
      </c>
      <c r="B377" s="1" t="s">
        <v>295</v>
      </c>
      <c r="C377" s="35">
        <v>43276</v>
      </c>
      <c r="D377" s="131">
        <v>2018</v>
      </c>
      <c r="E377" s="39">
        <v>4</v>
      </c>
      <c r="F377" s="1" t="s">
        <v>39</v>
      </c>
      <c r="G377" s="1" t="s">
        <v>26</v>
      </c>
      <c r="H377" s="2">
        <v>3</v>
      </c>
      <c r="I377" s="2">
        <v>5.4</v>
      </c>
      <c r="J377" s="8">
        <f t="shared" si="10"/>
        <v>1.8</v>
      </c>
      <c r="K377" s="255" t="s">
        <v>147</v>
      </c>
      <c r="L377" s="30" t="s">
        <v>83</v>
      </c>
      <c r="M377" s="30">
        <v>0</v>
      </c>
    </row>
    <row r="378" spans="1:14" x14ac:dyDescent="0.25">
      <c r="A378" s="1" t="s">
        <v>10</v>
      </c>
      <c r="B378" s="1" t="s">
        <v>295</v>
      </c>
      <c r="C378" s="35">
        <v>43276</v>
      </c>
      <c r="D378" s="129">
        <v>2018</v>
      </c>
      <c r="E378" s="39">
        <v>4</v>
      </c>
      <c r="F378" s="1" t="s">
        <v>38</v>
      </c>
      <c r="G378" s="1" t="s">
        <v>26</v>
      </c>
      <c r="H378" s="2">
        <v>3</v>
      </c>
      <c r="I378" s="2">
        <v>5.5</v>
      </c>
      <c r="J378" s="8">
        <f t="shared" si="10"/>
        <v>1.8333333333333333</v>
      </c>
      <c r="K378" s="255" t="s">
        <v>147</v>
      </c>
      <c r="L378" s="30" t="s">
        <v>83</v>
      </c>
      <c r="M378" s="30">
        <v>0</v>
      </c>
    </row>
    <row r="379" spans="1:14" x14ac:dyDescent="0.25">
      <c r="A379" s="1" t="s">
        <v>10</v>
      </c>
      <c r="B379" s="1" t="s">
        <v>295</v>
      </c>
      <c r="C379" s="35">
        <v>43276</v>
      </c>
      <c r="D379" s="131">
        <v>2018</v>
      </c>
      <c r="E379" s="39">
        <v>4</v>
      </c>
      <c r="F379" s="1" t="s">
        <v>38</v>
      </c>
      <c r="G379" s="1" t="s">
        <v>26</v>
      </c>
      <c r="H379" s="2">
        <v>3</v>
      </c>
      <c r="I379" s="2">
        <v>6.1</v>
      </c>
      <c r="J379" s="8">
        <f t="shared" si="10"/>
        <v>2.0333333333333332</v>
      </c>
      <c r="K379" s="255" t="s">
        <v>147</v>
      </c>
      <c r="L379" s="30" t="s">
        <v>83</v>
      </c>
      <c r="M379" s="30">
        <v>0</v>
      </c>
    </row>
    <row r="380" spans="1:14" x14ac:dyDescent="0.25">
      <c r="A380" s="1" t="s">
        <v>18</v>
      </c>
      <c r="B380" s="1" t="s">
        <v>295</v>
      </c>
      <c r="C380" s="35">
        <v>43277</v>
      </c>
      <c r="D380" s="131">
        <v>2018</v>
      </c>
      <c r="E380" s="39">
        <v>4</v>
      </c>
      <c r="F380" s="1" t="s">
        <v>37</v>
      </c>
      <c r="G380" s="1" t="s">
        <v>26</v>
      </c>
      <c r="H380" s="2">
        <v>2.7</v>
      </c>
      <c r="I380" s="2">
        <v>5.3</v>
      </c>
      <c r="J380" s="8">
        <f t="shared" si="10"/>
        <v>1.9629629629629628</v>
      </c>
      <c r="K380" s="30" t="s">
        <v>147</v>
      </c>
      <c r="L380" s="30" t="s">
        <v>83</v>
      </c>
      <c r="M380" s="30">
        <v>0</v>
      </c>
    </row>
    <row r="381" spans="1:14" x14ac:dyDescent="0.25">
      <c r="A381" s="1" t="s">
        <v>18</v>
      </c>
      <c r="B381" s="1" t="s">
        <v>295</v>
      </c>
      <c r="C381" s="35">
        <v>43277</v>
      </c>
      <c r="D381" s="131">
        <v>2018</v>
      </c>
      <c r="E381" s="39">
        <v>4</v>
      </c>
      <c r="F381" s="1" t="s">
        <v>38</v>
      </c>
      <c r="G381" s="1" t="s">
        <v>26</v>
      </c>
      <c r="H381" s="2">
        <v>3</v>
      </c>
      <c r="I381" s="2">
        <v>4.7</v>
      </c>
      <c r="J381" s="8">
        <f t="shared" si="10"/>
        <v>1.5666666666666667</v>
      </c>
      <c r="K381" s="30" t="s">
        <v>147</v>
      </c>
      <c r="L381" s="30" t="s">
        <v>83</v>
      </c>
      <c r="M381" s="30">
        <v>0</v>
      </c>
    </row>
    <row r="382" spans="1:14" x14ac:dyDescent="0.25">
      <c r="A382" s="1" t="s">
        <v>18</v>
      </c>
      <c r="B382" s="1" t="s">
        <v>295</v>
      </c>
      <c r="C382" s="35">
        <v>43277</v>
      </c>
      <c r="D382" s="129">
        <v>2018</v>
      </c>
      <c r="E382" s="39">
        <v>4</v>
      </c>
      <c r="F382" s="1" t="s">
        <v>41</v>
      </c>
      <c r="G382" s="1" t="s">
        <v>26</v>
      </c>
      <c r="H382" s="2">
        <v>3</v>
      </c>
      <c r="I382" s="2">
        <v>5.7</v>
      </c>
      <c r="J382" s="8">
        <f t="shared" si="10"/>
        <v>1.9000000000000001</v>
      </c>
      <c r="K382" s="30" t="s">
        <v>147</v>
      </c>
      <c r="L382" s="30" t="s">
        <v>83</v>
      </c>
      <c r="M382" s="30">
        <v>0</v>
      </c>
    </row>
    <row r="383" spans="1:14" x14ac:dyDescent="0.25">
      <c r="A383" s="1" t="s">
        <v>45</v>
      </c>
      <c r="B383" s="1" t="s">
        <v>295</v>
      </c>
      <c r="C383" s="35">
        <v>43280</v>
      </c>
      <c r="D383" s="131">
        <v>2018</v>
      </c>
      <c r="E383" s="39">
        <v>4</v>
      </c>
      <c r="F383" s="1" t="s">
        <v>40</v>
      </c>
      <c r="G383" s="1" t="s">
        <v>26</v>
      </c>
      <c r="H383" s="2">
        <v>3</v>
      </c>
      <c r="I383" s="2">
        <v>5.3</v>
      </c>
      <c r="J383" s="8">
        <f t="shared" si="10"/>
        <v>1.7666666666666666</v>
      </c>
      <c r="K383" s="255" t="s">
        <v>147</v>
      </c>
      <c r="L383" s="30" t="s">
        <v>83</v>
      </c>
      <c r="M383" s="30">
        <v>0</v>
      </c>
    </row>
    <row r="384" spans="1:14" x14ac:dyDescent="0.25">
      <c r="A384" s="1" t="s">
        <v>45</v>
      </c>
      <c r="B384" s="1" t="s">
        <v>295</v>
      </c>
      <c r="C384" s="35">
        <v>43280</v>
      </c>
      <c r="D384" s="131">
        <v>2018</v>
      </c>
      <c r="E384" s="39">
        <v>4</v>
      </c>
      <c r="F384" s="1" t="s">
        <v>42</v>
      </c>
      <c r="G384" s="1" t="s">
        <v>26</v>
      </c>
      <c r="H384" s="2">
        <v>3</v>
      </c>
      <c r="I384" s="2">
        <v>5.5</v>
      </c>
      <c r="J384" s="8">
        <f t="shared" si="10"/>
        <v>1.8333333333333333</v>
      </c>
      <c r="K384" s="255" t="s">
        <v>147</v>
      </c>
      <c r="L384" s="30" t="s">
        <v>83</v>
      </c>
      <c r="M384" s="30">
        <v>0</v>
      </c>
    </row>
    <row r="385" spans="1:13" x14ac:dyDescent="0.25">
      <c r="A385" s="1" t="s">
        <v>2</v>
      </c>
      <c r="B385" s="1" t="s">
        <v>294</v>
      </c>
      <c r="C385" s="35">
        <v>43291</v>
      </c>
      <c r="D385" s="131">
        <v>2018</v>
      </c>
      <c r="E385" s="39">
        <v>5</v>
      </c>
      <c r="F385" s="1" t="s">
        <v>50</v>
      </c>
      <c r="G385" s="1" t="s">
        <v>26</v>
      </c>
      <c r="H385" s="2">
        <v>2.8</v>
      </c>
      <c r="I385" s="2">
        <v>5.8</v>
      </c>
      <c r="J385" s="8">
        <f t="shared" si="10"/>
        <v>2.0714285714285716</v>
      </c>
      <c r="K385" s="30" t="s">
        <v>147</v>
      </c>
      <c r="L385" s="30" t="s">
        <v>83</v>
      </c>
      <c r="M385" s="30">
        <v>0</v>
      </c>
    </row>
    <row r="386" spans="1:13" x14ac:dyDescent="0.25">
      <c r="A386" s="1" t="s">
        <v>2</v>
      </c>
      <c r="B386" s="1" t="s">
        <v>294</v>
      </c>
      <c r="C386" s="35">
        <v>43291</v>
      </c>
      <c r="D386" s="129">
        <v>2018</v>
      </c>
      <c r="E386" s="39">
        <v>5</v>
      </c>
      <c r="F386" s="1" t="s">
        <v>56</v>
      </c>
      <c r="G386" s="1" t="s">
        <v>26</v>
      </c>
      <c r="H386" s="2">
        <v>2.9</v>
      </c>
      <c r="I386" s="2">
        <v>5.5</v>
      </c>
      <c r="J386" s="8">
        <f t="shared" si="10"/>
        <v>1.896551724137931</v>
      </c>
      <c r="K386" s="30" t="s">
        <v>147</v>
      </c>
      <c r="L386" s="30" t="s">
        <v>83</v>
      </c>
      <c r="M386" s="30">
        <v>0</v>
      </c>
    </row>
    <row r="387" spans="1:13" x14ac:dyDescent="0.25">
      <c r="A387" s="1" t="s">
        <v>2</v>
      </c>
      <c r="B387" s="1" t="s">
        <v>294</v>
      </c>
      <c r="C387" s="35">
        <v>43291</v>
      </c>
      <c r="D387" s="131">
        <v>2018</v>
      </c>
      <c r="E387" s="39">
        <v>5</v>
      </c>
      <c r="F387" s="1" t="s">
        <v>53</v>
      </c>
      <c r="G387" s="1" t="s">
        <v>26</v>
      </c>
      <c r="H387" s="2">
        <v>3</v>
      </c>
      <c r="I387" s="2">
        <v>5.5</v>
      </c>
      <c r="J387" s="8">
        <f t="shared" si="10"/>
        <v>1.8333333333333333</v>
      </c>
      <c r="K387" s="30" t="s">
        <v>147</v>
      </c>
      <c r="L387" s="30" t="s">
        <v>83</v>
      </c>
      <c r="M387" s="30">
        <v>0</v>
      </c>
    </row>
    <row r="388" spans="1:13" x14ac:dyDescent="0.25">
      <c r="A388" s="1" t="s">
        <v>2</v>
      </c>
      <c r="B388" s="1" t="s">
        <v>294</v>
      </c>
      <c r="C388" s="35">
        <v>43291</v>
      </c>
      <c r="D388" s="131">
        <v>2018</v>
      </c>
      <c r="E388" s="39">
        <v>5</v>
      </c>
      <c r="F388" s="1" t="s">
        <v>53</v>
      </c>
      <c r="G388" s="1" t="s">
        <v>26</v>
      </c>
      <c r="H388" s="2">
        <v>3</v>
      </c>
      <c r="I388" s="2">
        <v>6</v>
      </c>
      <c r="J388" s="8">
        <f t="shared" si="10"/>
        <v>2</v>
      </c>
      <c r="K388" s="30" t="s">
        <v>147</v>
      </c>
      <c r="L388" s="30" t="s">
        <v>83</v>
      </c>
      <c r="M388" s="30">
        <v>0</v>
      </c>
    </row>
    <row r="389" spans="1:13" x14ac:dyDescent="0.25">
      <c r="A389" s="1" t="s">
        <v>2</v>
      </c>
      <c r="B389" s="1" t="s">
        <v>294</v>
      </c>
      <c r="C389" s="35">
        <v>43291</v>
      </c>
      <c r="D389" s="131">
        <v>2018</v>
      </c>
      <c r="E389" s="39">
        <v>5</v>
      </c>
      <c r="F389" s="1" t="s">
        <v>56</v>
      </c>
      <c r="G389" s="1" t="s">
        <v>26</v>
      </c>
      <c r="H389" s="2">
        <v>3.2</v>
      </c>
      <c r="I389" s="2">
        <v>5.8</v>
      </c>
      <c r="J389" s="8">
        <f t="shared" si="10"/>
        <v>1.8124999999999998</v>
      </c>
      <c r="K389" s="277" t="s">
        <v>147</v>
      </c>
      <c r="L389" s="30" t="s">
        <v>83</v>
      </c>
      <c r="M389" s="30">
        <v>0</v>
      </c>
    </row>
    <row r="390" spans="1:13" x14ac:dyDescent="0.25">
      <c r="A390" s="1" t="s">
        <v>45</v>
      </c>
      <c r="B390" s="1" t="s">
        <v>295</v>
      </c>
      <c r="C390" s="35">
        <v>43291</v>
      </c>
      <c r="D390" s="129">
        <v>2018</v>
      </c>
      <c r="E390" s="39">
        <v>5</v>
      </c>
      <c r="F390" s="1" t="s">
        <v>48</v>
      </c>
      <c r="G390" s="1" t="s">
        <v>26</v>
      </c>
      <c r="H390" s="2">
        <v>3</v>
      </c>
      <c r="I390" s="2">
        <v>5.7</v>
      </c>
      <c r="J390" s="8">
        <f t="shared" si="10"/>
        <v>1.9000000000000001</v>
      </c>
      <c r="K390" s="30" t="s">
        <v>147</v>
      </c>
      <c r="L390" s="30" t="s">
        <v>83</v>
      </c>
      <c r="M390" s="30">
        <v>0</v>
      </c>
    </row>
    <row r="391" spans="1:13" x14ac:dyDescent="0.25">
      <c r="A391" s="1" t="s">
        <v>10</v>
      </c>
      <c r="B391" s="1" t="s">
        <v>295</v>
      </c>
      <c r="C391" s="35">
        <v>43292</v>
      </c>
      <c r="D391" s="131">
        <v>2018</v>
      </c>
      <c r="E391" s="39">
        <v>5</v>
      </c>
      <c r="F391" s="1" t="s">
        <v>47</v>
      </c>
      <c r="G391" s="1" t="s">
        <v>26</v>
      </c>
      <c r="H391" s="2">
        <v>2.8</v>
      </c>
      <c r="I391" s="2">
        <v>5.9</v>
      </c>
      <c r="J391" s="8">
        <f t="shared" si="10"/>
        <v>2.1071428571428572</v>
      </c>
      <c r="K391" s="30" t="s">
        <v>147</v>
      </c>
      <c r="L391" s="30" t="s">
        <v>83</v>
      </c>
      <c r="M391" s="30">
        <v>0</v>
      </c>
    </row>
    <row r="392" spans="1:13" x14ac:dyDescent="0.25">
      <c r="A392" s="1" t="s">
        <v>10</v>
      </c>
      <c r="B392" s="1" t="s">
        <v>295</v>
      </c>
      <c r="C392" s="35">
        <v>43292</v>
      </c>
      <c r="D392" s="131">
        <v>2018</v>
      </c>
      <c r="E392" s="39">
        <v>5</v>
      </c>
      <c r="F392" s="1" t="s">
        <v>54</v>
      </c>
      <c r="G392" s="1" t="s">
        <v>26</v>
      </c>
      <c r="H392" s="2">
        <v>3</v>
      </c>
      <c r="I392" s="2">
        <v>5.8</v>
      </c>
      <c r="J392" s="8">
        <f t="shared" si="10"/>
        <v>1.9333333333333333</v>
      </c>
      <c r="K392" s="30" t="s">
        <v>147</v>
      </c>
      <c r="L392" s="30" t="s">
        <v>83</v>
      </c>
      <c r="M392" s="30">
        <v>0</v>
      </c>
    </row>
    <row r="393" spans="1:13" x14ac:dyDescent="0.25">
      <c r="A393" s="1" t="s">
        <v>18</v>
      </c>
      <c r="B393" s="1" t="s">
        <v>295</v>
      </c>
      <c r="C393" s="35">
        <v>43292</v>
      </c>
      <c r="D393" s="131">
        <v>2018</v>
      </c>
      <c r="E393" s="39">
        <v>5</v>
      </c>
      <c r="F393" s="1" t="s">
        <v>53</v>
      </c>
      <c r="G393" s="1" t="s">
        <v>26</v>
      </c>
      <c r="H393" s="2">
        <v>3.2</v>
      </c>
      <c r="I393" s="2">
        <v>6</v>
      </c>
      <c r="J393" s="8">
        <f t="shared" si="10"/>
        <v>1.875</v>
      </c>
      <c r="K393" s="255" t="s">
        <v>147</v>
      </c>
      <c r="L393" s="30" t="s">
        <v>83</v>
      </c>
      <c r="M393" s="30">
        <v>0</v>
      </c>
    </row>
    <row r="394" spans="1:13" x14ac:dyDescent="0.25">
      <c r="A394" s="1" t="s">
        <v>12</v>
      </c>
      <c r="B394" s="1" t="s">
        <v>294</v>
      </c>
      <c r="C394" s="35">
        <v>43293</v>
      </c>
      <c r="D394" s="129">
        <v>2018</v>
      </c>
      <c r="E394" s="39">
        <v>5</v>
      </c>
      <c r="F394" s="1" t="s">
        <v>50</v>
      </c>
      <c r="G394" s="1" t="s">
        <v>26</v>
      </c>
      <c r="H394" s="2">
        <v>2.8</v>
      </c>
      <c r="I394" s="2">
        <v>5.7</v>
      </c>
      <c r="J394" s="8">
        <f t="shared" si="10"/>
        <v>2.035714285714286</v>
      </c>
      <c r="K394" s="30" t="s">
        <v>147</v>
      </c>
      <c r="L394" s="30" t="s">
        <v>83</v>
      </c>
      <c r="M394" s="30">
        <v>0</v>
      </c>
    </row>
    <row r="395" spans="1:13" x14ac:dyDescent="0.25">
      <c r="A395" s="1" t="s">
        <v>12</v>
      </c>
      <c r="B395" s="1" t="s">
        <v>294</v>
      </c>
      <c r="C395" s="35">
        <v>43293</v>
      </c>
      <c r="D395" s="131">
        <v>2018</v>
      </c>
      <c r="E395" s="39">
        <v>5</v>
      </c>
      <c r="F395" s="1" t="s">
        <v>51</v>
      </c>
      <c r="G395" s="1" t="s">
        <v>26</v>
      </c>
      <c r="H395" s="2">
        <v>2.9</v>
      </c>
      <c r="I395" s="2">
        <v>5.4</v>
      </c>
      <c r="J395" s="8">
        <f t="shared" si="10"/>
        <v>1.8620689655172415</v>
      </c>
      <c r="K395" s="30" t="s">
        <v>147</v>
      </c>
      <c r="L395" s="30" t="s">
        <v>83</v>
      </c>
      <c r="M395" s="30">
        <v>0</v>
      </c>
    </row>
    <row r="396" spans="1:13" x14ac:dyDescent="0.25">
      <c r="A396" s="1" t="s">
        <v>12</v>
      </c>
      <c r="B396" s="1" t="s">
        <v>294</v>
      </c>
      <c r="C396" s="35">
        <v>43293</v>
      </c>
      <c r="D396" s="131">
        <v>2018</v>
      </c>
      <c r="E396" s="39">
        <v>5</v>
      </c>
      <c r="F396" s="1" t="s">
        <v>50</v>
      </c>
      <c r="G396" s="1" t="s">
        <v>26</v>
      </c>
      <c r="H396" s="2">
        <v>3</v>
      </c>
      <c r="I396" s="2">
        <v>5.7</v>
      </c>
      <c r="J396" s="8">
        <f t="shared" si="10"/>
        <v>1.9000000000000001</v>
      </c>
      <c r="K396" s="30" t="s">
        <v>147</v>
      </c>
      <c r="L396" s="30" t="s">
        <v>83</v>
      </c>
      <c r="M396" s="30">
        <v>0</v>
      </c>
    </row>
    <row r="397" spans="1:13" x14ac:dyDescent="0.25">
      <c r="A397" s="1" t="s">
        <v>12</v>
      </c>
      <c r="B397" s="1" t="s">
        <v>294</v>
      </c>
      <c r="C397" s="35">
        <v>43293</v>
      </c>
      <c r="D397" s="131">
        <v>2018</v>
      </c>
      <c r="E397" s="39">
        <v>5</v>
      </c>
      <c r="F397" s="1" t="s">
        <v>53</v>
      </c>
      <c r="G397" s="1" t="s">
        <v>26</v>
      </c>
      <c r="H397" s="2">
        <v>3</v>
      </c>
      <c r="I397" s="2">
        <v>5.8</v>
      </c>
      <c r="J397" s="8">
        <f t="shared" si="10"/>
        <v>1.9333333333333333</v>
      </c>
      <c r="K397" s="30" t="s">
        <v>147</v>
      </c>
      <c r="L397" s="30" t="s">
        <v>83</v>
      </c>
      <c r="M397" s="30">
        <v>0</v>
      </c>
    </row>
    <row r="398" spans="1:13" x14ac:dyDescent="0.25">
      <c r="A398" s="1" t="s">
        <v>18</v>
      </c>
      <c r="B398" s="1" t="s">
        <v>295</v>
      </c>
      <c r="C398" s="35">
        <v>43304</v>
      </c>
      <c r="D398" s="129">
        <v>2018</v>
      </c>
      <c r="E398" s="39">
        <v>6</v>
      </c>
      <c r="F398" s="1" t="s">
        <v>59</v>
      </c>
      <c r="G398" s="1" t="s">
        <v>26</v>
      </c>
      <c r="H398" s="2">
        <v>2.9</v>
      </c>
      <c r="I398" s="2">
        <v>5.8</v>
      </c>
      <c r="J398" s="8">
        <f t="shared" si="10"/>
        <v>2</v>
      </c>
      <c r="K398" s="30" t="s">
        <v>147</v>
      </c>
      <c r="L398" s="30" t="s">
        <v>83</v>
      </c>
      <c r="M398" s="30">
        <v>0</v>
      </c>
    </row>
    <row r="399" spans="1:13" x14ac:dyDescent="0.25">
      <c r="A399" s="1" t="s">
        <v>2</v>
      </c>
      <c r="B399" s="1" t="s">
        <v>294</v>
      </c>
      <c r="C399" s="35">
        <v>43306</v>
      </c>
      <c r="D399" s="131">
        <v>2018</v>
      </c>
      <c r="E399" s="39">
        <v>6</v>
      </c>
      <c r="F399" s="1" t="s">
        <v>76</v>
      </c>
      <c r="G399" s="1" t="s">
        <v>26</v>
      </c>
      <c r="H399" s="2">
        <v>3.1</v>
      </c>
      <c r="I399" s="2">
        <v>5.6</v>
      </c>
      <c r="J399" s="8">
        <f t="shared" si="10"/>
        <v>1.8064516129032255</v>
      </c>
      <c r="K399" s="255" t="s">
        <v>147</v>
      </c>
      <c r="L399" s="30" t="s">
        <v>83</v>
      </c>
      <c r="M399" s="30">
        <v>0</v>
      </c>
    </row>
    <row r="400" spans="1:13" x14ac:dyDescent="0.25">
      <c r="A400" s="1" t="s">
        <v>45</v>
      </c>
      <c r="B400" s="1" t="s">
        <v>295</v>
      </c>
      <c r="C400" s="35">
        <v>43306</v>
      </c>
      <c r="D400" s="131">
        <v>2018</v>
      </c>
      <c r="E400" s="39">
        <v>6</v>
      </c>
      <c r="F400" s="1" t="s">
        <v>76</v>
      </c>
      <c r="G400" s="1" t="s">
        <v>26</v>
      </c>
      <c r="H400" s="2">
        <v>2.8</v>
      </c>
      <c r="I400" s="2">
        <v>5.6</v>
      </c>
      <c r="J400" s="8">
        <f t="shared" ref="J400:J463" si="11">I400/H400</f>
        <v>2</v>
      </c>
      <c r="K400" s="30" t="s">
        <v>147</v>
      </c>
      <c r="L400" s="30" t="s">
        <v>83</v>
      </c>
      <c r="M400" s="30">
        <v>0</v>
      </c>
    </row>
    <row r="401" spans="1:13" x14ac:dyDescent="0.25">
      <c r="A401" s="116" t="s">
        <v>45</v>
      </c>
      <c r="B401" s="1" t="s">
        <v>295</v>
      </c>
      <c r="C401" s="251">
        <v>43635</v>
      </c>
      <c r="D401" s="265">
        <v>2019</v>
      </c>
      <c r="E401" s="268">
        <v>5</v>
      </c>
      <c r="F401" s="116" t="s">
        <v>67</v>
      </c>
      <c r="G401" s="116" t="s">
        <v>26</v>
      </c>
      <c r="H401" s="118">
        <v>2.4</v>
      </c>
      <c r="I401" s="118">
        <v>5.4</v>
      </c>
      <c r="J401" s="8">
        <f t="shared" si="11"/>
        <v>2.2500000000000004</v>
      </c>
      <c r="K401" s="255" t="s">
        <v>147</v>
      </c>
      <c r="L401" s="111" t="s">
        <v>83</v>
      </c>
      <c r="M401" s="111">
        <v>0</v>
      </c>
    </row>
    <row r="402" spans="1:13" x14ac:dyDescent="0.25">
      <c r="A402" s="116" t="s">
        <v>45</v>
      </c>
      <c r="B402" s="1" t="s">
        <v>295</v>
      </c>
      <c r="C402" s="251">
        <v>43635</v>
      </c>
      <c r="D402" s="263">
        <v>2019</v>
      </c>
      <c r="E402" s="268">
        <v>5</v>
      </c>
      <c r="F402" s="116" t="s">
        <v>75</v>
      </c>
      <c r="G402" s="116" t="s">
        <v>26</v>
      </c>
      <c r="H402" s="118">
        <v>2.6</v>
      </c>
      <c r="I402" s="118">
        <v>5.9</v>
      </c>
      <c r="J402" s="8">
        <f t="shared" si="11"/>
        <v>2.2692307692307692</v>
      </c>
      <c r="K402" s="111" t="s">
        <v>147</v>
      </c>
      <c r="L402" s="111" t="s">
        <v>83</v>
      </c>
      <c r="M402" s="111">
        <v>0</v>
      </c>
    </row>
    <row r="403" spans="1:13" x14ac:dyDescent="0.25">
      <c r="A403" s="116" t="s">
        <v>45</v>
      </c>
      <c r="B403" s="1" t="s">
        <v>295</v>
      </c>
      <c r="C403" s="251">
        <v>43635</v>
      </c>
      <c r="D403" s="265">
        <v>2019</v>
      </c>
      <c r="E403" s="268">
        <v>5</v>
      </c>
      <c r="F403" s="116" t="s">
        <v>75</v>
      </c>
      <c r="G403" s="116" t="s">
        <v>26</v>
      </c>
      <c r="H403" s="118">
        <v>2.2999999999999998</v>
      </c>
      <c r="I403" s="118">
        <v>5.3</v>
      </c>
      <c r="J403" s="8">
        <f t="shared" si="11"/>
        <v>2.3043478260869565</v>
      </c>
      <c r="K403" s="111" t="s">
        <v>147</v>
      </c>
      <c r="L403" s="111" t="s">
        <v>83</v>
      </c>
      <c r="M403" s="111">
        <v>0</v>
      </c>
    </row>
    <row r="404" spans="1:13" x14ac:dyDescent="0.25">
      <c r="A404" s="116" t="s">
        <v>45</v>
      </c>
      <c r="B404" s="1" t="s">
        <v>295</v>
      </c>
      <c r="C404" s="251">
        <v>43648</v>
      </c>
      <c r="D404" s="265">
        <v>2019</v>
      </c>
      <c r="E404" s="268">
        <v>6</v>
      </c>
      <c r="F404" s="116" t="s">
        <v>71</v>
      </c>
      <c r="G404" s="116" t="s">
        <v>26</v>
      </c>
      <c r="H404" s="118">
        <v>2.5</v>
      </c>
      <c r="I404" s="118">
        <v>5.8</v>
      </c>
      <c r="J404" s="8">
        <f t="shared" si="11"/>
        <v>2.3199999999999998</v>
      </c>
      <c r="K404" s="255" t="s">
        <v>147</v>
      </c>
      <c r="L404" s="111" t="s">
        <v>83</v>
      </c>
      <c r="M404" s="111">
        <v>0</v>
      </c>
    </row>
    <row r="405" spans="1:13" x14ac:dyDescent="0.25">
      <c r="A405" s="116" t="s">
        <v>45</v>
      </c>
      <c r="B405" s="1" t="s">
        <v>295</v>
      </c>
      <c r="C405" s="251">
        <v>43648</v>
      </c>
      <c r="D405" s="265">
        <v>2019</v>
      </c>
      <c r="E405" s="268">
        <v>6</v>
      </c>
      <c r="F405" s="116" t="s">
        <v>266</v>
      </c>
      <c r="G405" s="116" t="s">
        <v>26</v>
      </c>
      <c r="H405" s="118">
        <v>2.1</v>
      </c>
      <c r="I405" s="118">
        <v>5.4</v>
      </c>
      <c r="J405" s="8">
        <f t="shared" si="11"/>
        <v>2.5714285714285716</v>
      </c>
      <c r="K405" s="255" t="s">
        <v>147</v>
      </c>
      <c r="L405" s="111" t="s">
        <v>83</v>
      </c>
      <c r="M405" s="111">
        <v>0</v>
      </c>
    </row>
    <row r="406" spans="1:13" x14ac:dyDescent="0.25">
      <c r="A406" s="135" t="s">
        <v>2</v>
      </c>
      <c r="B406" s="1" t="s">
        <v>294</v>
      </c>
      <c r="C406" s="252">
        <v>43663</v>
      </c>
      <c r="D406" s="263">
        <v>2019</v>
      </c>
      <c r="E406" s="268">
        <v>7</v>
      </c>
      <c r="F406" s="135" t="s">
        <v>98</v>
      </c>
      <c r="G406" s="135" t="s">
        <v>26</v>
      </c>
      <c r="H406" s="137">
        <v>2</v>
      </c>
      <c r="I406" s="137">
        <v>5</v>
      </c>
      <c r="J406" s="8">
        <f t="shared" si="11"/>
        <v>2.5</v>
      </c>
      <c r="K406" s="255" t="s">
        <v>147</v>
      </c>
      <c r="L406" s="111" t="s">
        <v>83</v>
      </c>
      <c r="M406" s="30">
        <v>0</v>
      </c>
    </row>
    <row r="407" spans="1:13" x14ac:dyDescent="0.25">
      <c r="A407" s="135" t="s">
        <v>45</v>
      </c>
      <c r="B407" s="1" t="s">
        <v>295</v>
      </c>
      <c r="C407" s="252">
        <v>43663</v>
      </c>
      <c r="D407" s="265">
        <v>2019</v>
      </c>
      <c r="E407" s="268">
        <v>7</v>
      </c>
      <c r="F407" s="135" t="s">
        <v>98</v>
      </c>
      <c r="G407" s="135" t="s">
        <v>26</v>
      </c>
      <c r="H407" s="137">
        <v>2.2000000000000002</v>
      </c>
      <c r="I407" s="137">
        <v>5.0999999999999996</v>
      </c>
      <c r="J407" s="8">
        <f t="shared" si="11"/>
        <v>2.3181818181818179</v>
      </c>
      <c r="K407" s="255" t="s">
        <v>147</v>
      </c>
      <c r="L407" s="111" t="s">
        <v>83</v>
      </c>
      <c r="M407" s="30">
        <v>0</v>
      </c>
    </row>
    <row r="408" spans="1:13" x14ac:dyDescent="0.25">
      <c r="A408" s="135" t="s">
        <v>45</v>
      </c>
      <c r="B408" s="1" t="s">
        <v>295</v>
      </c>
      <c r="C408" s="252">
        <v>43663</v>
      </c>
      <c r="D408" s="265">
        <v>2019</v>
      </c>
      <c r="E408" s="268">
        <v>7</v>
      </c>
      <c r="F408" s="135" t="s">
        <v>98</v>
      </c>
      <c r="G408" s="135" t="s">
        <v>26</v>
      </c>
      <c r="H408" s="137">
        <v>2.2000000000000002</v>
      </c>
      <c r="I408" s="137">
        <v>5.7</v>
      </c>
      <c r="J408" s="8">
        <f t="shared" si="11"/>
        <v>2.5909090909090908</v>
      </c>
      <c r="K408" s="255" t="s">
        <v>147</v>
      </c>
      <c r="L408" s="111" t="s">
        <v>83</v>
      </c>
      <c r="M408" s="30">
        <v>0</v>
      </c>
    </row>
    <row r="409" spans="1:13" x14ac:dyDescent="0.25">
      <c r="A409" s="135" t="s">
        <v>45</v>
      </c>
      <c r="B409" s="1" t="s">
        <v>295</v>
      </c>
      <c r="C409" s="252">
        <v>43663</v>
      </c>
      <c r="D409" s="265">
        <v>2019</v>
      </c>
      <c r="E409" s="268">
        <v>7</v>
      </c>
      <c r="F409" s="135" t="s">
        <v>98</v>
      </c>
      <c r="G409" s="135" t="s">
        <v>26</v>
      </c>
      <c r="H409" s="137">
        <v>2.2000000000000002</v>
      </c>
      <c r="I409" s="137">
        <v>5.7</v>
      </c>
      <c r="J409" s="8">
        <f t="shared" si="11"/>
        <v>2.5909090909090908</v>
      </c>
      <c r="K409" s="255" t="s">
        <v>147</v>
      </c>
      <c r="L409" s="111" t="s">
        <v>83</v>
      </c>
      <c r="M409" s="30">
        <v>0</v>
      </c>
    </row>
    <row r="410" spans="1:13" x14ac:dyDescent="0.25">
      <c r="A410" s="1" t="s">
        <v>2</v>
      </c>
      <c r="B410" s="1" t="s">
        <v>294</v>
      </c>
      <c r="C410" s="35">
        <v>43263</v>
      </c>
      <c r="D410" s="129">
        <v>2018</v>
      </c>
      <c r="E410" s="39">
        <v>3</v>
      </c>
      <c r="F410" s="1" t="s">
        <v>30</v>
      </c>
      <c r="G410" s="1" t="s">
        <v>4</v>
      </c>
      <c r="H410" s="2">
        <v>6</v>
      </c>
      <c r="I410" s="2">
        <v>5.7</v>
      </c>
      <c r="J410" s="256">
        <f t="shared" si="11"/>
        <v>0.95000000000000007</v>
      </c>
      <c r="K410" s="277" t="s">
        <v>147</v>
      </c>
      <c r="L410" s="30" t="s">
        <v>84</v>
      </c>
      <c r="M410" s="30">
        <v>1</v>
      </c>
    </row>
    <row r="411" spans="1:13" x14ac:dyDescent="0.25">
      <c r="A411" s="1" t="s">
        <v>2</v>
      </c>
      <c r="B411" s="1" t="s">
        <v>294</v>
      </c>
      <c r="C411" s="35">
        <v>43276</v>
      </c>
      <c r="D411" s="131">
        <v>2018</v>
      </c>
      <c r="E411" s="39">
        <v>4</v>
      </c>
      <c r="F411" s="1" t="s">
        <v>37</v>
      </c>
      <c r="G411" s="1" t="s">
        <v>4</v>
      </c>
      <c r="H411" s="2">
        <v>5.8</v>
      </c>
      <c r="I411" s="2">
        <v>6</v>
      </c>
      <c r="J411" s="8">
        <f t="shared" si="11"/>
        <v>1.0344827586206897</v>
      </c>
      <c r="K411" s="277" t="s">
        <v>147</v>
      </c>
      <c r="L411" s="30" t="s">
        <v>84</v>
      </c>
      <c r="M411" s="30">
        <v>1</v>
      </c>
    </row>
    <row r="412" spans="1:13" x14ac:dyDescent="0.25">
      <c r="A412" s="1" t="s">
        <v>2</v>
      </c>
      <c r="B412" s="1" t="s">
        <v>294</v>
      </c>
      <c r="C412" s="35">
        <v>43276</v>
      </c>
      <c r="D412" s="131">
        <v>2018</v>
      </c>
      <c r="E412" s="39">
        <v>4</v>
      </c>
      <c r="F412" s="1" t="s">
        <v>78</v>
      </c>
      <c r="G412" s="1" t="s">
        <v>4</v>
      </c>
      <c r="H412" s="2">
        <v>5.8</v>
      </c>
      <c r="I412" s="2">
        <v>6.3</v>
      </c>
      <c r="J412" s="8">
        <f t="shared" si="11"/>
        <v>1.0862068965517242</v>
      </c>
      <c r="K412" s="277" t="s">
        <v>147</v>
      </c>
      <c r="L412" s="30" t="s">
        <v>84</v>
      </c>
      <c r="M412" s="30">
        <v>1</v>
      </c>
    </row>
    <row r="413" spans="1:13" x14ac:dyDescent="0.25">
      <c r="A413" s="1" t="s">
        <v>2</v>
      </c>
      <c r="B413" s="1" t="s">
        <v>294</v>
      </c>
      <c r="C413" s="35">
        <v>43276</v>
      </c>
      <c r="D413" s="131">
        <v>2018</v>
      </c>
      <c r="E413" s="39">
        <v>4</v>
      </c>
      <c r="F413" s="1" t="s">
        <v>39</v>
      </c>
      <c r="G413" s="1" t="s">
        <v>4</v>
      </c>
      <c r="H413" s="2">
        <v>5.9</v>
      </c>
      <c r="I413" s="2">
        <v>6</v>
      </c>
      <c r="J413" s="8">
        <f t="shared" si="11"/>
        <v>1.0169491525423728</v>
      </c>
      <c r="K413" s="277" t="s">
        <v>147</v>
      </c>
      <c r="L413" s="30" t="s">
        <v>84</v>
      </c>
      <c r="M413" s="30">
        <v>1</v>
      </c>
    </row>
    <row r="414" spans="1:13" x14ac:dyDescent="0.25">
      <c r="A414" s="1" t="s">
        <v>2</v>
      </c>
      <c r="B414" s="1" t="s">
        <v>294</v>
      </c>
      <c r="C414" s="35">
        <v>43276</v>
      </c>
      <c r="D414" s="129">
        <v>2018</v>
      </c>
      <c r="E414" s="39">
        <v>4</v>
      </c>
      <c r="F414" s="1" t="s">
        <v>78</v>
      </c>
      <c r="G414" s="1" t="s">
        <v>4</v>
      </c>
      <c r="H414" s="2">
        <v>5.9</v>
      </c>
      <c r="I414" s="2">
        <v>6.4</v>
      </c>
      <c r="J414" s="8">
        <f t="shared" si="11"/>
        <v>1.0847457627118644</v>
      </c>
      <c r="K414" s="277" t="s">
        <v>147</v>
      </c>
      <c r="L414" s="30" t="s">
        <v>84</v>
      </c>
      <c r="M414" s="30">
        <v>1</v>
      </c>
    </row>
    <row r="415" spans="1:13" x14ac:dyDescent="0.25">
      <c r="A415" s="1" t="s">
        <v>2</v>
      </c>
      <c r="B415" s="1" t="s">
        <v>294</v>
      </c>
      <c r="C415" s="35">
        <v>43276</v>
      </c>
      <c r="D415" s="131">
        <v>2018</v>
      </c>
      <c r="E415" s="39">
        <v>4</v>
      </c>
      <c r="F415" s="1" t="s">
        <v>78</v>
      </c>
      <c r="G415" s="1" t="s">
        <v>4</v>
      </c>
      <c r="H415" s="2">
        <v>6</v>
      </c>
      <c r="I415" s="2">
        <v>5.8</v>
      </c>
      <c r="J415" s="8">
        <f t="shared" si="11"/>
        <v>0.96666666666666667</v>
      </c>
      <c r="K415" s="277" t="s">
        <v>147</v>
      </c>
      <c r="L415" s="30" t="s">
        <v>84</v>
      </c>
      <c r="M415" s="30">
        <v>1</v>
      </c>
    </row>
    <row r="416" spans="1:13" x14ac:dyDescent="0.25">
      <c r="A416" s="1" t="s">
        <v>2</v>
      </c>
      <c r="B416" s="1" t="s">
        <v>294</v>
      </c>
      <c r="C416" s="35">
        <v>43291</v>
      </c>
      <c r="D416" s="131">
        <v>2018</v>
      </c>
      <c r="E416" s="39">
        <v>5</v>
      </c>
      <c r="F416" s="1" t="s">
        <v>54</v>
      </c>
      <c r="G416" s="1" t="s">
        <v>4</v>
      </c>
      <c r="H416" s="2">
        <v>6</v>
      </c>
      <c r="I416" s="2">
        <v>5.8</v>
      </c>
      <c r="J416" s="8">
        <f t="shared" si="11"/>
        <v>0.96666666666666667</v>
      </c>
      <c r="K416" s="277" t="s">
        <v>147</v>
      </c>
      <c r="L416" s="30" t="s">
        <v>84</v>
      </c>
      <c r="M416" s="30">
        <v>1</v>
      </c>
    </row>
    <row r="417" spans="1:14" x14ac:dyDescent="0.25">
      <c r="A417" s="1" t="s">
        <v>2</v>
      </c>
      <c r="B417" s="1" t="s">
        <v>294</v>
      </c>
      <c r="C417" s="35">
        <v>43291</v>
      </c>
      <c r="D417" s="131">
        <v>2018</v>
      </c>
      <c r="E417" s="39">
        <v>5</v>
      </c>
      <c r="F417" s="1" t="s">
        <v>49</v>
      </c>
      <c r="G417" s="1" t="s">
        <v>4</v>
      </c>
      <c r="H417" s="2">
        <v>6</v>
      </c>
      <c r="I417" s="2">
        <v>6.1</v>
      </c>
      <c r="J417" s="8">
        <f t="shared" si="11"/>
        <v>1.0166666666666666</v>
      </c>
      <c r="K417" s="277" t="s">
        <v>147</v>
      </c>
      <c r="L417" s="30" t="s">
        <v>84</v>
      </c>
      <c r="M417" s="30">
        <v>1</v>
      </c>
    </row>
    <row r="418" spans="1:14" x14ac:dyDescent="0.25">
      <c r="A418" s="116" t="s">
        <v>2</v>
      </c>
      <c r="B418" s="1" t="s">
        <v>294</v>
      </c>
      <c r="C418" s="251">
        <v>43620</v>
      </c>
      <c r="D418" s="263">
        <v>2019</v>
      </c>
      <c r="E418" s="268">
        <v>4</v>
      </c>
      <c r="F418" s="116" t="s">
        <v>76</v>
      </c>
      <c r="G418" s="116" t="s">
        <v>4</v>
      </c>
      <c r="H418" s="118">
        <v>5.6</v>
      </c>
      <c r="I418" s="118">
        <v>5.6</v>
      </c>
      <c r="J418" s="8">
        <f t="shared" si="11"/>
        <v>1</v>
      </c>
      <c r="K418" s="277" t="s">
        <v>147</v>
      </c>
      <c r="L418" s="111" t="s">
        <v>84</v>
      </c>
      <c r="M418" s="30">
        <v>1</v>
      </c>
    </row>
    <row r="419" spans="1:14" x14ac:dyDescent="0.25">
      <c r="A419" s="116" t="s">
        <v>2</v>
      </c>
      <c r="B419" s="1" t="s">
        <v>294</v>
      </c>
      <c r="C419" s="251">
        <v>43620</v>
      </c>
      <c r="D419" s="265">
        <v>2019</v>
      </c>
      <c r="E419" s="268">
        <v>4</v>
      </c>
      <c r="F419" s="116" t="s">
        <v>210</v>
      </c>
      <c r="G419" s="116" t="s">
        <v>4</v>
      </c>
      <c r="H419" s="118">
        <v>5.9</v>
      </c>
      <c r="I419" s="118">
        <v>5.8</v>
      </c>
      <c r="J419" s="8">
        <f t="shared" si="11"/>
        <v>0.98305084745762705</v>
      </c>
      <c r="K419" s="277" t="s">
        <v>147</v>
      </c>
      <c r="L419" s="111" t="s">
        <v>84</v>
      </c>
      <c r="M419" s="30">
        <v>1</v>
      </c>
    </row>
    <row r="420" spans="1:14" x14ac:dyDescent="0.25">
      <c r="A420" s="135" t="s">
        <v>45</v>
      </c>
      <c r="B420" s="1" t="s">
        <v>295</v>
      </c>
      <c r="C420" s="252">
        <v>43663</v>
      </c>
      <c r="D420" s="265">
        <v>2019</v>
      </c>
      <c r="E420" s="268">
        <v>7</v>
      </c>
      <c r="F420" s="135" t="s">
        <v>99</v>
      </c>
      <c r="G420" s="135" t="s">
        <v>4</v>
      </c>
      <c r="H420" s="137">
        <v>6.1</v>
      </c>
      <c r="I420" s="137">
        <v>6.2</v>
      </c>
      <c r="J420" s="8">
        <f t="shared" si="11"/>
        <v>1.0163934426229508</v>
      </c>
      <c r="K420" s="277" t="s">
        <v>147</v>
      </c>
      <c r="L420" s="111" t="s">
        <v>84</v>
      </c>
      <c r="M420" s="30">
        <v>1</v>
      </c>
    </row>
    <row r="421" spans="1:14" s="27" customFormat="1" x14ac:dyDescent="0.25">
      <c r="A421" s="135" t="s">
        <v>45</v>
      </c>
      <c r="B421" s="1" t="s">
        <v>295</v>
      </c>
      <c r="C421" s="252">
        <v>43663</v>
      </c>
      <c r="D421" s="265">
        <v>2019</v>
      </c>
      <c r="E421" s="268">
        <v>7</v>
      </c>
      <c r="F421" s="135" t="s">
        <v>98</v>
      </c>
      <c r="G421" s="135" t="s">
        <v>4</v>
      </c>
      <c r="H421" s="137">
        <v>5.9</v>
      </c>
      <c r="I421" s="137">
        <v>6</v>
      </c>
      <c r="J421" s="8">
        <f t="shared" si="11"/>
        <v>1.0169491525423728</v>
      </c>
      <c r="K421" s="277" t="s">
        <v>147</v>
      </c>
      <c r="L421" s="111" t="s">
        <v>84</v>
      </c>
      <c r="M421" s="30">
        <v>1</v>
      </c>
      <c r="N421" s="30"/>
    </row>
    <row r="422" spans="1:14" x14ac:dyDescent="0.25">
      <c r="A422" s="135" t="s">
        <v>2</v>
      </c>
      <c r="B422" s="1" t="s">
        <v>294</v>
      </c>
      <c r="C422" s="252">
        <v>43663</v>
      </c>
      <c r="D422" s="263">
        <v>2019</v>
      </c>
      <c r="E422" s="268">
        <v>7</v>
      </c>
      <c r="F422" s="135" t="s">
        <v>94</v>
      </c>
      <c r="G422" s="135" t="s">
        <v>4</v>
      </c>
      <c r="H422" s="137">
        <v>5</v>
      </c>
      <c r="I422" s="137">
        <v>5.2</v>
      </c>
      <c r="J422" s="8">
        <f t="shared" si="11"/>
        <v>1.04</v>
      </c>
      <c r="K422" s="273" t="s">
        <v>147</v>
      </c>
      <c r="L422" s="111" t="s">
        <v>84</v>
      </c>
      <c r="M422" s="30">
        <v>1</v>
      </c>
    </row>
    <row r="423" spans="1:14" x14ac:dyDescent="0.25">
      <c r="A423" s="135" t="s">
        <v>2</v>
      </c>
      <c r="B423" s="1" t="s">
        <v>294</v>
      </c>
      <c r="C423" s="252">
        <v>43663</v>
      </c>
      <c r="D423" s="265">
        <v>2019</v>
      </c>
      <c r="E423" s="268">
        <v>7</v>
      </c>
      <c r="F423" s="135" t="s">
        <v>94</v>
      </c>
      <c r="G423" s="135" t="s">
        <v>4</v>
      </c>
      <c r="H423" s="137">
        <v>5.0999999999999996</v>
      </c>
      <c r="I423" s="137">
        <v>5.0999999999999996</v>
      </c>
      <c r="J423" s="8">
        <f t="shared" si="11"/>
        <v>1</v>
      </c>
      <c r="K423" s="273" t="s">
        <v>147</v>
      </c>
      <c r="L423" s="111" t="s">
        <v>84</v>
      </c>
      <c r="M423" s="30">
        <v>1</v>
      </c>
    </row>
    <row r="424" spans="1:14" x14ac:dyDescent="0.25">
      <c r="A424" s="135" t="s">
        <v>2</v>
      </c>
      <c r="B424" s="1" t="s">
        <v>294</v>
      </c>
      <c r="C424" s="252">
        <v>43663</v>
      </c>
      <c r="D424" s="265">
        <v>2019</v>
      </c>
      <c r="E424" s="268">
        <v>7</v>
      </c>
      <c r="F424" s="135" t="s">
        <v>94</v>
      </c>
      <c r="G424" s="135" t="s">
        <v>4</v>
      </c>
      <c r="H424" s="137">
        <v>5</v>
      </c>
      <c r="I424" s="137">
        <v>5.2</v>
      </c>
      <c r="J424" s="8">
        <f t="shared" si="11"/>
        <v>1.04</v>
      </c>
      <c r="K424" s="273" t="s">
        <v>147</v>
      </c>
      <c r="L424" s="111" t="s">
        <v>84</v>
      </c>
      <c r="M424" s="30">
        <v>1</v>
      </c>
    </row>
    <row r="425" spans="1:14" x14ac:dyDescent="0.25">
      <c r="A425" s="1" t="s">
        <v>2</v>
      </c>
      <c r="B425" s="1" t="s">
        <v>294</v>
      </c>
      <c r="C425" s="35">
        <v>43276</v>
      </c>
      <c r="D425" s="131">
        <v>2018</v>
      </c>
      <c r="E425" s="39">
        <v>4</v>
      </c>
      <c r="F425" s="1" t="s">
        <v>78</v>
      </c>
      <c r="G425" s="1" t="s">
        <v>4</v>
      </c>
      <c r="H425" s="2">
        <v>5.7</v>
      </c>
      <c r="I425" s="2">
        <v>5.5</v>
      </c>
      <c r="J425" s="8">
        <f t="shared" si="11"/>
        <v>0.96491228070175439</v>
      </c>
      <c r="K425" s="255" t="s">
        <v>147</v>
      </c>
      <c r="L425" s="30" t="s">
        <v>84</v>
      </c>
      <c r="M425" s="30">
        <v>1</v>
      </c>
    </row>
    <row r="426" spans="1:14" x14ac:dyDescent="0.25">
      <c r="A426" s="1" t="s">
        <v>2</v>
      </c>
      <c r="B426" s="1" t="s">
        <v>294</v>
      </c>
      <c r="C426" s="35">
        <v>43276</v>
      </c>
      <c r="D426" s="129">
        <v>2018</v>
      </c>
      <c r="E426" s="39">
        <v>4</v>
      </c>
      <c r="F426" s="1" t="s">
        <v>40</v>
      </c>
      <c r="G426" s="1" t="s">
        <v>4</v>
      </c>
      <c r="H426" s="2">
        <v>5.7</v>
      </c>
      <c r="I426" s="2">
        <v>5.7</v>
      </c>
      <c r="J426" s="8">
        <f t="shared" si="11"/>
        <v>1</v>
      </c>
      <c r="K426" s="255" t="s">
        <v>147</v>
      </c>
      <c r="L426" s="30" t="s">
        <v>84</v>
      </c>
      <c r="M426" s="30">
        <v>1</v>
      </c>
    </row>
    <row r="427" spans="1:14" x14ac:dyDescent="0.25">
      <c r="A427" s="1" t="s">
        <v>2</v>
      </c>
      <c r="B427" s="1" t="s">
        <v>294</v>
      </c>
      <c r="C427" s="35">
        <v>43276</v>
      </c>
      <c r="D427" s="131">
        <v>2018</v>
      </c>
      <c r="E427" s="39">
        <v>4</v>
      </c>
      <c r="F427" s="1" t="s">
        <v>40</v>
      </c>
      <c r="G427" s="1" t="s">
        <v>4</v>
      </c>
      <c r="H427" s="2">
        <v>5.7</v>
      </c>
      <c r="I427" s="2">
        <v>5.7</v>
      </c>
      <c r="J427" s="8">
        <f t="shared" si="11"/>
        <v>1</v>
      </c>
      <c r="K427" s="255" t="s">
        <v>147</v>
      </c>
      <c r="L427" s="30" t="s">
        <v>84</v>
      </c>
      <c r="M427" s="30">
        <v>1</v>
      </c>
    </row>
    <row r="428" spans="1:14" x14ac:dyDescent="0.25">
      <c r="A428" s="1" t="s">
        <v>2</v>
      </c>
      <c r="B428" s="1" t="s">
        <v>294</v>
      </c>
      <c r="C428" s="35">
        <v>43276</v>
      </c>
      <c r="D428" s="131">
        <v>2018</v>
      </c>
      <c r="E428" s="39">
        <v>4</v>
      </c>
      <c r="F428" s="1" t="s">
        <v>40</v>
      </c>
      <c r="G428" s="1" t="s">
        <v>4</v>
      </c>
      <c r="H428" s="2">
        <v>5.8</v>
      </c>
      <c r="I428" s="2">
        <v>5.6</v>
      </c>
      <c r="J428" s="8">
        <f t="shared" si="11"/>
        <v>0.96551724137931028</v>
      </c>
      <c r="K428" s="255" t="s">
        <v>147</v>
      </c>
      <c r="L428" s="30" t="s">
        <v>84</v>
      </c>
      <c r="M428" s="30">
        <v>1</v>
      </c>
    </row>
    <row r="429" spans="1:14" x14ac:dyDescent="0.25">
      <c r="A429" s="1" t="s">
        <v>2</v>
      </c>
      <c r="B429" s="1" t="s">
        <v>294</v>
      </c>
      <c r="C429" s="250">
        <v>43276</v>
      </c>
      <c r="D429" s="131">
        <v>2018</v>
      </c>
      <c r="E429" s="39">
        <v>4</v>
      </c>
      <c r="F429" s="1" t="s">
        <v>36</v>
      </c>
      <c r="G429" s="1" t="s">
        <v>4</v>
      </c>
      <c r="H429" s="2">
        <v>5</v>
      </c>
      <c r="I429" s="2">
        <v>5.3</v>
      </c>
      <c r="J429" s="8">
        <f t="shared" si="11"/>
        <v>1.06</v>
      </c>
      <c r="K429" s="28" t="s">
        <v>147</v>
      </c>
      <c r="L429" s="30" t="s">
        <v>84</v>
      </c>
      <c r="M429" s="30">
        <v>1</v>
      </c>
    </row>
    <row r="430" spans="1:14" x14ac:dyDescent="0.25">
      <c r="A430" s="1" t="s">
        <v>2</v>
      </c>
      <c r="B430" s="1" t="s">
        <v>294</v>
      </c>
      <c r="C430" s="250">
        <v>43276</v>
      </c>
      <c r="D430" s="129">
        <v>2018</v>
      </c>
      <c r="E430" s="39">
        <v>4</v>
      </c>
      <c r="F430" s="1" t="s">
        <v>40</v>
      </c>
      <c r="G430" s="1" t="s">
        <v>4</v>
      </c>
      <c r="H430" s="2">
        <v>5</v>
      </c>
      <c r="I430" s="2">
        <v>5.3</v>
      </c>
      <c r="J430" s="8">
        <f t="shared" si="11"/>
        <v>1.06</v>
      </c>
      <c r="K430" s="28" t="s">
        <v>147</v>
      </c>
      <c r="L430" s="30" t="s">
        <v>84</v>
      </c>
      <c r="M430" s="30">
        <v>1</v>
      </c>
    </row>
    <row r="431" spans="1:14" x14ac:dyDescent="0.25">
      <c r="A431" s="1" t="s">
        <v>2</v>
      </c>
      <c r="B431" s="1" t="s">
        <v>294</v>
      </c>
      <c r="C431" s="250">
        <v>43276</v>
      </c>
      <c r="D431" s="131">
        <v>2018</v>
      </c>
      <c r="E431" s="39">
        <v>4</v>
      </c>
      <c r="F431" s="1" t="s">
        <v>78</v>
      </c>
      <c r="G431" s="1" t="s">
        <v>4</v>
      </c>
      <c r="H431" s="2">
        <v>5</v>
      </c>
      <c r="I431" s="2">
        <v>5.5</v>
      </c>
      <c r="J431" s="8">
        <f t="shared" si="11"/>
        <v>1.1000000000000001</v>
      </c>
      <c r="K431" s="28" t="s">
        <v>147</v>
      </c>
      <c r="L431" s="30" t="s">
        <v>84</v>
      </c>
      <c r="M431" s="30">
        <v>1</v>
      </c>
    </row>
    <row r="432" spans="1:14" x14ac:dyDescent="0.25">
      <c r="A432" s="1" t="s">
        <v>2</v>
      </c>
      <c r="B432" s="1" t="s">
        <v>294</v>
      </c>
      <c r="C432" s="250">
        <v>43276</v>
      </c>
      <c r="D432" s="131">
        <v>2018</v>
      </c>
      <c r="E432" s="39">
        <v>4</v>
      </c>
      <c r="F432" s="1" t="s">
        <v>42</v>
      </c>
      <c r="G432" s="1" t="s">
        <v>4</v>
      </c>
      <c r="H432" s="2">
        <v>5.0999999999999996</v>
      </c>
      <c r="I432" s="2">
        <v>5.0999999999999996</v>
      </c>
      <c r="J432" s="8">
        <f t="shared" si="11"/>
        <v>1</v>
      </c>
      <c r="K432" s="28" t="s">
        <v>147</v>
      </c>
      <c r="L432" s="30" t="s">
        <v>84</v>
      </c>
      <c r="M432" s="30">
        <v>1</v>
      </c>
    </row>
    <row r="433" spans="1:13" x14ac:dyDescent="0.25">
      <c r="A433" s="1" t="s">
        <v>2</v>
      </c>
      <c r="B433" s="1" t="s">
        <v>294</v>
      </c>
      <c r="C433" s="250">
        <v>43276</v>
      </c>
      <c r="D433" s="131">
        <v>2018</v>
      </c>
      <c r="E433" s="39">
        <v>4</v>
      </c>
      <c r="F433" s="1" t="s">
        <v>41</v>
      </c>
      <c r="G433" s="1" t="s">
        <v>4</v>
      </c>
      <c r="H433" s="2">
        <v>5.0999999999999996</v>
      </c>
      <c r="I433" s="2">
        <v>5.3</v>
      </c>
      <c r="J433" s="8">
        <f t="shared" si="11"/>
        <v>1.0392156862745099</v>
      </c>
      <c r="K433" s="28" t="s">
        <v>147</v>
      </c>
      <c r="L433" s="30" t="s">
        <v>84</v>
      </c>
      <c r="M433" s="30">
        <v>1</v>
      </c>
    </row>
    <row r="434" spans="1:13" x14ac:dyDescent="0.25">
      <c r="A434" s="1" t="s">
        <v>2</v>
      </c>
      <c r="B434" s="1" t="s">
        <v>294</v>
      </c>
      <c r="C434" s="250">
        <v>43276</v>
      </c>
      <c r="D434" s="129">
        <v>2018</v>
      </c>
      <c r="E434" s="39">
        <v>4</v>
      </c>
      <c r="F434" s="1" t="s">
        <v>39</v>
      </c>
      <c r="G434" s="1" t="s">
        <v>4</v>
      </c>
      <c r="H434" s="2">
        <v>5.3</v>
      </c>
      <c r="I434" s="2">
        <v>5.3</v>
      </c>
      <c r="J434" s="8">
        <f t="shared" si="11"/>
        <v>1</v>
      </c>
      <c r="K434" s="28" t="s">
        <v>147</v>
      </c>
      <c r="L434" s="30" t="s">
        <v>84</v>
      </c>
      <c r="M434" s="30">
        <v>1</v>
      </c>
    </row>
    <row r="435" spans="1:13" x14ac:dyDescent="0.25">
      <c r="A435" s="1" t="s">
        <v>2</v>
      </c>
      <c r="B435" s="1" t="s">
        <v>294</v>
      </c>
      <c r="C435" s="250">
        <v>43276</v>
      </c>
      <c r="D435" s="131">
        <v>2018</v>
      </c>
      <c r="E435" s="39">
        <v>4</v>
      </c>
      <c r="F435" s="1" t="s">
        <v>78</v>
      </c>
      <c r="G435" s="1" t="s">
        <v>4</v>
      </c>
      <c r="H435" s="2">
        <v>5.3</v>
      </c>
      <c r="I435" s="2">
        <v>5.6</v>
      </c>
      <c r="J435" s="8">
        <f t="shared" si="11"/>
        <v>1.0566037735849056</v>
      </c>
      <c r="K435" s="28" t="s">
        <v>147</v>
      </c>
      <c r="L435" s="30" t="s">
        <v>84</v>
      </c>
      <c r="M435" s="30">
        <v>1</v>
      </c>
    </row>
    <row r="436" spans="1:13" x14ac:dyDescent="0.25">
      <c r="A436" s="1" t="s">
        <v>2</v>
      </c>
      <c r="B436" s="1" t="s">
        <v>294</v>
      </c>
      <c r="C436" s="250">
        <v>43276</v>
      </c>
      <c r="D436" s="131">
        <v>2018</v>
      </c>
      <c r="E436" s="39">
        <v>4</v>
      </c>
      <c r="F436" s="1" t="s">
        <v>40</v>
      </c>
      <c r="G436" s="1" t="s">
        <v>4</v>
      </c>
      <c r="H436" s="2">
        <v>5.4</v>
      </c>
      <c r="I436" s="2">
        <v>5.9</v>
      </c>
      <c r="J436" s="8">
        <f t="shared" si="11"/>
        <v>1.0925925925925926</v>
      </c>
      <c r="K436" s="28" t="s">
        <v>147</v>
      </c>
      <c r="L436" s="30" t="s">
        <v>84</v>
      </c>
      <c r="M436" s="30">
        <v>1</v>
      </c>
    </row>
    <row r="437" spans="1:13" x14ac:dyDescent="0.25">
      <c r="A437" s="1" t="s">
        <v>2</v>
      </c>
      <c r="B437" s="1" t="s">
        <v>294</v>
      </c>
      <c r="C437" s="250">
        <v>43276</v>
      </c>
      <c r="D437" s="131">
        <v>2018</v>
      </c>
      <c r="E437" s="39">
        <v>4</v>
      </c>
      <c r="F437" s="1" t="s">
        <v>40</v>
      </c>
      <c r="G437" s="1" t="s">
        <v>4</v>
      </c>
      <c r="H437" s="2">
        <v>5.5</v>
      </c>
      <c r="I437" s="2">
        <v>5.8</v>
      </c>
      <c r="J437" s="8">
        <f t="shared" si="11"/>
        <v>1.0545454545454545</v>
      </c>
      <c r="K437" s="28" t="s">
        <v>147</v>
      </c>
      <c r="L437" s="30" t="s">
        <v>84</v>
      </c>
      <c r="M437" s="30">
        <v>1</v>
      </c>
    </row>
    <row r="438" spans="1:13" x14ac:dyDescent="0.25">
      <c r="A438" s="1" t="s">
        <v>2</v>
      </c>
      <c r="B438" s="1" t="s">
        <v>294</v>
      </c>
      <c r="C438" s="250">
        <v>43276</v>
      </c>
      <c r="D438" s="129">
        <v>2018</v>
      </c>
      <c r="E438" s="39">
        <v>4</v>
      </c>
      <c r="F438" s="1" t="s">
        <v>40</v>
      </c>
      <c r="G438" s="1" t="s">
        <v>4</v>
      </c>
      <c r="H438" s="2">
        <v>5.6</v>
      </c>
      <c r="I438" s="2">
        <v>5.4</v>
      </c>
      <c r="J438" s="8">
        <f t="shared" si="11"/>
        <v>0.96428571428571441</v>
      </c>
      <c r="K438" s="28" t="s">
        <v>147</v>
      </c>
      <c r="L438" s="30" t="s">
        <v>84</v>
      </c>
      <c r="M438" s="30">
        <v>1</v>
      </c>
    </row>
    <row r="439" spans="1:13" x14ac:dyDescent="0.25">
      <c r="A439" s="1" t="s">
        <v>2</v>
      </c>
      <c r="B439" s="1" t="s">
        <v>294</v>
      </c>
      <c r="C439" s="250">
        <v>43276</v>
      </c>
      <c r="D439" s="131">
        <v>2018</v>
      </c>
      <c r="E439" s="39">
        <v>4</v>
      </c>
      <c r="F439" s="1" t="s">
        <v>34</v>
      </c>
      <c r="G439" s="1" t="s">
        <v>4</v>
      </c>
      <c r="H439" s="2">
        <v>5.6</v>
      </c>
      <c r="I439" s="2">
        <v>5.9</v>
      </c>
      <c r="J439" s="8">
        <f t="shared" si="11"/>
        <v>1.0535714285714286</v>
      </c>
      <c r="K439" s="28" t="s">
        <v>147</v>
      </c>
      <c r="L439" s="30" t="s">
        <v>84</v>
      </c>
      <c r="M439" s="30">
        <v>1</v>
      </c>
    </row>
    <row r="440" spans="1:13" x14ac:dyDescent="0.25">
      <c r="A440" s="1" t="s">
        <v>10</v>
      </c>
      <c r="B440" s="1" t="s">
        <v>295</v>
      </c>
      <c r="C440" s="250">
        <v>43276</v>
      </c>
      <c r="D440" s="131">
        <v>2018</v>
      </c>
      <c r="E440" s="39">
        <v>4</v>
      </c>
      <c r="F440" s="1" t="s">
        <v>39</v>
      </c>
      <c r="G440" s="1" t="s">
        <v>4</v>
      </c>
      <c r="H440" s="2">
        <v>4.7</v>
      </c>
      <c r="I440" s="2">
        <v>5.3</v>
      </c>
      <c r="J440" s="8">
        <f t="shared" si="11"/>
        <v>1.1276595744680851</v>
      </c>
      <c r="K440" s="28" t="s">
        <v>147</v>
      </c>
      <c r="L440" s="30" t="s">
        <v>84</v>
      </c>
      <c r="M440" s="30">
        <v>1</v>
      </c>
    </row>
    <row r="441" spans="1:13" x14ac:dyDescent="0.25">
      <c r="A441" s="1" t="s">
        <v>10</v>
      </c>
      <c r="B441" s="1" t="s">
        <v>295</v>
      </c>
      <c r="C441" s="250">
        <v>43276</v>
      </c>
      <c r="D441" s="131">
        <v>2018</v>
      </c>
      <c r="E441" s="39">
        <v>4</v>
      </c>
      <c r="F441" s="1" t="s">
        <v>39</v>
      </c>
      <c r="G441" s="1" t="s">
        <v>4</v>
      </c>
      <c r="H441" s="2">
        <v>5.5</v>
      </c>
      <c r="I441" s="2">
        <v>5.5</v>
      </c>
      <c r="J441" s="8">
        <f t="shared" si="11"/>
        <v>1</v>
      </c>
      <c r="K441" s="28" t="s">
        <v>147</v>
      </c>
      <c r="L441" s="30" t="s">
        <v>84</v>
      </c>
      <c r="M441" s="30">
        <v>1</v>
      </c>
    </row>
    <row r="442" spans="1:13" x14ac:dyDescent="0.25">
      <c r="A442" s="1" t="s">
        <v>10</v>
      </c>
      <c r="B442" s="1" t="s">
        <v>295</v>
      </c>
      <c r="C442" s="250">
        <v>43276</v>
      </c>
      <c r="D442" s="129">
        <v>2018</v>
      </c>
      <c r="E442" s="39">
        <v>4</v>
      </c>
      <c r="F442" s="1" t="s">
        <v>40</v>
      </c>
      <c r="G442" s="1" t="s">
        <v>4</v>
      </c>
      <c r="H442" s="2">
        <v>5.5</v>
      </c>
      <c r="I442" s="2">
        <v>5.6</v>
      </c>
      <c r="J442" s="8">
        <f t="shared" si="11"/>
        <v>1.0181818181818181</v>
      </c>
      <c r="K442" s="28" t="s">
        <v>147</v>
      </c>
      <c r="L442" s="30" t="s">
        <v>84</v>
      </c>
      <c r="M442" s="30">
        <v>1</v>
      </c>
    </row>
    <row r="443" spans="1:13" x14ac:dyDescent="0.25">
      <c r="A443" s="1" t="s">
        <v>10</v>
      </c>
      <c r="B443" s="1" t="s">
        <v>295</v>
      </c>
      <c r="C443" s="250">
        <v>43276</v>
      </c>
      <c r="D443" s="131">
        <v>2018</v>
      </c>
      <c r="E443" s="39">
        <v>4</v>
      </c>
      <c r="F443" s="1" t="s">
        <v>37</v>
      </c>
      <c r="G443" s="1" t="s">
        <v>4</v>
      </c>
      <c r="H443" s="2">
        <v>5.5</v>
      </c>
      <c r="I443" s="2">
        <v>5.8</v>
      </c>
      <c r="J443" s="8">
        <f t="shared" si="11"/>
        <v>1.0545454545454545</v>
      </c>
      <c r="K443" s="28" t="s">
        <v>147</v>
      </c>
      <c r="L443" s="30" t="s">
        <v>84</v>
      </c>
      <c r="M443" s="30">
        <v>1</v>
      </c>
    </row>
    <row r="444" spans="1:13" x14ac:dyDescent="0.25">
      <c r="A444" s="1" t="s">
        <v>10</v>
      </c>
      <c r="B444" s="1" t="s">
        <v>295</v>
      </c>
      <c r="C444" s="250">
        <v>43276</v>
      </c>
      <c r="D444" s="131">
        <v>2018</v>
      </c>
      <c r="E444" s="39">
        <v>4</v>
      </c>
      <c r="F444" s="1" t="s">
        <v>35</v>
      </c>
      <c r="G444" s="1" t="s">
        <v>4</v>
      </c>
      <c r="H444" s="2">
        <v>5.7</v>
      </c>
      <c r="I444" s="2">
        <v>5.8</v>
      </c>
      <c r="J444" s="8">
        <f t="shared" si="11"/>
        <v>1.0175438596491226</v>
      </c>
      <c r="K444" s="28" t="s">
        <v>147</v>
      </c>
      <c r="L444" s="30" t="s">
        <v>84</v>
      </c>
      <c r="M444" s="30">
        <v>1</v>
      </c>
    </row>
    <row r="445" spans="1:13" x14ac:dyDescent="0.25">
      <c r="A445" s="1" t="s">
        <v>10</v>
      </c>
      <c r="B445" s="1" t="s">
        <v>295</v>
      </c>
      <c r="C445" s="250">
        <v>43276</v>
      </c>
      <c r="D445" s="131">
        <v>2018</v>
      </c>
      <c r="E445" s="39">
        <v>4</v>
      </c>
      <c r="F445" s="1" t="s">
        <v>39</v>
      </c>
      <c r="G445" s="1" t="s">
        <v>4</v>
      </c>
      <c r="H445" s="2">
        <v>6</v>
      </c>
      <c r="I445" s="2">
        <v>6</v>
      </c>
      <c r="J445" s="8">
        <f t="shared" si="11"/>
        <v>1</v>
      </c>
      <c r="K445" s="28" t="s">
        <v>147</v>
      </c>
      <c r="L445" s="30" t="s">
        <v>84</v>
      </c>
      <c r="M445" s="30">
        <v>1</v>
      </c>
    </row>
    <row r="446" spans="1:13" x14ac:dyDescent="0.25">
      <c r="A446" s="1" t="s">
        <v>18</v>
      </c>
      <c r="B446" s="1" t="s">
        <v>295</v>
      </c>
      <c r="C446" s="250">
        <v>43277</v>
      </c>
      <c r="D446" s="129">
        <v>2018</v>
      </c>
      <c r="E446" s="39">
        <v>4</v>
      </c>
      <c r="F446" s="1" t="s">
        <v>38</v>
      </c>
      <c r="G446" s="1" t="s">
        <v>4</v>
      </c>
      <c r="H446" s="2">
        <v>4.9000000000000004</v>
      </c>
      <c r="I446" s="2">
        <v>4.9000000000000004</v>
      </c>
      <c r="J446" s="8">
        <f t="shared" si="11"/>
        <v>1</v>
      </c>
      <c r="K446" s="28" t="s">
        <v>147</v>
      </c>
      <c r="L446" s="30" t="s">
        <v>84</v>
      </c>
      <c r="M446" s="30">
        <v>1</v>
      </c>
    </row>
    <row r="447" spans="1:13" x14ac:dyDescent="0.25">
      <c r="A447" s="1" t="s">
        <v>18</v>
      </c>
      <c r="B447" s="1" t="s">
        <v>295</v>
      </c>
      <c r="C447" s="250">
        <v>43277</v>
      </c>
      <c r="D447" s="131">
        <v>2018</v>
      </c>
      <c r="E447" s="39">
        <v>4</v>
      </c>
      <c r="F447" s="1" t="s">
        <v>38</v>
      </c>
      <c r="G447" s="1" t="s">
        <v>4</v>
      </c>
      <c r="H447" s="2">
        <v>4.9000000000000004</v>
      </c>
      <c r="I447" s="2">
        <v>5.2</v>
      </c>
      <c r="J447" s="8">
        <f t="shared" si="11"/>
        <v>1.0612244897959184</v>
      </c>
      <c r="K447" s="28" t="s">
        <v>147</v>
      </c>
      <c r="L447" s="30" t="s">
        <v>84</v>
      </c>
      <c r="M447" s="30">
        <v>1</v>
      </c>
    </row>
    <row r="448" spans="1:13" x14ac:dyDescent="0.25">
      <c r="A448" s="1" t="s">
        <v>18</v>
      </c>
      <c r="B448" s="1" t="s">
        <v>295</v>
      </c>
      <c r="C448" s="250">
        <v>43277</v>
      </c>
      <c r="D448" s="131">
        <v>2018</v>
      </c>
      <c r="E448" s="39">
        <v>4</v>
      </c>
      <c r="F448" s="1" t="s">
        <v>34</v>
      </c>
      <c r="G448" s="1" t="s">
        <v>4</v>
      </c>
      <c r="H448" s="2">
        <v>5.0999999999999996</v>
      </c>
      <c r="I448" s="2">
        <v>5.2</v>
      </c>
      <c r="J448" s="8">
        <f t="shared" si="11"/>
        <v>1.0196078431372551</v>
      </c>
      <c r="K448" s="28" t="s">
        <v>147</v>
      </c>
      <c r="L448" s="30" t="s">
        <v>84</v>
      </c>
      <c r="M448" s="30">
        <v>1</v>
      </c>
    </row>
    <row r="449" spans="1:13" x14ac:dyDescent="0.25">
      <c r="A449" s="1" t="s">
        <v>18</v>
      </c>
      <c r="B449" s="1" t="s">
        <v>295</v>
      </c>
      <c r="C449" s="250">
        <v>43277</v>
      </c>
      <c r="D449" s="131">
        <v>2018</v>
      </c>
      <c r="E449" s="39">
        <v>4</v>
      </c>
      <c r="F449" s="1" t="s">
        <v>35</v>
      </c>
      <c r="G449" s="1" t="s">
        <v>4</v>
      </c>
      <c r="H449" s="2">
        <v>5.2</v>
      </c>
      <c r="I449" s="2">
        <v>5.3</v>
      </c>
      <c r="J449" s="8">
        <f t="shared" si="11"/>
        <v>1.0192307692307692</v>
      </c>
      <c r="K449" s="28" t="s">
        <v>147</v>
      </c>
      <c r="L449" s="30" t="s">
        <v>84</v>
      </c>
      <c r="M449" s="30">
        <v>1</v>
      </c>
    </row>
    <row r="450" spans="1:13" x14ac:dyDescent="0.25">
      <c r="A450" s="1" t="s">
        <v>18</v>
      </c>
      <c r="B450" s="1" t="s">
        <v>295</v>
      </c>
      <c r="C450" s="250">
        <v>43277</v>
      </c>
      <c r="D450" s="129">
        <v>2018</v>
      </c>
      <c r="E450" s="39">
        <v>4</v>
      </c>
      <c r="F450" s="1" t="s">
        <v>34</v>
      </c>
      <c r="G450" s="1" t="s">
        <v>4</v>
      </c>
      <c r="H450" s="2">
        <v>5.3</v>
      </c>
      <c r="I450" s="2">
        <v>5.5</v>
      </c>
      <c r="J450" s="8">
        <f t="shared" si="11"/>
        <v>1.0377358490566038</v>
      </c>
      <c r="K450" s="28" t="s">
        <v>147</v>
      </c>
      <c r="L450" s="30" t="s">
        <v>84</v>
      </c>
      <c r="M450" s="30">
        <v>1</v>
      </c>
    </row>
    <row r="451" spans="1:13" x14ac:dyDescent="0.25">
      <c r="A451" s="1" t="s">
        <v>18</v>
      </c>
      <c r="B451" s="1" t="s">
        <v>295</v>
      </c>
      <c r="C451" s="250">
        <v>43277</v>
      </c>
      <c r="D451" s="131">
        <v>2018</v>
      </c>
      <c r="E451" s="39">
        <v>4</v>
      </c>
      <c r="F451" s="1" t="s">
        <v>35</v>
      </c>
      <c r="G451" s="1" t="s">
        <v>4</v>
      </c>
      <c r="H451" s="2">
        <v>5.5</v>
      </c>
      <c r="I451" s="2">
        <v>5.9</v>
      </c>
      <c r="J451" s="8">
        <f t="shared" si="11"/>
        <v>1.0727272727272728</v>
      </c>
      <c r="K451" s="28" t="s">
        <v>147</v>
      </c>
      <c r="L451" s="30" t="s">
        <v>84</v>
      </c>
      <c r="M451" s="30">
        <v>1</v>
      </c>
    </row>
    <row r="452" spans="1:13" x14ac:dyDescent="0.25">
      <c r="A452" s="1" t="s">
        <v>18</v>
      </c>
      <c r="B452" s="1" t="s">
        <v>295</v>
      </c>
      <c r="C452" s="250">
        <v>43277</v>
      </c>
      <c r="D452" s="131">
        <v>2018</v>
      </c>
      <c r="E452" s="39">
        <v>4</v>
      </c>
      <c r="F452" s="1" t="s">
        <v>37</v>
      </c>
      <c r="G452" s="1" t="s">
        <v>4</v>
      </c>
      <c r="H452" s="2">
        <v>5.6</v>
      </c>
      <c r="I452" s="2">
        <v>5.7</v>
      </c>
      <c r="J452" s="8">
        <f t="shared" si="11"/>
        <v>1.017857142857143</v>
      </c>
      <c r="K452" s="28" t="s">
        <v>147</v>
      </c>
      <c r="L452" s="30" t="s">
        <v>84</v>
      </c>
      <c r="M452" s="30">
        <v>1</v>
      </c>
    </row>
    <row r="453" spans="1:13" x14ac:dyDescent="0.25">
      <c r="A453" s="1" t="s">
        <v>18</v>
      </c>
      <c r="B453" s="1" t="s">
        <v>295</v>
      </c>
      <c r="C453" s="250">
        <v>43277</v>
      </c>
      <c r="D453" s="131">
        <v>2018</v>
      </c>
      <c r="E453" s="39">
        <v>4</v>
      </c>
      <c r="F453" s="1" t="s">
        <v>37</v>
      </c>
      <c r="G453" s="1" t="s">
        <v>4</v>
      </c>
      <c r="H453" s="2">
        <v>5.6</v>
      </c>
      <c r="I453" s="2">
        <v>5.9</v>
      </c>
      <c r="J453" s="8">
        <f t="shared" si="11"/>
        <v>1.0535714285714286</v>
      </c>
      <c r="K453" s="28" t="s">
        <v>147</v>
      </c>
      <c r="L453" s="30" t="s">
        <v>84</v>
      </c>
      <c r="M453" s="30">
        <v>1</v>
      </c>
    </row>
    <row r="454" spans="1:13" x14ac:dyDescent="0.25">
      <c r="A454" s="1" t="s">
        <v>18</v>
      </c>
      <c r="B454" s="1" t="s">
        <v>295</v>
      </c>
      <c r="C454" s="250">
        <v>43277</v>
      </c>
      <c r="D454" s="129">
        <v>2018</v>
      </c>
      <c r="E454" s="39">
        <v>4</v>
      </c>
      <c r="F454" s="1" t="s">
        <v>39</v>
      </c>
      <c r="G454" s="1" t="s">
        <v>4</v>
      </c>
      <c r="H454" s="2">
        <v>5.6</v>
      </c>
      <c r="I454" s="2">
        <v>6</v>
      </c>
      <c r="J454" s="8">
        <f t="shared" si="11"/>
        <v>1.0714285714285714</v>
      </c>
      <c r="K454" s="28" t="s">
        <v>147</v>
      </c>
      <c r="L454" s="30" t="s">
        <v>84</v>
      </c>
      <c r="M454" s="30">
        <v>1</v>
      </c>
    </row>
    <row r="455" spans="1:13" x14ac:dyDescent="0.25">
      <c r="A455" s="1" t="s">
        <v>18</v>
      </c>
      <c r="B455" s="1" t="s">
        <v>295</v>
      </c>
      <c r="C455" s="250">
        <v>43277</v>
      </c>
      <c r="D455" s="131">
        <v>2018</v>
      </c>
      <c r="E455" s="39">
        <v>4</v>
      </c>
      <c r="F455" s="1" t="s">
        <v>41</v>
      </c>
      <c r="G455" s="1" t="s">
        <v>4</v>
      </c>
      <c r="H455" s="2">
        <v>5.7</v>
      </c>
      <c r="I455" s="2">
        <v>5.8</v>
      </c>
      <c r="J455" s="8">
        <f t="shared" si="11"/>
        <v>1.0175438596491226</v>
      </c>
      <c r="K455" s="28" t="s">
        <v>147</v>
      </c>
      <c r="L455" s="30" t="s">
        <v>84</v>
      </c>
      <c r="M455" s="30">
        <v>1</v>
      </c>
    </row>
    <row r="456" spans="1:13" x14ac:dyDescent="0.25">
      <c r="A456" s="1" t="s">
        <v>18</v>
      </c>
      <c r="B456" s="1" t="s">
        <v>295</v>
      </c>
      <c r="C456" s="250">
        <v>43277</v>
      </c>
      <c r="D456" s="131">
        <v>2018</v>
      </c>
      <c r="E456" s="39">
        <v>4</v>
      </c>
      <c r="F456" s="1" t="s">
        <v>36</v>
      </c>
      <c r="G456" s="1" t="s">
        <v>4</v>
      </c>
      <c r="H456" s="2">
        <v>5.7</v>
      </c>
      <c r="I456" s="2">
        <v>6</v>
      </c>
      <c r="J456" s="8">
        <f t="shared" si="11"/>
        <v>1.0526315789473684</v>
      </c>
      <c r="K456" s="28" t="s">
        <v>147</v>
      </c>
      <c r="L456" s="30" t="s">
        <v>84</v>
      </c>
      <c r="M456" s="30">
        <v>1</v>
      </c>
    </row>
    <row r="457" spans="1:13" x14ac:dyDescent="0.25">
      <c r="A457" s="1" t="s">
        <v>18</v>
      </c>
      <c r="B457" s="1" t="s">
        <v>295</v>
      </c>
      <c r="C457" s="35">
        <v>43277</v>
      </c>
      <c r="D457" s="131">
        <v>2018</v>
      </c>
      <c r="E457" s="39">
        <v>4</v>
      </c>
      <c r="F457" s="1" t="s">
        <v>36</v>
      </c>
      <c r="G457" s="1" t="s">
        <v>4</v>
      </c>
      <c r="H457" s="2">
        <v>5.8</v>
      </c>
      <c r="I457" s="2">
        <v>6</v>
      </c>
      <c r="J457" s="8">
        <f t="shared" si="11"/>
        <v>1.0344827586206897</v>
      </c>
      <c r="K457" s="28" t="s">
        <v>147</v>
      </c>
      <c r="L457" s="30" t="s">
        <v>84</v>
      </c>
      <c r="M457" s="30">
        <v>1</v>
      </c>
    </row>
    <row r="458" spans="1:13" x14ac:dyDescent="0.25">
      <c r="A458" s="1" t="s">
        <v>18</v>
      </c>
      <c r="B458" s="1" t="s">
        <v>295</v>
      </c>
      <c r="C458" s="35">
        <v>43277</v>
      </c>
      <c r="D458" s="129">
        <v>2018</v>
      </c>
      <c r="E458" s="39">
        <v>4</v>
      </c>
      <c r="F458" s="1" t="s">
        <v>35</v>
      </c>
      <c r="G458" s="1" t="s">
        <v>4</v>
      </c>
      <c r="H458" s="2">
        <v>5.8</v>
      </c>
      <c r="I458" s="2">
        <v>6.2</v>
      </c>
      <c r="J458" s="8">
        <f t="shared" si="11"/>
        <v>1.0689655172413794</v>
      </c>
      <c r="K458" s="28" t="s">
        <v>147</v>
      </c>
      <c r="L458" s="30" t="s">
        <v>84</v>
      </c>
      <c r="M458" s="30">
        <v>1</v>
      </c>
    </row>
    <row r="459" spans="1:13" x14ac:dyDescent="0.25">
      <c r="A459" s="1" t="s">
        <v>18</v>
      </c>
      <c r="B459" s="1" t="s">
        <v>295</v>
      </c>
      <c r="C459" s="35">
        <v>43277</v>
      </c>
      <c r="D459" s="131">
        <v>2018</v>
      </c>
      <c r="E459" s="39">
        <v>4</v>
      </c>
      <c r="F459" s="1" t="s">
        <v>34</v>
      </c>
      <c r="G459" s="1" t="s">
        <v>4</v>
      </c>
      <c r="H459" s="2">
        <v>5.9</v>
      </c>
      <c r="I459" s="2">
        <v>5.9</v>
      </c>
      <c r="J459" s="8">
        <f t="shared" si="11"/>
        <v>1</v>
      </c>
      <c r="K459" s="28" t="s">
        <v>147</v>
      </c>
      <c r="L459" s="30" t="s">
        <v>84</v>
      </c>
      <c r="M459" s="30">
        <v>1</v>
      </c>
    </row>
    <row r="460" spans="1:13" x14ac:dyDescent="0.25">
      <c r="A460" s="1" t="s">
        <v>18</v>
      </c>
      <c r="B460" s="1" t="s">
        <v>295</v>
      </c>
      <c r="C460" s="35">
        <v>43277</v>
      </c>
      <c r="D460" s="131">
        <v>2018</v>
      </c>
      <c r="E460" s="39">
        <v>4</v>
      </c>
      <c r="F460" s="1" t="s">
        <v>34</v>
      </c>
      <c r="G460" s="1" t="s">
        <v>4</v>
      </c>
      <c r="H460" s="2">
        <v>6</v>
      </c>
      <c r="I460" s="2">
        <v>6.2</v>
      </c>
      <c r="J460" s="8">
        <f t="shared" si="11"/>
        <v>1.0333333333333334</v>
      </c>
      <c r="K460" s="28" t="s">
        <v>147</v>
      </c>
      <c r="L460" s="30" t="s">
        <v>84</v>
      </c>
      <c r="M460" s="30">
        <v>1</v>
      </c>
    </row>
    <row r="461" spans="1:13" x14ac:dyDescent="0.25">
      <c r="A461" s="1" t="s">
        <v>12</v>
      </c>
      <c r="B461" s="1" t="s">
        <v>294</v>
      </c>
      <c r="C461" s="35">
        <v>43280</v>
      </c>
      <c r="D461" s="131">
        <v>2018</v>
      </c>
      <c r="E461" s="39">
        <v>4</v>
      </c>
      <c r="F461" s="1" t="s">
        <v>38</v>
      </c>
      <c r="G461" s="1" t="s">
        <v>4</v>
      </c>
      <c r="H461" s="2">
        <v>5.6</v>
      </c>
      <c r="I461" s="2">
        <v>5.8</v>
      </c>
      <c r="J461" s="8">
        <f t="shared" si="11"/>
        <v>1.0357142857142858</v>
      </c>
      <c r="K461" s="28" t="s">
        <v>147</v>
      </c>
      <c r="L461" s="30" t="s">
        <v>84</v>
      </c>
      <c r="M461" s="30">
        <v>1</v>
      </c>
    </row>
    <row r="462" spans="1:13" x14ac:dyDescent="0.25">
      <c r="A462" s="1" t="s">
        <v>45</v>
      </c>
      <c r="B462" s="1" t="s">
        <v>295</v>
      </c>
      <c r="C462" s="35">
        <v>43280</v>
      </c>
      <c r="D462" s="129">
        <v>2018</v>
      </c>
      <c r="E462" s="39">
        <v>4</v>
      </c>
      <c r="F462" s="1" t="s">
        <v>42</v>
      </c>
      <c r="G462" s="1" t="s">
        <v>4</v>
      </c>
      <c r="H462" s="2">
        <v>5.3</v>
      </c>
      <c r="I462" s="2">
        <v>5.7</v>
      </c>
      <c r="J462" s="8">
        <f t="shared" si="11"/>
        <v>1.0754716981132075</v>
      </c>
      <c r="K462" s="28" t="s">
        <v>147</v>
      </c>
      <c r="L462" s="30" t="s">
        <v>84</v>
      </c>
      <c r="M462" s="30">
        <v>1</v>
      </c>
    </row>
    <row r="463" spans="1:13" x14ac:dyDescent="0.25">
      <c r="A463" s="1" t="s">
        <v>45</v>
      </c>
      <c r="B463" s="1" t="s">
        <v>295</v>
      </c>
      <c r="C463" s="35">
        <v>43280</v>
      </c>
      <c r="D463" s="131">
        <v>2018</v>
      </c>
      <c r="E463" s="39">
        <v>4</v>
      </c>
      <c r="F463" s="1" t="s">
        <v>78</v>
      </c>
      <c r="G463" s="1" t="s">
        <v>4</v>
      </c>
      <c r="H463" s="2">
        <v>5.5</v>
      </c>
      <c r="I463" s="2">
        <v>5.9</v>
      </c>
      <c r="J463" s="8">
        <f t="shared" si="11"/>
        <v>1.0727272727272728</v>
      </c>
      <c r="K463" s="28" t="s">
        <v>147</v>
      </c>
      <c r="L463" s="30" t="s">
        <v>84</v>
      </c>
      <c r="M463" s="30">
        <v>1</v>
      </c>
    </row>
    <row r="464" spans="1:13" x14ac:dyDescent="0.25">
      <c r="A464" s="1" t="s">
        <v>45</v>
      </c>
      <c r="B464" s="1" t="s">
        <v>295</v>
      </c>
      <c r="C464" s="35">
        <v>43280</v>
      </c>
      <c r="D464" s="131">
        <v>2018</v>
      </c>
      <c r="E464" s="39">
        <v>4</v>
      </c>
      <c r="F464" s="1" t="s">
        <v>78</v>
      </c>
      <c r="G464" s="1" t="s">
        <v>4</v>
      </c>
      <c r="H464" s="2">
        <v>5.6</v>
      </c>
      <c r="I464" s="2">
        <v>5.9</v>
      </c>
      <c r="J464" s="8">
        <f t="shared" ref="J464:J527" si="12">I464/H464</f>
        <v>1.0535714285714286</v>
      </c>
      <c r="K464" s="28" t="s">
        <v>147</v>
      </c>
      <c r="L464" s="30" t="s">
        <v>84</v>
      </c>
      <c r="M464" s="30">
        <v>1</v>
      </c>
    </row>
    <row r="465" spans="1:13" x14ac:dyDescent="0.25">
      <c r="A465" s="1" t="s">
        <v>45</v>
      </c>
      <c r="B465" s="1" t="s">
        <v>295</v>
      </c>
      <c r="C465" s="35">
        <v>43280</v>
      </c>
      <c r="D465" s="131">
        <v>2018</v>
      </c>
      <c r="E465" s="39">
        <v>4</v>
      </c>
      <c r="F465" s="1" t="s">
        <v>39</v>
      </c>
      <c r="G465" s="1" t="s">
        <v>4</v>
      </c>
      <c r="H465" s="2">
        <v>5.7</v>
      </c>
      <c r="I465" s="2">
        <v>5.7</v>
      </c>
      <c r="J465" s="8">
        <f t="shared" si="12"/>
        <v>1</v>
      </c>
      <c r="K465" s="28" t="s">
        <v>147</v>
      </c>
      <c r="L465" s="30" t="s">
        <v>84</v>
      </c>
      <c r="M465" s="30">
        <v>1</v>
      </c>
    </row>
    <row r="466" spans="1:13" x14ac:dyDescent="0.25">
      <c r="A466" s="1" t="s">
        <v>2</v>
      </c>
      <c r="B466" s="1" t="s">
        <v>294</v>
      </c>
      <c r="C466" s="35">
        <v>43291</v>
      </c>
      <c r="D466" s="129">
        <v>2018</v>
      </c>
      <c r="E466" s="39">
        <v>5</v>
      </c>
      <c r="F466" s="1" t="s">
        <v>56</v>
      </c>
      <c r="G466" s="1" t="s">
        <v>4</v>
      </c>
      <c r="H466" s="2">
        <v>4.8</v>
      </c>
      <c r="I466" s="2">
        <v>5.3</v>
      </c>
      <c r="J466" s="8">
        <f t="shared" si="12"/>
        <v>1.1041666666666667</v>
      </c>
      <c r="K466" s="28" t="s">
        <v>147</v>
      </c>
      <c r="L466" s="30" t="s">
        <v>84</v>
      </c>
      <c r="M466" s="30">
        <v>1</v>
      </c>
    </row>
    <row r="467" spans="1:13" x14ac:dyDescent="0.25">
      <c r="A467" s="1" t="s">
        <v>2</v>
      </c>
      <c r="B467" s="1" t="s">
        <v>294</v>
      </c>
      <c r="C467" s="35">
        <v>43291</v>
      </c>
      <c r="D467" s="131">
        <v>2018</v>
      </c>
      <c r="E467" s="39">
        <v>5</v>
      </c>
      <c r="F467" s="1" t="s">
        <v>51</v>
      </c>
      <c r="G467" s="1" t="s">
        <v>4</v>
      </c>
      <c r="H467" s="2">
        <v>4.8</v>
      </c>
      <c r="I467" s="2">
        <v>5.4</v>
      </c>
      <c r="J467" s="8">
        <f t="shared" si="12"/>
        <v>1.1250000000000002</v>
      </c>
      <c r="K467" s="28" t="s">
        <v>147</v>
      </c>
      <c r="L467" s="30" t="s">
        <v>84</v>
      </c>
      <c r="M467" s="30">
        <v>1</v>
      </c>
    </row>
    <row r="468" spans="1:13" x14ac:dyDescent="0.25">
      <c r="A468" s="1" t="s">
        <v>2</v>
      </c>
      <c r="B468" s="1" t="s">
        <v>294</v>
      </c>
      <c r="C468" s="35">
        <v>43291</v>
      </c>
      <c r="D468" s="131">
        <v>2018</v>
      </c>
      <c r="E468" s="39">
        <v>5</v>
      </c>
      <c r="F468" s="1" t="s">
        <v>47</v>
      </c>
      <c r="G468" s="1" t="s">
        <v>4</v>
      </c>
      <c r="H468" s="2">
        <v>5</v>
      </c>
      <c r="I468" s="2">
        <v>5</v>
      </c>
      <c r="J468" s="8">
        <f t="shared" si="12"/>
        <v>1</v>
      </c>
      <c r="K468" s="28" t="s">
        <v>147</v>
      </c>
      <c r="L468" s="30" t="s">
        <v>84</v>
      </c>
      <c r="M468" s="30">
        <v>1</v>
      </c>
    </row>
    <row r="469" spans="1:13" x14ac:dyDescent="0.25">
      <c r="A469" s="1" t="s">
        <v>2</v>
      </c>
      <c r="B469" s="1" t="s">
        <v>294</v>
      </c>
      <c r="C469" s="35">
        <v>43291</v>
      </c>
      <c r="D469" s="131">
        <v>2018</v>
      </c>
      <c r="E469" s="39">
        <v>5</v>
      </c>
      <c r="F469" s="1" t="s">
        <v>54</v>
      </c>
      <c r="G469" s="1" t="s">
        <v>4</v>
      </c>
      <c r="H469" s="2">
        <v>5.0999999999999996</v>
      </c>
      <c r="I469" s="2">
        <v>4.8</v>
      </c>
      <c r="J469" s="8">
        <f t="shared" si="12"/>
        <v>0.94117647058823528</v>
      </c>
      <c r="K469" s="28" t="s">
        <v>147</v>
      </c>
      <c r="L469" s="30" t="s">
        <v>84</v>
      </c>
      <c r="M469" s="30">
        <v>1</v>
      </c>
    </row>
    <row r="470" spans="1:13" x14ac:dyDescent="0.25">
      <c r="A470" s="1" t="s">
        <v>2</v>
      </c>
      <c r="B470" s="1" t="s">
        <v>294</v>
      </c>
      <c r="C470" s="35">
        <v>43291</v>
      </c>
      <c r="D470" s="129">
        <v>2018</v>
      </c>
      <c r="E470" s="39">
        <v>5</v>
      </c>
      <c r="F470" s="1" t="s">
        <v>55</v>
      </c>
      <c r="G470" s="1" t="s">
        <v>4</v>
      </c>
      <c r="H470" s="2">
        <v>5.0999999999999996</v>
      </c>
      <c r="I470" s="2">
        <v>5.0999999999999996</v>
      </c>
      <c r="J470" s="8">
        <f t="shared" si="12"/>
        <v>1</v>
      </c>
      <c r="K470" s="28" t="s">
        <v>147</v>
      </c>
      <c r="L470" s="30" t="s">
        <v>84</v>
      </c>
      <c r="M470" s="30">
        <v>1</v>
      </c>
    </row>
    <row r="471" spans="1:13" x14ac:dyDescent="0.25">
      <c r="A471" s="1" t="s">
        <v>2</v>
      </c>
      <c r="B471" s="1" t="s">
        <v>294</v>
      </c>
      <c r="C471" s="35">
        <v>43291</v>
      </c>
      <c r="D471" s="131">
        <v>2018</v>
      </c>
      <c r="E471" s="39">
        <v>5</v>
      </c>
      <c r="F471" s="1" t="s">
        <v>53</v>
      </c>
      <c r="G471" s="1" t="s">
        <v>4</v>
      </c>
      <c r="H471" s="2">
        <v>5.0999999999999996</v>
      </c>
      <c r="I471" s="2">
        <v>5.6</v>
      </c>
      <c r="J471" s="8">
        <f t="shared" si="12"/>
        <v>1.0980392156862746</v>
      </c>
      <c r="K471" s="28" t="s">
        <v>147</v>
      </c>
      <c r="L471" s="30" t="s">
        <v>84</v>
      </c>
      <c r="M471" s="30">
        <v>1</v>
      </c>
    </row>
    <row r="472" spans="1:13" x14ac:dyDescent="0.25">
      <c r="A472" s="1" t="s">
        <v>2</v>
      </c>
      <c r="B472" s="1" t="s">
        <v>294</v>
      </c>
      <c r="C472" s="35">
        <v>43291</v>
      </c>
      <c r="D472" s="131">
        <v>2018</v>
      </c>
      <c r="E472" s="39">
        <v>5</v>
      </c>
      <c r="F472" s="1" t="s">
        <v>53</v>
      </c>
      <c r="G472" s="1" t="s">
        <v>4</v>
      </c>
      <c r="H472" s="2">
        <v>5.0999999999999996</v>
      </c>
      <c r="I472" s="2">
        <v>5.7</v>
      </c>
      <c r="J472" s="8">
        <f t="shared" si="12"/>
        <v>1.1176470588235294</v>
      </c>
      <c r="K472" s="28" t="s">
        <v>147</v>
      </c>
      <c r="L472" s="30" t="s">
        <v>84</v>
      </c>
      <c r="M472" s="30">
        <v>1</v>
      </c>
    </row>
    <row r="473" spans="1:13" x14ac:dyDescent="0.25">
      <c r="A473" s="1" t="s">
        <v>2</v>
      </c>
      <c r="B473" s="1" t="s">
        <v>294</v>
      </c>
      <c r="C473" s="35">
        <v>43291</v>
      </c>
      <c r="D473" s="131">
        <v>2018</v>
      </c>
      <c r="E473" s="39">
        <v>5</v>
      </c>
      <c r="F473" s="1" t="s">
        <v>47</v>
      </c>
      <c r="G473" s="1" t="s">
        <v>4</v>
      </c>
      <c r="H473" s="2">
        <v>5.2</v>
      </c>
      <c r="I473" s="2">
        <v>6</v>
      </c>
      <c r="J473" s="8">
        <f t="shared" si="12"/>
        <v>1.1538461538461537</v>
      </c>
      <c r="K473" s="28" t="s">
        <v>147</v>
      </c>
      <c r="L473" s="30" t="s">
        <v>84</v>
      </c>
      <c r="M473" s="30">
        <v>1</v>
      </c>
    </row>
    <row r="474" spans="1:13" x14ac:dyDescent="0.25">
      <c r="A474" s="1" t="s">
        <v>2</v>
      </c>
      <c r="B474" s="1" t="s">
        <v>294</v>
      </c>
      <c r="C474" s="35">
        <v>43291</v>
      </c>
      <c r="D474" s="129">
        <v>2018</v>
      </c>
      <c r="E474" s="39">
        <v>5</v>
      </c>
      <c r="F474" s="1" t="s">
        <v>51</v>
      </c>
      <c r="G474" s="1" t="s">
        <v>4</v>
      </c>
      <c r="H474" s="2">
        <v>5.3</v>
      </c>
      <c r="I474" s="2">
        <v>5.5</v>
      </c>
      <c r="J474" s="8">
        <f t="shared" si="12"/>
        <v>1.0377358490566038</v>
      </c>
      <c r="K474" s="28" t="s">
        <v>147</v>
      </c>
      <c r="L474" s="30" t="s">
        <v>84</v>
      </c>
      <c r="M474" s="30">
        <v>1</v>
      </c>
    </row>
    <row r="475" spans="1:13" x14ac:dyDescent="0.25">
      <c r="A475" s="1" t="s">
        <v>2</v>
      </c>
      <c r="B475" s="1" t="s">
        <v>294</v>
      </c>
      <c r="C475" s="35">
        <v>43291</v>
      </c>
      <c r="D475" s="131">
        <v>2018</v>
      </c>
      <c r="E475" s="39">
        <v>5</v>
      </c>
      <c r="F475" s="1" t="s">
        <v>50</v>
      </c>
      <c r="G475" s="1" t="s">
        <v>4</v>
      </c>
      <c r="H475" s="2">
        <v>5.3</v>
      </c>
      <c r="I475" s="2">
        <v>5.5</v>
      </c>
      <c r="J475" s="8">
        <f t="shared" si="12"/>
        <v>1.0377358490566038</v>
      </c>
      <c r="K475" s="28" t="s">
        <v>147</v>
      </c>
      <c r="L475" s="30" t="s">
        <v>84</v>
      </c>
      <c r="M475" s="30">
        <v>1</v>
      </c>
    </row>
    <row r="476" spans="1:13" x14ac:dyDescent="0.25">
      <c r="A476" s="1" t="s">
        <v>2</v>
      </c>
      <c r="B476" s="1" t="s">
        <v>294</v>
      </c>
      <c r="C476" s="35">
        <v>43291</v>
      </c>
      <c r="D476" s="131">
        <v>2018</v>
      </c>
      <c r="E476" s="39">
        <v>5</v>
      </c>
      <c r="F476" s="1" t="s">
        <v>55</v>
      </c>
      <c r="G476" s="1" t="s">
        <v>4</v>
      </c>
      <c r="H476" s="2">
        <v>5.3</v>
      </c>
      <c r="I476" s="2">
        <v>5.6</v>
      </c>
      <c r="J476" s="8">
        <f t="shared" si="12"/>
        <v>1.0566037735849056</v>
      </c>
      <c r="K476" s="28" t="s">
        <v>147</v>
      </c>
      <c r="L476" s="30" t="s">
        <v>84</v>
      </c>
      <c r="M476" s="30">
        <v>1</v>
      </c>
    </row>
    <row r="477" spans="1:13" x14ac:dyDescent="0.25">
      <c r="A477" s="1" t="s">
        <v>2</v>
      </c>
      <c r="B477" s="1" t="s">
        <v>294</v>
      </c>
      <c r="C477" s="35">
        <v>43291</v>
      </c>
      <c r="D477" s="131">
        <v>2018</v>
      </c>
      <c r="E477" s="39">
        <v>5</v>
      </c>
      <c r="F477" s="1" t="s">
        <v>49</v>
      </c>
      <c r="G477" s="1" t="s">
        <v>4</v>
      </c>
      <c r="H477" s="2">
        <v>5.3</v>
      </c>
      <c r="I477" s="2">
        <v>5.7</v>
      </c>
      <c r="J477" s="8">
        <f t="shared" si="12"/>
        <v>1.0754716981132075</v>
      </c>
      <c r="K477" s="28" t="s">
        <v>147</v>
      </c>
      <c r="L477" s="30" t="s">
        <v>84</v>
      </c>
      <c r="M477" s="30">
        <v>1</v>
      </c>
    </row>
    <row r="478" spans="1:13" x14ac:dyDescent="0.25">
      <c r="A478" s="1" t="s">
        <v>2</v>
      </c>
      <c r="B478" s="1" t="s">
        <v>294</v>
      </c>
      <c r="C478" s="35">
        <v>43291</v>
      </c>
      <c r="D478" s="129">
        <v>2018</v>
      </c>
      <c r="E478" s="39">
        <v>5</v>
      </c>
      <c r="F478" s="1" t="s">
        <v>49</v>
      </c>
      <c r="G478" s="1" t="s">
        <v>4</v>
      </c>
      <c r="H478" s="2">
        <v>5.4</v>
      </c>
      <c r="I478" s="2">
        <v>5.4</v>
      </c>
      <c r="J478" s="8">
        <f t="shared" si="12"/>
        <v>1</v>
      </c>
      <c r="K478" s="28" t="s">
        <v>147</v>
      </c>
      <c r="L478" s="30" t="s">
        <v>84</v>
      </c>
      <c r="M478" s="30">
        <v>1</v>
      </c>
    </row>
    <row r="479" spans="1:13" x14ac:dyDescent="0.25">
      <c r="A479" s="1" t="s">
        <v>2</v>
      </c>
      <c r="B479" s="1" t="s">
        <v>294</v>
      </c>
      <c r="C479" s="35">
        <v>43291</v>
      </c>
      <c r="D479" s="131">
        <v>2018</v>
      </c>
      <c r="E479" s="39">
        <v>5</v>
      </c>
      <c r="F479" s="1" t="s">
        <v>47</v>
      </c>
      <c r="G479" s="1" t="s">
        <v>4</v>
      </c>
      <c r="H479" s="2">
        <v>5.4</v>
      </c>
      <c r="I479" s="2">
        <v>5.6</v>
      </c>
      <c r="J479" s="8">
        <f t="shared" si="12"/>
        <v>1.037037037037037</v>
      </c>
      <c r="K479" s="28" t="s">
        <v>147</v>
      </c>
      <c r="L479" s="30" t="s">
        <v>84</v>
      </c>
      <c r="M479" s="30">
        <v>1</v>
      </c>
    </row>
    <row r="480" spans="1:13" x14ac:dyDescent="0.25">
      <c r="A480" s="1" t="s">
        <v>2</v>
      </c>
      <c r="B480" s="1" t="s">
        <v>294</v>
      </c>
      <c r="C480" s="35">
        <v>43291</v>
      </c>
      <c r="D480" s="131">
        <v>2018</v>
      </c>
      <c r="E480" s="39">
        <v>5</v>
      </c>
      <c r="F480" s="1" t="s">
        <v>55</v>
      </c>
      <c r="G480" s="1" t="s">
        <v>4</v>
      </c>
      <c r="H480" s="2">
        <v>5.4</v>
      </c>
      <c r="I480" s="2">
        <v>5.8</v>
      </c>
      <c r="J480" s="8">
        <f t="shared" si="12"/>
        <v>1.074074074074074</v>
      </c>
      <c r="K480" s="28" t="s">
        <v>147</v>
      </c>
      <c r="L480" s="30" t="s">
        <v>84</v>
      </c>
      <c r="M480" s="30">
        <v>1</v>
      </c>
    </row>
    <row r="481" spans="1:14" x14ac:dyDescent="0.25">
      <c r="A481" s="1" t="s">
        <v>2</v>
      </c>
      <c r="B481" s="1" t="s">
        <v>294</v>
      </c>
      <c r="C481" s="35">
        <v>43291</v>
      </c>
      <c r="D481" s="131">
        <v>2018</v>
      </c>
      <c r="E481" s="39">
        <v>5</v>
      </c>
      <c r="F481" s="1" t="s">
        <v>47</v>
      </c>
      <c r="G481" s="1" t="s">
        <v>4</v>
      </c>
      <c r="H481" s="2">
        <v>5.4</v>
      </c>
      <c r="I481" s="2">
        <v>5.8</v>
      </c>
      <c r="J481" s="8">
        <f t="shared" si="12"/>
        <v>1.074074074074074</v>
      </c>
      <c r="K481" s="28" t="s">
        <v>147</v>
      </c>
      <c r="L481" s="30" t="s">
        <v>84</v>
      </c>
      <c r="M481" s="30">
        <v>1</v>
      </c>
    </row>
    <row r="482" spans="1:14" x14ac:dyDescent="0.25">
      <c r="A482" s="1" t="s">
        <v>2</v>
      </c>
      <c r="B482" s="1" t="s">
        <v>294</v>
      </c>
      <c r="C482" s="35">
        <v>43291</v>
      </c>
      <c r="D482" s="129">
        <v>2018</v>
      </c>
      <c r="E482" s="39">
        <v>5</v>
      </c>
      <c r="F482" s="1" t="s">
        <v>53</v>
      </c>
      <c r="G482" s="1" t="s">
        <v>4</v>
      </c>
      <c r="H482" s="2">
        <v>5.4</v>
      </c>
      <c r="I482" s="2">
        <v>6.1</v>
      </c>
      <c r="J482" s="8">
        <f t="shared" si="12"/>
        <v>1.1296296296296295</v>
      </c>
      <c r="K482" s="28" t="s">
        <v>147</v>
      </c>
      <c r="L482" s="30" t="s">
        <v>84</v>
      </c>
      <c r="M482" s="30">
        <v>1</v>
      </c>
    </row>
    <row r="483" spans="1:14" x14ac:dyDescent="0.25">
      <c r="A483" s="1" t="s">
        <v>2</v>
      </c>
      <c r="B483" s="1" t="s">
        <v>294</v>
      </c>
      <c r="C483" s="35">
        <v>43291</v>
      </c>
      <c r="D483" s="131">
        <v>2018</v>
      </c>
      <c r="E483" s="39">
        <v>5</v>
      </c>
      <c r="F483" s="1" t="s">
        <v>51</v>
      </c>
      <c r="G483" s="1" t="s">
        <v>4</v>
      </c>
      <c r="H483" s="2">
        <v>5.5</v>
      </c>
      <c r="I483" s="2">
        <v>5.3</v>
      </c>
      <c r="J483" s="8">
        <f t="shared" si="12"/>
        <v>0.96363636363636362</v>
      </c>
      <c r="K483" s="28" t="s">
        <v>147</v>
      </c>
      <c r="L483" s="30" t="s">
        <v>84</v>
      </c>
      <c r="M483" s="30">
        <v>1</v>
      </c>
    </row>
    <row r="484" spans="1:14" x14ac:dyDescent="0.25">
      <c r="A484" s="1" t="s">
        <v>2</v>
      </c>
      <c r="B484" s="1" t="s">
        <v>294</v>
      </c>
      <c r="C484" s="35">
        <v>43291</v>
      </c>
      <c r="D484" s="131">
        <v>2018</v>
      </c>
      <c r="E484" s="39">
        <v>5</v>
      </c>
      <c r="F484" s="1" t="s">
        <v>47</v>
      </c>
      <c r="G484" s="1" t="s">
        <v>4</v>
      </c>
      <c r="H484" s="2">
        <v>5.5</v>
      </c>
      <c r="I484" s="2">
        <v>5.5</v>
      </c>
      <c r="J484" s="8">
        <f t="shared" si="12"/>
        <v>1</v>
      </c>
      <c r="K484" s="28" t="s">
        <v>147</v>
      </c>
      <c r="L484" s="30" t="s">
        <v>84</v>
      </c>
      <c r="M484" s="30">
        <v>1</v>
      </c>
    </row>
    <row r="485" spans="1:14" x14ac:dyDescent="0.25">
      <c r="A485" s="1" t="s">
        <v>2</v>
      </c>
      <c r="B485" s="1" t="s">
        <v>294</v>
      </c>
      <c r="C485" s="35">
        <v>43291</v>
      </c>
      <c r="D485" s="131">
        <v>2018</v>
      </c>
      <c r="E485" s="39">
        <v>5</v>
      </c>
      <c r="F485" s="1" t="s">
        <v>49</v>
      </c>
      <c r="G485" s="1" t="s">
        <v>4</v>
      </c>
      <c r="H485" s="2">
        <v>5.5</v>
      </c>
      <c r="I485" s="2">
        <v>5.5</v>
      </c>
      <c r="J485" s="8">
        <f t="shared" si="12"/>
        <v>1</v>
      </c>
      <c r="K485" s="28" t="s">
        <v>147</v>
      </c>
      <c r="L485" s="30" t="s">
        <v>84</v>
      </c>
      <c r="M485" s="30">
        <v>1</v>
      </c>
    </row>
    <row r="486" spans="1:14" x14ac:dyDescent="0.25">
      <c r="A486" s="1" t="s">
        <v>2</v>
      </c>
      <c r="B486" s="1" t="s">
        <v>294</v>
      </c>
      <c r="C486" s="35">
        <v>43291</v>
      </c>
      <c r="D486" s="129">
        <v>2018</v>
      </c>
      <c r="E486" s="39">
        <v>5</v>
      </c>
      <c r="F486" s="1" t="s">
        <v>50</v>
      </c>
      <c r="G486" s="1" t="s">
        <v>4</v>
      </c>
      <c r="H486" s="2">
        <v>5.5</v>
      </c>
      <c r="I486" s="2">
        <v>5.5</v>
      </c>
      <c r="J486" s="8">
        <f t="shared" si="12"/>
        <v>1</v>
      </c>
      <c r="K486" s="28" t="s">
        <v>147</v>
      </c>
      <c r="L486" s="30" t="s">
        <v>84</v>
      </c>
      <c r="M486" s="30">
        <v>1</v>
      </c>
    </row>
    <row r="487" spans="1:14" x14ac:dyDescent="0.25">
      <c r="A487" s="1" t="s">
        <v>2</v>
      </c>
      <c r="B487" s="1" t="s">
        <v>294</v>
      </c>
      <c r="C487" s="35">
        <v>43291</v>
      </c>
      <c r="D487" s="131">
        <v>2018</v>
      </c>
      <c r="E487" s="39">
        <v>5</v>
      </c>
      <c r="F487" s="1" t="s">
        <v>50</v>
      </c>
      <c r="G487" s="1" t="s">
        <v>4</v>
      </c>
      <c r="H487" s="2">
        <v>5.5</v>
      </c>
      <c r="I487" s="2">
        <v>5.7</v>
      </c>
      <c r="J487" s="8">
        <f t="shared" si="12"/>
        <v>1.0363636363636364</v>
      </c>
      <c r="K487" s="28" t="s">
        <v>147</v>
      </c>
      <c r="L487" s="30" t="s">
        <v>84</v>
      </c>
      <c r="M487" s="30">
        <v>1</v>
      </c>
    </row>
    <row r="488" spans="1:14" x14ac:dyDescent="0.25">
      <c r="A488" s="1" t="s">
        <v>2</v>
      </c>
      <c r="B488" s="1" t="s">
        <v>294</v>
      </c>
      <c r="C488" s="35">
        <v>43291</v>
      </c>
      <c r="D488" s="131">
        <v>2018</v>
      </c>
      <c r="E488" s="39">
        <v>5</v>
      </c>
      <c r="F488" s="1" t="s">
        <v>56</v>
      </c>
      <c r="G488" s="1" t="s">
        <v>4</v>
      </c>
      <c r="H488" s="2">
        <v>5.5</v>
      </c>
      <c r="I488" s="2">
        <v>5.7</v>
      </c>
      <c r="J488" s="8">
        <f t="shared" si="12"/>
        <v>1.0363636363636364</v>
      </c>
      <c r="K488" s="28" t="s">
        <v>147</v>
      </c>
      <c r="L488" s="30" t="s">
        <v>84</v>
      </c>
      <c r="M488" s="30">
        <v>1</v>
      </c>
    </row>
    <row r="489" spans="1:14" x14ac:dyDescent="0.25">
      <c r="A489" s="1" t="s">
        <v>2</v>
      </c>
      <c r="B489" s="1" t="s">
        <v>294</v>
      </c>
      <c r="C489" s="35">
        <v>43291</v>
      </c>
      <c r="D489" s="131">
        <v>2018</v>
      </c>
      <c r="E489" s="39">
        <v>5</v>
      </c>
      <c r="F489" s="1" t="s">
        <v>54</v>
      </c>
      <c r="G489" s="1" t="s">
        <v>4</v>
      </c>
      <c r="H489" s="2">
        <v>5.5</v>
      </c>
      <c r="I489" s="2">
        <v>5.8</v>
      </c>
      <c r="J489" s="8">
        <f t="shared" si="12"/>
        <v>1.0545454545454545</v>
      </c>
      <c r="K489" s="28" t="s">
        <v>147</v>
      </c>
      <c r="L489" s="30" t="s">
        <v>84</v>
      </c>
      <c r="M489" s="30">
        <v>1</v>
      </c>
    </row>
    <row r="490" spans="1:14" ht="15" customHeight="1" x14ac:dyDescent="0.25">
      <c r="A490" s="1" t="s">
        <v>2</v>
      </c>
      <c r="B490" s="1" t="s">
        <v>294</v>
      </c>
      <c r="C490" s="35">
        <v>43291</v>
      </c>
      <c r="D490" s="129">
        <v>2018</v>
      </c>
      <c r="E490" s="39">
        <v>5</v>
      </c>
      <c r="F490" s="1" t="s">
        <v>50</v>
      </c>
      <c r="G490" s="1" t="s">
        <v>4</v>
      </c>
      <c r="H490" s="2">
        <v>5.5</v>
      </c>
      <c r="I490" s="2">
        <v>5.8</v>
      </c>
      <c r="J490" s="8">
        <f t="shared" si="12"/>
        <v>1.0545454545454545</v>
      </c>
      <c r="K490" s="28" t="s">
        <v>147</v>
      </c>
      <c r="L490" s="30" t="s">
        <v>84</v>
      </c>
      <c r="M490" s="30">
        <v>1</v>
      </c>
    </row>
    <row r="491" spans="1:14" s="27" customFormat="1" x14ac:dyDescent="0.25">
      <c r="A491" s="1" t="s">
        <v>2</v>
      </c>
      <c r="B491" s="1" t="s">
        <v>294</v>
      </c>
      <c r="C491" s="250">
        <v>43291</v>
      </c>
      <c r="D491" s="264">
        <v>2018</v>
      </c>
      <c r="E491" s="269">
        <v>5</v>
      </c>
      <c r="F491" s="271" t="s">
        <v>50</v>
      </c>
      <c r="G491" s="1" t="s">
        <v>4</v>
      </c>
      <c r="H491" s="2">
        <v>5.5</v>
      </c>
      <c r="I491" s="2">
        <v>5.8</v>
      </c>
      <c r="J491" s="8">
        <f t="shared" si="12"/>
        <v>1.0545454545454545</v>
      </c>
      <c r="K491" s="28" t="s">
        <v>147</v>
      </c>
      <c r="L491" s="30" t="s">
        <v>84</v>
      </c>
      <c r="M491" s="30">
        <v>1</v>
      </c>
      <c r="N491" s="30"/>
    </row>
    <row r="492" spans="1:14" x14ac:dyDescent="0.25">
      <c r="A492" s="1" t="s">
        <v>2</v>
      </c>
      <c r="B492" s="1" t="s">
        <v>294</v>
      </c>
      <c r="C492" s="250">
        <v>43291</v>
      </c>
      <c r="D492" s="264">
        <v>2018</v>
      </c>
      <c r="E492" s="269">
        <v>5</v>
      </c>
      <c r="F492" s="271" t="s">
        <v>50</v>
      </c>
      <c r="G492" s="1" t="s">
        <v>4</v>
      </c>
      <c r="H492" s="2">
        <v>5.5</v>
      </c>
      <c r="I492" s="2">
        <v>6</v>
      </c>
      <c r="J492" s="8">
        <f t="shared" si="12"/>
        <v>1.0909090909090908</v>
      </c>
      <c r="K492" s="28" t="s">
        <v>147</v>
      </c>
      <c r="L492" s="30" t="s">
        <v>84</v>
      </c>
      <c r="M492" s="30">
        <v>1</v>
      </c>
    </row>
    <row r="493" spans="1:14" x14ac:dyDescent="0.25">
      <c r="A493" s="1" t="s">
        <v>2</v>
      </c>
      <c r="B493" s="1" t="s">
        <v>294</v>
      </c>
      <c r="C493" s="250">
        <v>43291</v>
      </c>
      <c r="D493" s="264">
        <v>2018</v>
      </c>
      <c r="E493" s="269">
        <v>5</v>
      </c>
      <c r="F493" s="271" t="s">
        <v>56</v>
      </c>
      <c r="G493" s="1" t="s">
        <v>4</v>
      </c>
      <c r="H493" s="2">
        <v>5.5</v>
      </c>
      <c r="I493" s="2">
        <v>6</v>
      </c>
      <c r="J493" s="8">
        <f t="shared" si="12"/>
        <v>1.0909090909090908</v>
      </c>
      <c r="K493" s="28" t="s">
        <v>147</v>
      </c>
      <c r="L493" s="30" t="s">
        <v>84</v>
      </c>
      <c r="M493" s="30">
        <v>1</v>
      </c>
    </row>
    <row r="494" spans="1:14" x14ac:dyDescent="0.25">
      <c r="A494" s="1" t="s">
        <v>2</v>
      </c>
      <c r="B494" s="1" t="s">
        <v>294</v>
      </c>
      <c r="C494" s="250">
        <v>43291</v>
      </c>
      <c r="D494" s="264">
        <v>2018</v>
      </c>
      <c r="E494" s="269">
        <v>5</v>
      </c>
      <c r="F494" s="271" t="s">
        <v>51</v>
      </c>
      <c r="G494" s="1" t="s">
        <v>4</v>
      </c>
      <c r="H494" s="2">
        <v>5.6</v>
      </c>
      <c r="I494" s="2">
        <v>5.5</v>
      </c>
      <c r="J494" s="8">
        <f t="shared" si="12"/>
        <v>0.98214285714285721</v>
      </c>
      <c r="K494" s="28" t="s">
        <v>147</v>
      </c>
      <c r="L494" s="30" t="s">
        <v>84</v>
      </c>
      <c r="M494" s="30">
        <v>1</v>
      </c>
    </row>
    <row r="495" spans="1:14" x14ac:dyDescent="0.25">
      <c r="A495" s="1" t="s">
        <v>2</v>
      </c>
      <c r="B495" s="1" t="s">
        <v>294</v>
      </c>
      <c r="C495" s="250">
        <v>43291</v>
      </c>
      <c r="D495" s="264">
        <v>2018</v>
      </c>
      <c r="E495" s="269">
        <v>5</v>
      </c>
      <c r="F495" s="271" t="s">
        <v>54</v>
      </c>
      <c r="G495" s="1" t="s">
        <v>4</v>
      </c>
      <c r="H495" s="2">
        <v>5.6</v>
      </c>
      <c r="I495" s="2">
        <v>5.5</v>
      </c>
      <c r="J495" s="8">
        <f t="shared" si="12"/>
        <v>0.98214285714285721</v>
      </c>
      <c r="K495" s="28" t="s">
        <v>147</v>
      </c>
      <c r="L495" s="30" t="s">
        <v>84</v>
      </c>
      <c r="M495" s="30">
        <v>1</v>
      </c>
    </row>
    <row r="496" spans="1:14" x14ac:dyDescent="0.25">
      <c r="A496" s="1" t="s">
        <v>2</v>
      </c>
      <c r="B496" s="1" t="s">
        <v>294</v>
      </c>
      <c r="C496" s="35">
        <v>43291</v>
      </c>
      <c r="D496" s="264">
        <v>2018</v>
      </c>
      <c r="E496" s="269">
        <v>5</v>
      </c>
      <c r="F496" s="1" t="s">
        <v>53</v>
      </c>
      <c r="G496" s="1" t="s">
        <v>4</v>
      </c>
      <c r="H496" s="2">
        <v>5.6</v>
      </c>
      <c r="I496" s="2">
        <v>5.7</v>
      </c>
      <c r="J496" s="8">
        <f t="shared" si="12"/>
        <v>1.017857142857143</v>
      </c>
      <c r="K496" s="28" t="s">
        <v>147</v>
      </c>
      <c r="L496" s="30" t="s">
        <v>84</v>
      </c>
      <c r="M496" s="30">
        <v>1</v>
      </c>
    </row>
    <row r="497" spans="1:13" x14ac:dyDescent="0.25">
      <c r="A497" s="1" t="s">
        <v>2</v>
      </c>
      <c r="B497" s="1" t="s">
        <v>294</v>
      </c>
      <c r="C497" s="35">
        <v>43291</v>
      </c>
      <c r="D497" s="264">
        <v>2018</v>
      </c>
      <c r="E497" s="269">
        <v>5</v>
      </c>
      <c r="F497" s="1" t="s">
        <v>55</v>
      </c>
      <c r="G497" s="1" t="s">
        <v>4</v>
      </c>
      <c r="H497" s="2">
        <v>5.6</v>
      </c>
      <c r="I497" s="2">
        <v>6</v>
      </c>
      <c r="J497" s="8">
        <f t="shared" si="12"/>
        <v>1.0714285714285714</v>
      </c>
      <c r="K497" s="28" t="s">
        <v>147</v>
      </c>
      <c r="L497" s="30" t="s">
        <v>84</v>
      </c>
      <c r="M497" s="30">
        <v>1</v>
      </c>
    </row>
    <row r="498" spans="1:13" x14ac:dyDescent="0.25">
      <c r="A498" s="1" t="s">
        <v>2</v>
      </c>
      <c r="B498" s="1" t="s">
        <v>294</v>
      </c>
      <c r="C498" s="35">
        <v>43291</v>
      </c>
      <c r="D498" s="264">
        <v>2018</v>
      </c>
      <c r="E498" s="269">
        <v>5</v>
      </c>
      <c r="F498" s="1" t="s">
        <v>53</v>
      </c>
      <c r="G498" s="1" t="s">
        <v>4</v>
      </c>
      <c r="H498" s="2">
        <v>5.6</v>
      </c>
      <c r="I498" s="2">
        <v>6</v>
      </c>
      <c r="J498" s="8">
        <f t="shared" si="12"/>
        <v>1.0714285714285714</v>
      </c>
      <c r="K498" s="28" t="s">
        <v>147</v>
      </c>
      <c r="L498" s="30" t="s">
        <v>84</v>
      </c>
      <c r="M498" s="30">
        <v>1</v>
      </c>
    </row>
    <row r="499" spans="1:13" x14ac:dyDescent="0.25">
      <c r="A499" s="1" t="s">
        <v>2</v>
      </c>
      <c r="B499" s="1" t="s">
        <v>294</v>
      </c>
      <c r="C499" s="35">
        <v>43291</v>
      </c>
      <c r="D499" s="264">
        <v>2018</v>
      </c>
      <c r="E499" s="269">
        <v>5</v>
      </c>
      <c r="F499" s="1" t="s">
        <v>54</v>
      </c>
      <c r="G499" s="1" t="s">
        <v>4</v>
      </c>
      <c r="H499" s="2">
        <v>5.6</v>
      </c>
      <c r="I499" s="2">
        <v>6</v>
      </c>
      <c r="J499" s="8">
        <f t="shared" si="12"/>
        <v>1.0714285714285714</v>
      </c>
      <c r="K499" s="28" t="s">
        <v>147</v>
      </c>
      <c r="L499" s="30" t="s">
        <v>84</v>
      </c>
      <c r="M499" s="30">
        <v>1</v>
      </c>
    </row>
    <row r="500" spans="1:13" x14ac:dyDescent="0.25">
      <c r="A500" s="1" t="s">
        <v>2</v>
      </c>
      <c r="B500" s="1" t="s">
        <v>294</v>
      </c>
      <c r="C500" s="35">
        <v>43291</v>
      </c>
      <c r="D500" s="264">
        <v>2018</v>
      </c>
      <c r="E500" s="269">
        <v>5</v>
      </c>
      <c r="F500" s="1" t="s">
        <v>52</v>
      </c>
      <c r="G500" s="1" t="s">
        <v>4</v>
      </c>
      <c r="H500" s="2">
        <v>5.7</v>
      </c>
      <c r="I500" s="2">
        <v>5.5</v>
      </c>
      <c r="J500" s="8">
        <f t="shared" si="12"/>
        <v>0.96491228070175439</v>
      </c>
      <c r="K500" s="28" t="s">
        <v>147</v>
      </c>
      <c r="L500" s="30" t="s">
        <v>84</v>
      </c>
      <c r="M500" s="30">
        <v>1</v>
      </c>
    </row>
    <row r="501" spans="1:13" x14ac:dyDescent="0.25">
      <c r="A501" s="1" t="s">
        <v>2</v>
      </c>
      <c r="B501" s="1" t="s">
        <v>294</v>
      </c>
      <c r="C501" s="35">
        <v>43291</v>
      </c>
      <c r="D501" s="264">
        <v>2018</v>
      </c>
      <c r="E501" s="269">
        <v>5</v>
      </c>
      <c r="F501" s="1" t="s">
        <v>49</v>
      </c>
      <c r="G501" s="1" t="s">
        <v>4</v>
      </c>
      <c r="H501" s="2">
        <v>5.7</v>
      </c>
      <c r="I501" s="2">
        <v>5.6</v>
      </c>
      <c r="J501" s="8">
        <f t="shared" si="12"/>
        <v>0.98245614035087714</v>
      </c>
      <c r="K501" s="28" t="s">
        <v>147</v>
      </c>
      <c r="L501" s="30" t="s">
        <v>84</v>
      </c>
      <c r="M501" s="30">
        <v>1</v>
      </c>
    </row>
    <row r="502" spans="1:13" x14ac:dyDescent="0.25">
      <c r="A502" s="1" t="s">
        <v>2</v>
      </c>
      <c r="B502" s="1" t="s">
        <v>294</v>
      </c>
      <c r="C502" s="35">
        <v>43291</v>
      </c>
      <c r="D502" s="264">
        <v>2018</v>
      </c>
      <c r="E502" s="269">
        <v>5</v>
      </c>
      <c r="F502" s="1" t="s">
        <v>53</v>
      </c>
      <c r="G502" s="1" t="s">
        <v>4</v>
      </c>
      <c r="H502" s="2">
        <v>5.7</v>
      </c>
      <c r="I502" s="2">
        <v>5.7</v>
      </c>
      <c r="J502" s="8">
        <f t="shared" si="12"/>
        <v>1</v>
      </c>
      <c r="K502" s="28" t="s">
        <v>147</v>
      </c>
      <c r="L502" s="30" t="s">
        <v>84</v>
      </c>
      <c r="M502" s="30">
        <v>1</v>
      </c>
    </row>
    <row r="503" spans="1:13" x14ac:dyDescent="0.25">
      <c r="A503" s="1" t="s">
        <v>2</v>
      </c>
      <c r="B503" s="1" t="s">
        <v>294</v>
      </c>
      <c r="C503" s="35">
        <v>43291</v>
      </c>
      <c r="D503" s="264">
        <v>2018</v>
      </c>
      <c r="E503" s="269">
        <v>5</v>
      </c>
      <c r="F503" s="1" t="s">
        <v>54</v>
      </c>
      <c r="G503" s="1" t="s">
        <v>4</v>
      </c>
      <c r="H503" s="2">
        <v>5.7</v>
      </c>
      <c r="I503" s="2">
        <v>5.8</v>
      </c>
      <c r="J503" s="8">
        <f t="shared" si="12"/>
        <v>1.0175438596491226</v>
      </c>
      <c r="K503" s="28" t="s">
        <v>147</v>
      </c>
      <c r="L503" s="30" t="s">
        <v>84</v>
      </c>
      <c r="M503" s="30">
        <v>1</v>
      </c>
    </row>
    <row r="504" spans="1:13" x14ac:dyDescent="0.25">
      <c r="A504" s="1" t="s">
        <v>2</v>
      </c>
      <c r="B504" s="1" t="s">
        <v>294</v>
      </c>
      <c r="C504" s="35">
        <v>43291</v>
      </c>
      <c r="D504" s="264">
        <v>2018</v>
      </c>
      <c r="E504" s="269">
        <v>5</v>
      </c>
      <c r="F504" s="1" t="s">
        <v>47</v>
      </c>
      <c r="G504" s="1" t="s">
        <v>4</v>
      </c>
      <c r="H504" s="2">
        <v>5.7</v>
      </c>
      <c r="I504" s="2">
        <v>6</v>
      </c>
      <c r="J504" s="8">
        <f t="shared" si="12"/>
        <v>1.0526315789473684</v>
      </c>
      <c r="K504" s="28" t="s">
        <v>147</v>
      </c>
      <c r="L504" s="30" t="s">
        <v>84</v>
      </c>
      <c r="M504" s="30">
        <v>1</v>
      </c>
    </row>
    <row r="505" spans="1:13" x14ac:dyDescent="0.25">
      <c r="A505" s="1" t="s">
        <v>2</v>
      </c>
      <c r="B505" s="1" t="s">
        <v>294</v>
      </c>
      <c r="C505" s="35">
        <v>43291</v>
      </c>
      <c r="D505" s="264">
        <v>2018</v>
      </c>
      <c r="E505" s="269">
        <v>5</v>
      </c>
      <c r="F505" s="1" t="s">
        <v>53</v>
      </c>
      <c r="G505" s="1" t="s">
        <v>4</v>
      </c>
      <c r="H505" s="2">
        <v>5.7</v>
      </c>
      <c r="I505" s="2">
        <v>6</v>
      </c>
      <c r="J505" s="8">
        <f t="shared" si="12"/>
        <v>1.0526315789473684</v>
      </c>
      <c r="K505" s="28" t="s">
        <v>147</v>
      </c>
      <c r="L505" s="30" t="s">
        <v>84</v>
      </c>
      <c r="M505" s="30">
        <v>1</v>
      </c>
    </row>
    <row r="506" spans="1:13" x14ac:dyDescent="0.25">
      <c r="A506" s="1" t="s">
        <v>2</v>
      </c>
      <c r="B506" s="1" t="s">
        <v>294</v>
      </c>
      <c r="C506" s="35">
        <v>43291</v>
      </c>
      <c r="D506" s="264">
        <v>2018</v>
      </c>
      <c r="E506" s="269">
        <v>5</v>
      </c>
      <c r="F506" s="1" t="s">
        <v>49</v>
      </c>
      <c r="G506" s="1" t="s">
        <v>4</v>
      </c>
      <c r="H506" s="2">
        <v>5.7</v>
      </c>
      <c r="I506" s="2">
        <v>6</v>
      </c>
      <c r="J506" s="8">
        <f t="shared" si="12"/>
        <v>1.0526315789473684</v>
      </c>
      <c r="K506" s="28" t="s">
        <v>147</v>
      </c>
      <c r="L506" s="30" t="s">
        <v>84</v>
      </c>
      <c r="M506" s="30">
        <v>1</v>
      </c>
    </row>
    <row r="507" spans="1:13" x14ac:dyDescent="0.25">
      <c r="A507" s="1" t="s">
        <v>2</v>
      </c>
      <c r="B507" s="1" t="s">
        <v>294</v>
      </c>
      <c r="C507" s="35">
        <v>43291</v>
      </c>
      <c r="D507" s="264">
        <v>2018</v>
      </c>
      <c r="E507" s="269">
        <v>5</v>
      </c>
      <c r="F507" s="1" t="s">
        <v>54</v>
      </c>
      <c r="G507" s="1" t="s">
        <v>4</v>
      </c>
      <c r="H507" s="2">
        <v>5.8</v>
      </c>
      <c r="I507" s="2">
        <v>5.7</v>
      </c>
      <c r="J507" s="8">
        <f t="shared" si="12"/>
        <v>0.98275862068965525</v>
      </c>
      <c r="K507" s="28" t="s">
        <v>147</v>
      </c>
      <c r="L507" s="30" t="s">
        <v>84</v>
      </c>
      <c r="M507" s="30">
        <v>1</v>
      </c>
    </row>
    <row r="508" spans="1:13" x14ac:dyDescent="0.25">
      <c r="A508" s="1" t="s">
        <v>2</v>
      </c>
      <c r="B508" s="1" t="s">
        <v>294</v>
      </c>
      <c r="C508" s="35">
        <v>43291</v>
      </c>
      <c r="D508" s="264">
        <v>2018</v>
      </c>
      <c r="E508" s="269">
        <v>5</v>
      </c>
      <c r="F508" s="1" t="s">
        <v>47</v>
      </c>
      <c r="G508" s="1" t="s">
        <v>4</v>
      </c>
      <c r="H508" s="2">
        <v>5.8</v>
      </c>
      <c r="I508" s="2">
        <v>5.8</v>
      </c>
      <c r="J508" s="8">
        <f t="shared" si="12"/>
        <v>1</v>
      </c>
      <c r="K508" s="28" t="s">
        <v>147</v>
      </c>
      <c r="L508" s="30" t="s">
        <v>84</v>
      </c>
      <c r="M508" s="30">
        <v>1</v>
      </c>
    </row>
    <row r="509" spans="1:13" x14ac:dyDescent="0.25">
      <c r="A509" s="1" t="s">
        <v>2</v>
      </c>
      <c r="B509" s="1" t="s">
        <v>294</v>
      </c>
      <c r="C509" s="35">
        <v>43291</v>
      </c>
      <c r="D509" s="264">
        <v>2018</v>
      </c>
      <c r="E509" s="269">
        <v>5</v>
      </c>
      <c r="F509" s="1" t="s">
        <v>53</v>
      </c>
      <c r="G509" s="1" t="s">
        <v>4</v>
      </c>
      <c r="H509" s="2">
        <v>5.8</v>
      </c>
      <c r="I509" s="2">
        <v>5.8</v>
      </c>
      <c r="J509" s="8">
        <f t="shared" si="12"/>
        <v>1</v>
      </c>
      <c r="K509" s="28" t="s">
        <v>147</v>
      </c>
      <c r="L509" s="30" t="s">
        <v>84</v>
      </c>
      <c r="M509" s="30">
        <v>1</v>
      </c>
    </row>
    <row r="510" spans="1:13" x14ac:dyDescent="0.25">
      <c r="A510" s="1" t="s">
        <v>2</v>
      </c>
      <c r="B510" s="1" t="s">
        <v>294</v>
      </c>
      <c r="C510" s="35">
        <v>43291</v>
      </c>
      <c r="D510" s="264">
        <v>2018</v>
      </c>
      <c r="E510" s="269">
        <v>5</v>
      </c>
      <c r="F510" s="1" t="s">
        <v>54</v>
      </c>
      <c r="G510" s="1" t="s">
        <v>4</v>
      </c>
      <c r="H510" s="2">
        <v>5.8</v>
      </c>
      <c r="I510" s="2">
        <v>5.8</v>
      </c>
      <c r="J510" s="8">
        <f t="shared" si="12"/>
        <v>1</v>
      </c>
      <c r="K510" s="28" t="s">
        <v>147</v>
      </c>
      <c r="L510" s="30" t="s">
        <v>84</v>
      </c>
      <c r="M510" s="30">
        <v>1</v>
      </c>
    </row>
    <row r="511" spans="1:13" x14ac:dyDescent="0.25">
      <c r="A511" s="1" t="s">
        <v>2</v>
      </c>
      <c r="B511" s="1" t="s">
        <v>294</v>
      </c>
      <c r="C511" s="35">
        <v>43291</v>
      </c>
      <c r="D511" s="264">
        <v>2018</v>
      </c>
      <c r="E511" s="269">
        <v>5</v>
      </c>
      <c r="F511" s="1" t="s">
        <v>56</v>
      </c>
      <c r="G511" s="1" t="s">
        <v>4</v>
      </c>
      <c r="H511" s="2">
        <v>5.8</v>
      </c>
      <c r="I511" s="2">
        <v>5.9</v>
      </c>
      <c r="J511" s="8">
        <f t="shared" si="12"/>
        <v>1.017241379310345</v>
      </c>
      <c r="K511" s="28" t="s">
        <v>147</v>
      </c>
      <c r="L511" s="30" t="s">
        <v>84</v>
      </c>
      <c r="M511" s="30">
        <v>1</v>
      </c>
    </row>
    <row r="512" spans="1:13" x14ac:dyDescent="0.25">
      <c r="A512" s="1" t="s">
        <v>45</v>
      </c>
      <c r="B512" s="1" t="s">
        <v>295</v>
      </c>
      <c r="C512" s="35">
        <v>43291</v>
      </c>
      <c r="D512" s="264">
        <v>2018</v>
      </c>
      <c r="E512" s="269">
        <v>5</v>
      </c>
      <c r="F512" s="1" t="s">
        <v>48</v>
      </c>
      <c r="G512" s="1" t="s">
        <v>4</v>
      </c>
      <c r="H512" s="2">
        <v>5</v>
      </c>
      <c r="I512" s="2">
        <v>5.0999999999999996</v>
      </c>
      <c r="J512" s="8">
        <f t="shared" si="12"/>
        <v>1.02</v>
      </c>
      <c r="K512" s="28" t="s">
        <v>147</v>
      </c>
      <c r="L512" s="30" t="s">
        <v>84</v>
      </c>
      <c r="M512" s="30">
        <v>1</v>
      </c>
    </row>
    <row r="513" spans="1:13" x14ac:dyDescent="0.25">
      <c r="A513" s="1" t="s">
        <v>45</v>
      </c>
      <c r="B513" s="1" t="s">
        <v>295</v>
      </c>
      <c r="C513" s="35">
        <v>43291</v>
      </c>
      <c r="D513" s="264">
        <v>2018</v>
      </c>
      <c r="E513" s="269">
        <v>5</v>
      </c>
      <c r="F513" s="1" t="s">
        <v>53</v>
      </c>
      <c r="G513" s="1" t="s">
        <v>4</v>
      </c>
      <c r="H513" s="2">
        <v>5.0999999999999996</v>
      </c>
      <c r="I513" s="2">
        <v>5.2</v>
      </c>
      <c r="J513" s="8">
        <f t="shared" si="12"/>
        <v>1.0196078431372551</v>
      </c>
      <c r="K513" s="28" t="s">
        <v>147</v>
      </c>
      <c r="L513" s="30" t="s">
        <v>84</v>
      </c>
      <c r="M513" s="30">
        <v>1</v>
      </c>
    </row>
    <row r="514" spans="1:13" x14ac:dyDescent="0.25">
      <c r="A514" s="1" t="s">
        <v>45</v>
      </c>
      <c r="B514" s="1" t="s">
        <v>295</v>
      </c>
      <c r="C514" s="35">
        <v>43291</v>
      </c>
      <c r="D514" s="264">
        <v>2018</v>
      </c>
      <c r="E514" s="269">
        <v>5</v>
      </c>
      <c r="F514" s="1" t="s">
        <v>48</v>
      </c>
      <c r="G514" s="1" t="s">
        <v>4</v>
      </c>
      <c r="H514" s="2">
        <v>5.0999999999999996</v>
      </c>
      <c r="I514" s="2">
        <v>5.3</v>
      </c>
      <c r="J514" s="8">
        <f t="shared" si="12"/>
        <v>1.0392156862745099</v>
      </c>
      <c r="K514" s="28" t="s">
        <v>147</v>
      </c>
      <c r="L514" s="30" t="s">
        <v>84</v>
      </c>
      <c r="M514" s="30">
        <v>1</v>
      </c>
    </row>
    <row r="515" spans="1:13" x14ac:dyDescent="0.25">
      <c r="A515" s="1" t="s">
        <v>45</v>
      </c>
      <c r="B515" s="1" t="s">
        <v>295</v>
      </c>
      <c r="C515" s="35">
        <v>43291</v>
      </c>
      <c r="D515" s="264">
        <v>2018</v>
      </c>
      <c r="E515" s="269">
        <v>5</v>
      </c>
      <c r="F515" s="1" t="s">
        <v>48</v>
      </c>
      <c r="G515" s="1" t="s">
        <v>4</v>
      </c>
      <c r="H515" s="2">
        <v>5.2</v>
      </c>
      <c r="I515" s="2">
        <v>5.2</v>
      </c>
      <c r="J515" s="8">
        <f t="shared" si="12"/>
        <v>1</v>
      </c>
      <c r="K515" s="28" t="s">
        <v>147</v>
      </c>
      <c r="L515" s="30" t="s">
        <v>84</v>
      </c>
      <c r="M515" s="30">
        <v>1</v>
      </c>
    </row>
    <row r="516" spans="1:13" x14ac:dyDescent="0.25">
      <c r="A516" s="1" t="s">
        <v>45</v>
      </c>
      <c r="B516" s="1" t="s">
        <v>295</v>
      </c>
      <c r="C516" s="35">
        <v>43291</v>
      </c>
      <c r="D516" s="264">
        <v>2018</v>
      </c>
      <c r="E516" s="269">
        <v>5</v>
      </c>
      <c r="F516" s="1" t="s">
        <v>48</v>
      </c>
      <c r="G516" s="1" t="s">
        <v>4</v>
      </c>
      <c r="H516" s="2">
        <v>5.2</v>
      </c>
      <c r="I516" s="2">
        <v>5.4</v>
      </c>
      <c r="J516" s="8">
        <f t="shared" si="12"/>
        <v>1.0384615384615385</v>
      </c>
      <c r="K516" s="28" t="s">
        <v>147</v>
      </c>
      <c r="L516" s="30" t="s">
        <v>84</v>
      </c>
      <c r="M516" s="30">
        <v>1</v>
      </c>
    </row>
    <row r="517" spans="1:13" x14ac:dyDescent="0.25">
      <c r="A517" s="1" t="s">
        <v>45</v>
      </c>
      <c r="B517" s="1" t="s">
        <v>295</v>
      </c>
      <c r="C517" s="35">
        <v>43291</v>
      </c>
      <c r="D517" s="264">
        <v>2018</v>
      </c>
      <c r="E517" s="269">
        <v>5</v>
      </c>
      <c r="F517" s="1" t="s">
        <v>48</v>
      </c>
      <c r="G517" s="1" t="s">
        <v>4</v>
      </c>
      <c r="H517" s="2">
        <v>5.3</v>
      </c>
      <c r="I517" s="2">
        <v>5.4</v>
      </c>
      <c r="J517" s="8">
        <f t="shared" si="12"/>
        <v>1.0188679245283019</v>
      </c>
      <c r="K517" s="28" t="s">
        <v>147</v>
      </c>
      <c r="L517" s="30" t="s">
        <v>84</v>
      </c>
      <c r="M517" s="30">
        <v>1</v>
      </c>
    </row>
    <row r="518" spans="1:13" x14ac:dyDescent="0.25">
      <c r="A518" s="1" t="s">
        <v>45</v>
      </c>
      <c r="B518" s="1" t="s">
        <v>295</v>
      </c>
      <c r="C518" s="35">
        <v>43291</v>
      </c>
      <c r="D518" s="264">
        <v>2018</v>
      </c>
      <c r="E518" s="269">
        <v>5</v>
      </c>
      <c r="F518" s="1" t="s">
        <v>53</v>
      </c>
      <c r="G518" s="1" t="s">
        <v>4</v>
      </c>
      <c r="H518" s="2">
        <v>5.3</v>
      </c>
      <c r="I518" s="2">
        <v>5.4</v>
      </c>
      <c r="J518" s="8">
        <f t="shared" si="12"/>
        <v>1.0188679245283019</v>
      </c>
      <c r="K518" s="28" t="s">
        <v>147</v>
      </c>
      <c r="L518" s="30" t="s">
        <v>84</v>
      </c>
      <c r="M518" s="30">
        <v>1</v>
      </c>
    </row>
    <row r="519" spans="1:13" x14ac:dyDescent="0.25">
      <c r="A519" s="1" t="s">
        <v>45</v>
      </c>
      <c r="B519" s="1" t="s">
        <v>295</v>
      </c>
      <c r="C519" s="35">
        <v>43291</v>
      </c>
      <c r="D519" s="264">
        <v>2018</v>
      </c>
      <c r="E519" s="269">
        <v>5</v>
      </c>
      <c r="F519" s="1" t="s">
        <v>53</v>
      </c>
      <c r="G519" s="1" t="s">
        <v>4</v>
      </c>
      <c r="H519" s="2">
        <v>5.4</v>
      </c>
      <c r="I519" s="2">
        <v>5.2</v>
      </c>
      <c r="J519" s="8">
        <f t="shared" si="12"/>
        <v>0.96296296296296291</v>
      </c>
      <c r="K519" s="28" t="s">
        <v>147</v>
      </c>
      <c r="L519" s="30" t="s">
        <v>84</v>
      </c>
      <c r="M519" s="30">
        <v>1</v>
      </c>
    </row>
    <row r="520" spans="1:13" x14ac:dyDescent="0.25">
      <c r="A520" s="1" t="s">
        <v>45</v>
      </c>
      <c r="B520" s="1" t="s">
        <v>295</v>
      </c>
      <c r="C520" s="35">
        <v>43291</v>
      </c>
      <c r="D520" s="264">
        <v>2018</v>
      </c>
      <c r="E520" s="269">
        <v>5</v>
      </c>
      <c r="F520" s="1" t="s">
        <v>48</v>
      </c>
      <c r="G520" s="1" t="s">
        <v>4</v>
      </c>
      <c r="H520" s="2">
        <v>5.4</v>
      </c>
      <c r="I520" s="2">
        <v>5.3</v>
      </c>
      <c r="J520" s="8">
        <f t="shared" si="12"/>
        <v>0.9814814814814814</v>
      </c>
      <c r="K520" s="28" t="s">
        <v>147</v>
      </c>
      <c r="L520" s="30" t="s">
        <v>84</v>
      </c>
      <c r="M520" s="30">
        <v>1</v>
      </c>
    </row>
    <row r="521" spans="1:13" x14ac:dyDescent="0.25">
      <c r="A521" s="1" t="s">
        <v>45</v>
      </c>
      <c r="B521" s="1" t="s">
        <v>295</v>
      </c>
      <c r="C521" s="35">
        <v>43291</v>
      </c>
      <c r="D521" s="264">
        <v>2018</v>
      </c>
      <c r="E521" s="269">
        <v>5</v>
      </c>
      <c r="F521" s="1" t="s">
        <v>48</v>
      </c>
      <c r="G521" s="1" t="s">
        <v>4</v>
      </c>
      <c r="H521" s="2">
        <v>5.4</v>
      </c>
      <c r="I521" s="2">
        <v>5.4</v>
      </c>
      <c r="J521" s="8">
        <f t="shared" si="12"/>
        <v>1</v>
      </c>
      <c r="K521" s="28" t="s">
        <v>147</v>
      </c>
      <c r="L521" s="30" t="s">
        <v>84</v>
      </c>
      <c r="M521" s="30">
        <v>1</v>
      </c>
    </row>
    <row r="522" spans="1:13" x14ac:dyDescent="0.25">
      <c r="A522" s="1" t="s">
        <v>45</v>
      </c>
      <c r="B522" s="1" t="s">
        <v>295</v>
      </c>
      <c r="C522" s="35">
        <v>43291</v>
      </c>
      <c r="D522" s="264">
        <v>2018</v>
      </c>
      <c r="E522" s="269">
        <v>5</v>
      </c>
      <c r="F522" s="1" t="s">
        <v>53</v>
      </c>
      <c r="G522" s="1" t="s">
        <v>4</v>
      </c>
      <c r="H522" s="2">
        <v>5.4</v>
      </c>
      <c r="I522" s="2">
        <v>5.4</v>
      </c>
      <c r="J522" s="8">
        <f t="shared" si="12"/>
        <v>1</v>
      </c>
      <c r="K522" s="28" t="s">
        <v>147</v>
      </c>
      <c r="L522" s="30" t="s">
        <v>84</v>
      </c>
      <c r="M522" s="30">
        <v>1</v>
      </c>
    </row>
    <row r="523" spans="1:13" x14ac:dyDescent="0.25">
      <c r="A523" s="1" t="s">
        <v>45</v>
      </c>
      <c r="B523" s="1" t="s">
        <v>295</v>
      </c>
      <c r="C523" s="35">
        <v>43291</v>
      </c>
      <c r="D523" s="264">
        <v>2018</v>
      </c>
      <c r="E523" s="269">
        <v>5</v>
      </c>
      <c r="F523" s="1" t="s">
        <v>49</v>
      </c>
      <c r="G523" s="1" t="s">
        <v>4</v>
      </c>
      <c r="H523" s="2">
        <v>5.4</v>
      </c>
      <c r="I523" s="2">
        <v>5.4</v>
      </c>
      <c r="J523" s="8">
        <f t="shared" si="12"/>
        <v>1</v>
      </c>
      <c r="K523" s="28" t="s">
        <v>147</v>
      </c>
      <c r="L523" s="30" t="s">
        <v>84</v>
      </c>
      <c r="M523" s="30">
        <v>1</v>
      </c>
    </row>
    <row r="524" spans="1:13" x14ac:dyDescent="0.25">
      <c r="A524" s="1" t="s">
        <v>45</v>
      </c>
      <c r="B524" s="1" t="s">
        <v>295</v>
      </c>
      <c r="C524" s="35">
        <v>43291</v>
      </c>
      <c r="D524" s="264">
        <v>2018</v>
      </c>
      <c r="E524" s="269">
        <v>5</v>
      </c>
      <c r="F524" s="1" t="s">
        <v>48</v>
      </c>
      <c r="G524" s="1" t="s">
        <v>4</v>
      </c>
      <c r="H524" s="2">
        <v>5.4</v>
      </c>
      <c r="I524" s="2">
        <v>5.5</v>
      </c>
      <c r="J524" s="8">
        <f t="shared" si="12"/>
        <v>1.0185185185185184</v>
      </c>
      <c r="K524" s="28" t="s">
        <v>147</v>
      </c>
      <c r="L524" s="30" t="s">
        <v>84</v>
      </c>
      <c r="M524" s="30">
        <v>1</v>
      </c>
    </row>
    <row r="525" spans="1:13" x14ac:dyDescent="0.25">
      <c r="A525" s="1" t="s">
        <v>45</v>
      </c>
      <c r="B525" s="1" t="s">
        <v>295</v>
      </c>
      <c r="C525" s="35">
        <v>43291</v>
      </c>
      <c r="D525" s="264">
        <v>2018</v>
      </c>
      <c r="E525" s="269">
        <v>5</v>
      </c>
      <c r="F525" s="1" t="s">
        <v>53</v>
      </c>
      <c r="G525" s="1" t="s">
        <v>4</v>
      </c>
      <c r="H525" s="2">
        <v>5.4</v>
      </c>
      <c r="I525" s="2">
        <v>5.5</v>
      </c>
      <c r="J525" s="8">
        <f t="shared" si="12"/>
        <v>1.0185185185185184</v>
      </c>
      <c r="K525" s="28" t="s">
        <v>147</v>
      </c>
      <c r="L525" s="30" t="s">
        <v>84</v>
      </c>
      <c r="M525" s="30">
        <v>1</v>
      </c>
    </row>
    <row r="526" spans="1:13" x14ac:dyDescent="0.25">
      <c r="A526" s="1" t="s">
        <v>45</v>
      </c>
      <c r="B526" s="1" t="s">
        <v>295</v>
      </c>
      <c r="C526" s="35">
        <v>43291</v>
      </c>
      <c r="D526" s="264">
        <v>2018</v>
      </c>
      <c r="E526" s="269">
        <v>5</v>
      </c>
      <c r="F526" s="1" t="s">
        <v>48</v>
      </c>
      <c r="G526" s="1" t="s">
        <v>4</v>
      </c>
      <c r="H526" s="2">
        <v>5.5</v>
      </c>
      <c r="I526" s="2">
        <v>5.5</v>
      </c>
      <c r="J526" s="8">
        <f t="shared" si="12"/>
        <v>1</v>
      </c>
      <c r="K526" s="28" t="s">
        <v>147</v>
      </c>
      <c r="L526" s="30" t="s">
        <v>84</v>
      </c>
      <c r="M526" s="30">
        <v>1</v>
      </c>
    </row>
    <row r="527" spans="1:13" x14ac:dyDescent="0.25">
      <c r="A527" s="1" t="s">
        <v>45</v>
      </c>
      <c r="B527" s="1" t="s">
        <v>295</v>
      </c>
      <c r="C527" s="35">
        <v>43291</v>
      </c>
      <c r="D527" s="264">
        <v>2018</v>
      </c>
      <c r="E527" s="269">
        <v>5</v>
      </c>
      <c r="F527" s="1" t="s">
        <v>53</v>
      </c>
      <c r="G527" s="1" t="s">
        <v>4</v>
      </c>
      <c r="H527" s="2">
        <v>5.5</v>
      </c>
      <c r="I527" s="2">
        <v>5.5</v>
      </c>
      <c r="J527" s="8">
        <f t="shared" si="12"/>
        <v>1</v>
      </c>
      <c r="K527" s="28" t="s">
        <v>147</v>
      </c>
      <c r="L527" s="30" t="s">
        <v>84</v>
      </c>
      <c r="M527" s="30">
        <v>1</v>
      </c>
    </row>
    <row r="528" spans="1:13" x14ac:dyDescent="0.25">
      <c r="A528" s="1" t="s">
        <v>45</v>
      </c>
      <c r="B528" s="1" t="s">
        <v>295</v>
      </c>
      <c r="C528" s="35">
        <v>43291</v>
      </c>
      <c r="D528" s="264">
        <v>2018</v>
      </c>
      <c r="E528" s="269">
        <v>5</v>
      </c>
      <c r="F528" s="1" t="s">
        <v>53</v>
      </c>
      <c r="G528" s="1" t="s">
        <v>4</v>
      </c>
      <c r="H528" s="2">
        <v>5.5</v>
      </c>
      <c r="I528" s="2">
        <v>5.5</v>
      </c>
      <c r="J528" s="8">
        <f t="shared" ref="J528:J591" si="13">I528/H528</f>
        <v>1</v>
      </c>
      <c r="K528" s="28" t="s">
        <v>147</v>
      </c>
      <c r="L528" s="30" t="s">
        <v>84</v>
      </c>
      <c r="M528" s="30">
        <v>1</v>
      </c>
    </row>
    <row r="529" spans="1:13" x14ac:dyDescent="0.25">
      <c r="A529" s="1" t="s">
        <v>45</v>
      </c>
      <c r="B529" s="1" t="s">
        <v>295</v>
      </c>
      <c r="C529" s="35">
        <v>43291</v>
      </c>
      <c r="D529" s="264">
        <v>2018</v>
      </c>
      <c r="E529" s="269">
        <v>5</v>
      </c>
      <c r="F529" s="1" t="s">
        <v>53</v>
      </c>
      <c r="G529" s="1" t="s">
        <v>4</v>
      </c>
      <c r="H529" s="2">
        <v>5.5</v>
      </c>
      <c r="I529" s="2">
        <v>5.5</v>
      </c>
      <c r="J529" s="8">
        <f t="shared" si="13"/>
        <v>1</v>
      </c>
      <c r="K529" s="28" t="s">
        <v>147</v>
      </c>
      <c r="L529" s="30" t="s">
        <v>84</v>
      </c>
      <c r="M529" s="30">
        <v>1</v>
      </c>
    </row>
    <row r="530" spans="1:13" x14ac:dyDescent="0.25">
      <c r="A530" s="1" t="s">
        <v>45</v>
      </c>
      <c r="B530" s="1" t="s">
        <v>295</v>
      </c>
      <c r="C530" s="35">
        <v>43291</v>
      </c>
      <c r="D530" s="264">
        <v>2018</v>
      </c>
      <c r="E530" s="269">
        <v>5</v>
      </c>
      <c r="F530" s="1" t="s">
        <v>53</v>
      </c>
      <c r="G530" s="1" t="s">
        <v>4</v>
      </c>
      <c r="H530" s="2">
        <v>5.5</v>
      </c>
      <c r="I530" s="2">
        <v>5.5</v>
      </c>
      <c r="J530" s="8">
        <f t="shared" si="13"/>
        <v>1</v>
      </c>
      <c r="K530" s="28" t="s">
        <v>147</v>
      </c>
      <c r="L530" s="30" t="s">
        <v>84</v>
      </c>
      <c r="M530" s="30">
        <v>1</v>
      </c>
    </row>
    <row r="531" spans="1:13" x14ac:dyDescent="0.25">
      <c r="A531" s="1" t="s">
        <v>45</v>
      </c>
      <c r="B531" s="1" t="s">
        <v>295</v>
      </c>
      <c r="C531" s="35">
        <v>43291</v>
      </c>
      <c r="D531" s="264">
        <v>2018</v>
      </c>
      <c r="E531" s="269">
        <v>5</v>
      </c>
      <c r="F531" s="1" t="s">
        <v>53</v>
      </c>
      <c r="G531" s="1" t="s">
        <v>4</v>
      </c>
      <c r="H531" s="2">
        <v>5.5</v>
      </c>
      <c r="I531" s="2">
        <v>5.5</v>
      </c>
      <c r="J531" s="8">
        <f t="shared" si="13"/>
        <v>1</v>
      </c>
      <c r="K531" s="28" t="s">
        <v>147</v>
      </c>
      <c r="L531" s="30" t="s">
        <v>84</v>
      </c>
      <c r="M531" s="30">
        <v>1</v>
      </c>
    </row>
    <row r="532" spans="1:13" x14ac:dyDescent="0.25">
      <c r="A532" s="1" t="s">
        <v>45</v>
      </c>
      <c r="B532" s="1" t="s">
        <v>295</v>
      </c>
      <c r="C532" s="35">
        <v>43291</v>
      </c>
      <c r="D532" s="264">
        <v>2018</v>
      </c>
      <c r="E532" s="269">
        <v>5</v>
      </c>
      <c r="F532" s="1" t="s">
        <v>56</v>
      </c>
      <c r="G532" s="1" t="s">
        <v>4</v>
      </c>
      <c r="H532" s="2">
        <v>5.5</v>
      </c>
      <c r="I532" s="2">
        <v>5.5</v>
      </c>
      <c r="J532" s="8">
        <f t="shared" si="13"/>
        <v>1</v>
      </c>
      <c r="K532" s="28" t="s">
        <v>147</v>
      </c>
      <c r="L532" s="30" t="s">
        <v>84</v>
      </c>
      <c r="M532" s="30">
        <v>1</v>
      </c>
    </row>
    <row r="533" spans="1:13" x14ac:dyDescent="0.25">
      <c r="A533" s="1" t="s">
        <v>45</v>
      </c>
      <c r="B533" s="1" t="s">
        <v>295</v>
      </c>
      <c r="C533" s="35">
        <v>43291</v>
      </c>
      <c r="D533" s="264">
        <v>2018</v>
      </c>
      <c r="E533" s="269">
        <v>5</v>
      </c>
      <c r="F533" s="1" t="s">
        <v>56</v>
      </c>
      <c r="G533" s="1" t="s">
        <v>4</v>
      </c>
      <c r="H533" s="2">
        <v>5.5</v>
      </c>
      <c r="I533" s="2">
        <v>5.5</v>
      </c>
      <c r="J533" s="8">
        <f t="shared" si="13"/>
        <v>1</v>
      </c>
      <c r="K533" s="28" t="s">
        <v>147</v>
      </c>
      <c r="L533" s="30" t="s">
        <v>84</v>
      </c>
      <c r="M533" s="30">
        <v>1</v>
      </c>
    </row>
    <row r="534" spans="1:13" x14ac:dyDescent="0.25">
      <c r="A534" s="1" t="s">
        <v>45</v>
      </c>
      <c r="B534" s="1" t="s">
        <v>295</v>
      </c>
      <c r="C534" s="35">
        <v>43291</v>
      </c>
      <c r="D534" s="264">
        <v>2018</v>
      </c>
      <c r="E534" s="269">
        <v>5</v>
      </c>
      <c r="F534" s="1" t="s">
        <v>53</v>
      </c>
      <c r="G534" s="1" t="s">
        <v>4</v>
      </c>
      <c r="H534" s="2">
        <v>5.5</v>
      </c>
      <c r="I534" s="2">
        <v>5.7</v>
      </c>
      <c r="J534" s="8">
        <f t="shared" si="13"/>
        <v>1.0363636363636364</v>
      </c>
      <c r="K534" s="28" t="s">
        <v>147</v>
      </c>
      <c r="L534" s="30" t="s">
        <v>84</v>
      </c>
      <c r="M534" s="30">
        <v>1</v>
      </c>
    </row>
    <row r="535" spans="1:13" x14ac:dyDescent="0.25">
      <c r="A535" s="1" t="s">
        <v>45</v>
      </c>
      <c r="B535" s="1" t="s">
        <v>295</v>
      </c>
      <c r="C535" s="35">
        <v>43291</v>
      </c>
      <c r="D535" s="264">
        <v>2018</v>
      </c>
      <c r="E535" s="269">
        <v>5</v>
      </c>
      <c r="F535" s="1" t="s">
        <v>53</v>
      </c>
      <c r="G535" s="1" t="s">
        <v>4</v>
      </c>
      <c r="H535" s="2">
        <v>5.5</v>
      </c>
      <c r="I535" s="2">
        <v>5.8</v>
      </c>
      <c r="J535" s="8">
        <f t="shared" si="13"/>
        <v>1.0545454545454545</v>
      </c>
      <c r="K535" s="28" t="s">
        <v>147</v>
      </c>
      <c r="L535" s="30" t="s">
        <v>84</v>
      </c>
      <c r="M535" s="30">
        <v>1</v>
      </c>
    </row>
    <row r="536" spans="1:13" x14ac:dyDescent="0.25">
      <c r="A536" s="1" t="s">
        <v>45</v>
      </c>
      <c r="B536" s="1" t="s">
        <v>295</v>
      </c>
      <c r="C536" s="35">
        <v>43291</v>
      </c>
      <c r="D536" s="264">
        <v>2018</v>
      </c>
      <c r="E536" s="269">
        <v>5</v>
      </c>
      <c r="F536" s="1" t="s">
        <v>53</v>
      </c>
      <c r="G536" s="1" t="s">
        <v>4</v>
      </c>
      <c r="H536" s="2">
        <v>5.6</v>
      </c>
      <c r="I536" s="2">
        <v>5.6</v>
      </c>
      <c r="J536" s="8">
        <f t="shared" si="13"/>
        <v>1</v>
      </c>
      <c r="K536" s="28" t="s">
        <v>147</v>
      </c>
      <c r="L536" s="30" t="s">
        <v>84</v>
      </c>
      <c r="M536" s="30">
        <v>1</v>
      </c>
    </row>
    <row r="537" spans="1:13" x14ac:dyDescent="0.25">
      <c r="A537" s="1" t="s">
        <v>45</v>
      </c>
      <c r="B537" s="1" t="s">
        <v>295</v>
      </c>
      <c r="C537" s="35">
        <v>43291</v>
      </c>
      <c r="D537" s="264">
        <v>2018</v>
      </c>
      <c r="E537" s="269">
        <v>5</v>
      </c>
      <c r="F537" s="1" t="s">
        <v>53</v>
      </c>
      <c r="G537" s="1" t="s">
        <v>4</v>
      </c>
      <c r="H537" s="2">
        <v>5.7</v>
      </c>
      <c r="I537" s="2">
        <v>5.5</v>
      </c>
      <c r="J537" s="8">
        <f t="shared" si="13"/>
        <v>0.96491228070175439</v>
      </c>
      <c r="K537" s="28" t="s">
        <v>147</v>
      </c>
      <c r="L537" s="30" t="s">
        <v>84</v>
      </c>
      <c r="M537" s="30">
        <v>1</v>
      </c>
    </row>
    <row r="538" spans="1:13" x14ac:dyDescent="0.25">
      <c r="A538" s="1" t="s">
        <v>45</v>
      </c>
      <c r="B538" s="1" t="s">
        <v>295</v>
      </c>
      <c r="C538" s="35">
        <v>43291</v>
      </c>
      <c r="D538" s="264">
        <v>2018</v>
      </c>
      <c r="E538" s="269">
        <v>5</v>
      </c>
      <c r="F538" s="1" t="s">
        <v>53</v>
      </c>
      <c r="G538" s="1" t="s">
        <v>4</v>
      </c>
      <c r="H538" s="2">
        <v>5.7</v>
      </c>
      <c r="I538" s="2">
        <v>5.7</v>
      </c>
      <c r="J538" s="8">
        <f t="shared" si="13"/>
        <v>1</v>
      </c>
      <c r="K538" s="28" t="s">
        <v>147</v>
      </c>
      <c r="L538" s="30" t="s">
        <v>84</v>
      </c>
      <c r="M538" s="30">
        <v>1</v>
      </c>
    </row>
    <row r="539" spans="1:13" x14ac:dyDescent="0.25">
      <c r="A539" s="1" t="s">
        <v>45</v>
      </c>
      <c r="B539" s="1" t="s">
        <v>295</v>
      </c>
      <c r="C539" s="35">
        <v>43291</v>
      </c>
      <c r="D539" s="264">
        <v>2018</v>
      </c>
      <c r="E539" s="269">
        <v>5</v>
      </c>
      <c r="F539" s="1" t="s">
        <v>48</v>
      </c>
      <c r="G539" s="1" t="s">
        <v>4</v>
      </c>
      <c r="H539" s="2">
        <v>5.8</v>
      </c>
      <c r="I539" s="2">
        <v>5.8</v>
      </c>
      <c r="J539" s="8">
        <f t="shared" si="13"/>
        <v>1</v>
      </c>
      <c r="K539" s="28" t="s">
        <v>147</v>
      </c>
      <c r="L539" s="30" t="s">
        <v>84</v>
      </c>
      <c r="M539" s="30">
        <v>1</v>
      </c>
    </row>
    <row r="540" spans="1:13" x14ac:dyDescent="0.25">
      <c r="A540" s="1" t="s">
        <v>45</v>
      </c>
      <c r="B540" s="1" t="s">
        <v>295</v>
      </c>
      <c r="C540" s="35">
        <v>43291</v>
      </c>
      <c r="D540" s="264">
        <v>2018</v>
      </c>
      <c r="E540" s="269">
        <v>5</v>
      </c>
      <c r="F540" s="1" t="s">
        <v>53</v>
      </c>
      <c r="G540" s="1" t="s">
        <v>4</v>
      </c>
      <c r="H540" s="2">
        <v>5.8</v>
      </c>
      <c r="I540" s="2">
        <v>5.8</v>
      </c>
      <c r="J540" s="8">
        <f t="shared" si="13"/>
        <v>1</v>
      </c>
      <c r="K540" s="28" t="s">
        <v>147</v>
      </c>
      <c r="L540" s="30" t="s">
        <v>84</v>
      </c>
      <c r="M540" s="30">
        <v>1</v>
      </c>
    </row>
    <row r="541" spans="1:13" x14ac:dyDescent="0.25">
      <c r="A541" s="1" t="s">
        <v>45</v>
      </c>
      <c r="B541" s="1" t="s">
        <v>295</v>
      </c>
      <c r="C541" s="35">
        <v>43291</v>
      </c>
      <c r="D541" s="264">
        <v>2018</v>
      </c>
      <c r="E541" s="269">
        <v>5</v>
      </c>
      <c r="F541" s="1" t="s">
        <v>48</v>
      </c>
      <c r="G541" s="1" t="s">
        <v>4</v>
      </c>
      <c r="H541" s="2">
        <v>5.9</v>
      </c>
      <c r="I541" s="2">
        <v>5.8</v>
      </c>
      <c r="J541" s="8">
        <f t="shared" si="13"/>
        <v>0.98305084745762705</v>
      </c>
      <c r="K541" s="28" t="s">
        <v>147</v>
      </c>
      <c r="L541" s="30" t="s">
        <v>84</v>
      </c>
      <c r="M541" s="30">
        <v>1</v>
      </c>
    </row>
    <row r="542" spans="1:13" x14ac:dyDescent="0.25">
      <c r="A542" s="1" t="s">
        <v>45</v>
      </c>
      <c r="B542" s="1" t="s">
        <v>295</v>
      </c>
      <c r="C542" s="35">
        <v>43291</v>
      </c>
      <c r="D542" s="264">
        <v>2018</v>
      </c>
      <c r="E542" s="269">
        <v>5</v>
      </c>
      <c r="F542" s="1" t="s">
        <v>53</v>
      </c>
      <c r="G542" s="1" t="s">
        <v>4</v>
      </c>
      <c r="H542" s="2">
        <v>5.9</v>
      </c>
      <c r="I542" s="2">
        <v>6.1</v>
      </c>
      <c r="J542" s="8">
        <f t="shared" si="13"/>
        <v>1.0338983050847457</v>
      </c>
      <c r="K542" s="28" t="s">
        <v>147</v>
      </c>
      <c r="L542" s="30" t="s">
        <v>84</v>
      </c>
      <c r="M542" s="30">
        <v>1</v>
      </c>
    </row>
    <row r="543" spans="1:13" x14ac:dyDescent="0.25">
      <c r="A543" s="1" t="s">
        <v>45</v>
      </c>
      <c r="B543" s="1" t="s">
        <v>295</v>
      </c>
      <c r="C543" s="35">
        <v>43291</v>
      </c>
      <c r="D543" s="264">
        <v>2018</v>
      </c>
      <c r="E543" s="269">
        <v>5</v>
      </c>
      <c r="F543" s="1" t="s">
        <v>53</v>
      </c>
      <c r="G543" s="1" t="s">
        <v>4</v>
      </c>
      <c r="H543" s="2">
        <v>6</v>
      </c>
      <c r="I543" s="2">
        <v>5.9</v>
      </c>
      <c r="J543" s="8">
        <f t="shared" si="13"/>
        <v>0.98333333333333339</v>
      </c>
      <c r="K543" s="28" t="s">
        <v>147</v>
      </c>
      <c r="L543" s="30" t="s">
        <v>84</v>
      </c>
      <c r="M543" s="30">
        <v>1</v>
      </c>
    </row>
    <row r="544" spans="1:13" x14ac:dyDescent="0.25">
      <c r="A544" s="1" t="s">
        <v>43</v>
      </c>
      <c r="B544" s="1" t="s">
        <v>294</v>
      </c>
      <c r="C544" s="35">
        <v>43292</v>
      </c>
      <c r="D544" s="264">
        <v>2018</v>
      </c>
      <c r="E544" s="269">
        <v>5</v>
      </c>
      <c r="F544" s="1" t="s">
        <v>55</v>
      </c>
      <c r="G544" s="1" t="s">
        <v>4</v>
      </c>
      <c r="H544" s="2">
        <v>5</v>
      </c>
      <c r="I544" s="2">
        <v>5</v>
      </c>
      <c r="J544" s="8">
        <f t="shared" si="13"/>
        <v>1</v>
      </c>
      <c r="K544" s="28" t="s">
        <v>147</v>
      </c>
      <c r="L544" s="30" t="s">
        <v>84</v>
      </c>
      <c r="M544" s="30">
        <v>1</v>
      </c>
    </row>
    <row r="545" spans="1:13" x14ac:dyDescent="0.25">
      <c r="A545" s="1" t="s">
        <v>43</v>
      </c>
      <c r="B545" s="1" t="s">
        <v>294</v>
      </c>
      <c r="C545" s="35">
        <v>43292</v>
      </c>
      <c r="D545" s="264">
        <v>2018</v>
      </c>
      <c r="E545" s="269">
        <v>5</v>
      </c>
      <c r="F545" s="1" t="s">
        <v>55</v>
      </c>
      <c r="G545" s="1" t="s">
        <v>4</v>
      </c>
      <c r="H545" s="2">
        <v>5.8</v>
      </c>
      <c r="I545" s="2">
        <v>5.9</v>
      </c>
      <c r="J545" s="8">
        <f t="shared" si="13"/>
        <v>1.017241379310345</v>
      </c>
      <c r="K545" s="28" t="s">
        <v>147</v>
      </c>
      <c r="L545" s="30" t="s">
        <v>84</v>
      </c>
      <c r="M545" s="30">
        <v>1</v>
      </c>
    </row>
    <row r="546" spans="1:13" x14ac:dyDescent="0.25">
      <c r="A546" s="1" t="s">
        <v>10</v>
      </c>
      <c r="B546" s="1" t="s">
        <v>295</v>
      </c>
      <c r="C546" s="35">
        <v>43292</v>
      </c>
      <c r="D546" s="264">
        <v>2018</v>
      </c>
      <c r="E546" s="269">
        <v>5</v>
      </c>
      <c r="F546" s="1" t="s">
        <v>54</v>
      </c>
      <c r="G546" s="1" t="s">
        <v>4</v>
      </c>
      <c r="H546" s="2">
        <v>4.7</v>
      </c>
      <c r="I546" s="2">
        <v>4.7</v>
      </c>
      <c r="J546" s="8">
        <f t="shared" si="13"/>
        <v>1</v>
      </c>
      <c r="K546" s="28" t="s">
        <v>147</v>
      </c>
      <c r="L546" s="30" t="s">
        <v>84</v>
      </c>
      <c r="M546" s="30">
        <v>1</v>
      </c>
    </row>
    <row r="547" spans="1:13" x14ac:dyDescent="0.25">
      <c r="A547" s="1" t="s">
        <v>10</v>
      </c>
      <c r="B547" s="1" t="s">
        <v>295</v>
      </c>
      <c r="C547" s="35">
        <v>43292</v>
      </c>
      <c r="D547" s="264">
        <v>2018</v>
      </c>
      <c r="E547" s="269">
        <v>5</v>
      </c>
      <c r="F547" s="1" t="s">
        <v>52</v>
      </c>
      <c r="G547" s="1" t="s">
        <v>4</v>
      </c>
      <c r="H547" s="2">
        <v>4.8</v>
      </c>
      <c r="I547" s="2">
        <v>5</v>
      </c>
      <c r="J547" s="8">
        <f t="shared" si="13"/>
        <v>1.0416666666666667</v>
      </c>
      <c r="K547" s="28" t="s">
        <v>147</v>
      </c>
      <c r="L547" s="30" t="s">
        <v>84</v>
      </c>
      <c r="M547" s="30">
        <v>1</v>
      </c>
    </row>
    <row r="548" spans="1:13" x14ac:dyDescent="0.25">
      <c r="A548" s="1" t="s">
        <v>10</v>
      </c>
      <c r="B548" s="1" t="s">
        <v>295</v>
      </c>
      <c r="C548" s="35">
        <v>43292</v>
      </c>
      <c r="D548" s="264">
        <v>2018</v>
      </c>
      <c r="E548" s="269">
        <v>5</v>
      </c>
      <c r="F548" s="1" t="s">
        <v>47</v>
      </c>
      <c r="G548" s="1" t="s">
        <v>4</v>
      </c>
      <c r="H548" s="2">
        <v>4.9000000000000004</v>
      </c>
      <c r="I548" s="2">
        <v>4.9000000000000004</v>
      </c>
      <c r="J548" s="8">
        <f t="shared" si="13"/>
        <v>1</v>
      </c>
      <c r="K548" s="28" t="s">
        <v>147</v>
      </c>
      <c r="L548" s="30" t="s">
        <v>84</v>
      </c>
      <c r="M548" s="30">
        <v>1</v>
      </c>
    </row>
    <row r="549" spans="1:13" x14ac:dyDescent="0.25">
      <c r="A549" s="1" t="s">
        <v>10</v>
      </c>
      <c r="B549" s="1" t="s">
        <v>295</v>
      </c>
      <c r="C549" s="35">
        <v>43292</v>
      </c>
      <c r="D549" s="264">
        <v>2018</v>
      </c>
      <c r="E549" s="269">
        <v>5</v>
      </c>
      <c r="F549" s="1" t="s">
        <v>52</v>
      </c>
      <c r="G549" s="1" t="s">
        <v>4</v>
      </c>
      <c r="H549" s="2">
        <v>5.2</v>
      </c>
      <c r="I549" s="2">
        <v>5.2</v>
      </c>
      <c r="J549" s="8">
        <f t="shared" si="13"/>
        <v>1</v>
      </c>
      <c r="K549" s="28" t="s">
        <v>147</v>
      </c>
      <c r="L549" s="30" t="s">
        <v>84</v>
      </c>
      <c r="M549" s="30">
        <v>1</v>
      </c>
    </row>
    <row r="550" spans="1:13" x14ac:dyDescent="0.25">
      <c r="A550" s="1" t="s">
        <v>10</v>
      </c>
      <c r="B550" s="1" t="s">
        <v>295</v>
      </c>
      <c r="C550" s="35">
        <v>43292</v>
      </c>
      <c r="D550" s="264">
        <v>2018</v>
      </c>
      <c r="E550" s="269">
        <v>5</v>
      </c>
      <c r="F550" s="1" t="s">
        <v>50</v>
      </c>
      <c r="G550" s="1" t="s">
        <v>4</v>
      </c>
      <c r="H550" s="2">
        <v>5.3</v>
      </c>
      <c r="I550" s="2">
        <v>5.3</v>
      </c>
      <c r="J550" s="8">
        <f t="shared" si="13"/>
        <v>1</v>
      </c>
      <c r="K550" s="28" t="s">
        <v>147</v>
      </c>
      <c r="L550" s="30" t="s">
        <v>84</v>
      </c>
      <c r="M550" s="30">
        <v>1</v>
      </c>
    </row>
    <row r="551" spans="1:13" x14ac:dyDescent="0.25">
      <c r="A551" s="1" t="s">
        <v>10</v>
      </c>
      <c r="B551" s="1" t="s">
        <v>295</v>
      </c>
      <c r="C551" s="35">
        <v>43292</v>
      </c>
      <c r="D551" s="264">
        <v>2018</v>
      </c>
      <c r="E551" s="269">
        <v>5</v>
      </c>
      <c r="F551" s="1" t="s">
        <v>55</v>
      </c>
      <c r="G551" s="1" t="s">
        <v>4</v>
      </c>
      <c r="H551" s="2">
        <v>5.3</v>
      </c>
      <c r="I551" s="2">
        <v>5.7</v>
      </c>
      <c r="J551" s="8">
        <f t="shared" si="13"/>
        <v>1.0754716981132075</v>
      </c>
      <c r="K551" s="28" t="s">
        <v>147</v>
      </c>
      <c r="L551" s="30" t="s">
        <v>84</v>
      </c>
      <c r="M551" s="30">
        <v>1</v>
      </c>
    </row>
    <row r="552" spans="1:13" x14ac:dyDescent="0.25">
      <c r="A552" s="1" t="s">
        <v>10</v>
      </c>
      <c r="B552" s="1" t="s">
        <v>295</v>
      </c>
      <c r="C552" s="35">
        <v>43292</v>
      </c>
      <c r="D552" s="264">
        <v>2018</v>
      </c>
      <c r="E552" s="269">
        <v>5</v>
      </c>
      <c r="F552" s="1" t="s">
        <v>52</v>
      </c>
      <c r="G552" s="1" t="s">
        <v>4</v>
      </c>
      <c r="H552" s="2">
        <v>5.4</v>
      </c>
      <c r="I552" s="2">
        <v>5.4</v>
      </c>
      <c r="J552" s="8">
        <f t="shared" si="13"/>
        <v>1</v>
      </c>
      <c r="K552" s="28" t="s">
        <v>147</v>
      </c>
      <c r="L552" s="30" t="s">
        <v>84</v>
      </c>
      <c r="M552" s="30">
        <v>1</v>
      </c>
    </row>
    <row r="553" spans="1:13" x14ac:dyDescent="0.25">
      <c r="A553" s="1" t="s">
        <v>10</v>
      </c>
      <c r="B553" s="1" t="s">
        <v>295</v>
      </c>
      <c r="C553" s="35">
        <v>43292</v>
      </c>
      <c r="D553" s="264">
        <v>2018</v>
      </c>
      <c r="E553" s="269">
        <v>5</v>
      </c>
      <c r="F553" s="1" t="s">
        <v>50</v>
      </c>
      <c r="G553" s="1" t="s">
        <v>4</v>
      </c>
      <c r="H553" s="2">
        <v>5.8</v>
      </c>
      <c r="I553" s="2">
        <v>5.8</v>
      </c>
      <c r="J553" s="8">
        <f t="shared" si="13"/>
        <v>1</v>
      </c>
      <c r="K553" s="28" t="s">
        <v>147</v>
      </c>
      <c r="L553" s="30" t="s">
        <v>84</v>
      </c>
      <c r="M553" s="30">
        <v>1</v>
      </c>
    </row>
    <row r="554" spans="1:13" x14ac:dyDescent="0.25">
      <c r="A554" s="1" t="s">
        <v>18</v>
      </c>
      <c r="B554" s="1" t="s">
        <v>295</v>
      </c>
      <c r="C554" s="35">
        <v>43292</v>
      </c>
      <c r="D554" s="264">
        <v>2018</v>
      </c>
      <c r="E554" s="269">
        <v>5</v>
      </c>
      <c r="F554" s="1" t="s">
        <v>52</v>
      </c>
      <c r="G554" s="1" t="s">
        <v>4</v>
      </c>
      <c r="H554" s="2">
        <v>4.7</v>
      </c>
      <c r="I554" s="2">
        <v>4.9000000000000004</v>
      </c>
      <c r="J554" s="8">
        <f t="shared" si="13"/>
        <v>1.0425531914893618</v>
      </c>
      <c r="K554" s="28" t="s">
        <v>147</v>
      </c>
      <c r="L554" s="30" t="s">
        <v>84</v>
      </c>
      <c r="M554" s="30">
        <v>1</v>
      </c>
    </row>
    <row r="555" spans="1:13" x14ac:dyDescent="0.25">
      <c r="A555" s="1" t="s">
        <v>18</v>
      </c>
      <c r="B555" s="1" t="s">
        <v>295</v>
      </c>
      <c r="C555" s="35">
        <v>43292</v>
      </c>
      <c r="D555" s="264">
        <v>2018</v>
      </c>
      <c r="E555" s="269">
        <v>5</v>
      </c>
      <c r="F555" s="1" t="s">
        <v>47</v>
      </c>
      <c r="G555" s="1" t="s">
        <v>4</v>
      </c>
      <c r="H555" s="2">
        <v>4.9000000000000004</v>
      </c>
      <c r="I555" s="2">
        <v>5</v>
      </c>
      <c r="J555" s="8">
        <f t="shared" si="13"/>
        <v>1.0204081632653061</v>
      </c>
      <c r="K555" s="28" t="s">
        <v>147</v>
      </c>
      <c r="L555" s="30" t="s">
        <v>84</v>
      </c>
      <c r="M555" s="30">
        <v>1</v>
      </c>
    </row>
    <row r="556" spans="1:13" x14ac:dyDescent="0.25">
      <c r="A556" s="1" t="s">
        <v>18</v>
      </c>
      <c r="B556" s="1" t="s">
        <v>295</v>
      </c>
      <c r="C556" s="35">
        <v>43292</v>
      </c>
      <c r="D556" s="264">
        <v>2018</v>
      </c>
      <c r="E556" s="269">
        <v>5</v>
      </c>
      <c r="F556" s="1" t="s">
        <v>50</v>
      </c>
      <c r="G556" s="1" t="s">
        <v>4</v>
      </c>
      <c r="H556" s="2">
        <v>5.0999999999999996</v>
      </c>
      <c r="I556" s="2">
        <v>5.0999999999999996</v>
      </c>
      <c r="J556" s="8">
        <f t="shared" si="13"/>
        <v>1</v>
      </c>
      <c r="K556" s="28" t="s">
        <v>147</v>
      </c>
      <c r="L556" s="30" t="s">
        <v>84</v>
      </c>
      <c r="M556" s="30">
        <v>1</v>
      </c>
    </row>
    <row r="557" spans="1:13" x14ac:dyDescent="0.25">
      <c r="A557" s="1" t="s">
        <v>18</v>
      </c>
      <c r="B557" s="1" t="s">
        <v>295</v>
      </c>
      <c r="C557" s="35">
        <v>43292</v>
      </c>
      <c r="D557" s="264">
        <v>2018</v>
      </c>
      <c r="E557" s="269">
        <v>5</v>
      </c>
      <c r="F557" s="1" t="s">
        <v>54</v>
      </c>
      <c r="G557" s="1" t="s">
        <v>4</v>
      </c>
      <c r="H557" s="2">
        <v>5.0999999999999996</v>
      </c>
      <c r="I557" s="2">
        <v>5.3</v>
      </c>
      <c r="J557" s="8">
        <f t="shared" si="13"/>
        <v>1.0392156862745099</v>
      </c>
      <c r="K557" s="28" t="s">
        <v>147</v>
      </c>
      <c r="L557" s="30" t="s">
        <v>84</v>
      </c>
      <c r="M557" s="30">
        <v>1</v>
      </c>
    </row>
    <row r="558" spans="1:13" x14ac:dyDescent="0.25">
      <c r="A558" s="1" t="s">
        <v>18</v>
      </c>
      <c r="B558" s="1" t="s">
        <v>295</v>
      </c>
      <c r="C558" s="35">
        <v>43292</v>
      </c>
      <c r="D558" s="264">
        <v>2018</v>
      </c>
      <c r="E558" s="269">
        <v>5</v>
      </c>
      <c r="F558" s="1" t="s">
        <v>55</v>
      </c>
      <c r="G558" s="1" t="s">
        <v>4</v>
      </c>
      <c r="H558" s="2">
        <v>5.2</v>
      </c>
      <c r="I558" s="2">
        <v>5.0999999999999996</v>
      </c>
      <c r="J558" s="8">
        <f t="shared" si="13"/>
        <v>0.98076923076923062</v>
      </c>
      <c r="K558" s="28" t="s">
        <v>147</v>
      </c>
      <c r="L558" s="30" t="s">
        <v>84</v>
      </c>
      <c r="M558" s="30">
        <v>1</v>
      </c>
    </row>
    <row r="559" spans="1:13" x14ac:dyDescent="0.25">
      <c r="A559" s="1" t="s">
        <v>18</v>
      </c>
      <c r="B559" s="1" t="s">
        <v>295</v>
      </c>
      <c r="C559" s="35">
        <v>43292</v>
      </c>
      <c r="D559" s="264">
        <v>2018</v>
      </c>
      <c r="E559" s="269">
        <v>5</v>
      </c>
      <c r="F559" s="1" t="s">
        <v>48</v>
      </c>
      <c r="G559" s="1" t="s">
        <v>4</v>
      </c>
      <c r="H559" s="2">
        <v>5.2</v>
      </c>
      <c r="I559" s="2">
        <v>5.2</v>
      </c>
      <c r="J559" s="8">
        <f t="shared" si="13"/>
        <v>1</v>
      </c>
      <c r="K559" s="28" t="s">
        <v>147</v>
      </c>
      <c r="L559" s="30" t="s">
        <v>84</v>
      </c>
      <c r="M559" s="30">
        <v>1</v>
      </c>
    </row>
    <row r="560" spans="1:13" x14ac:dyDescent="0.25">
      <c r="A560" s="1" t="s">
        <v>18</v>
      </c>
      <c r="B560" s="1" t="s">
        <v>295</v>
      </c>
      <c r="C560" s="35">
        <v>43292</v>
      </c>
      <c r="D560" s="264">
        <v>2018</v>
      </c>
      <c r="E560" s="269">
        <v>5</v>
      </c>
      <c r="F560" s="1" t="s">
        <v>48</v>
      </c>
      <c r="G560" s="1" t="s">
        <v>4</v>
      </c>
      <c r="H560" s="2">
        <v>5.2</v>
      </c>
      <c r="I560" s="2">
        <v>5.2</v>
      </c>
      <c r="J560" s="8">
        <f t="shared" si="13"/>
        <v>1</v>
      </c>
      <c r="K560" s="28" t="s">
        <v>147</v>
      </c>
      <c r="L560" s="30" t="s">
        <v>84</v>
      </c>
      <c r="M560" s="30">
        <v>1</v>
      </c>
    </row>
    <row r="561" spans="1:13" x14ac:dyDescent="0.25">
      <c r="A561" s="1" t="s">
        <v>18</v>
      </c>
      <c r="B561" s="1" t="s">
        <v>295</v>
      </c>
      <c r="C561" s="35">
        <v>43292</v>
      </c>
      <c r="D561" s="264">
        <v>2018</v>
      </c>
      <c r="E561" s="269">
        <v>5</v>
      </c>
      <c r="F561" s="1" t="s">
        <v>55</v>
      </c>
      <c r="G561" s="1" t="s">
        <v>4</v>
      </c>
      <c r="H561" s="2">
        <v>5.2</v>
      </c>
      <c r="I561" s="2">
        <v>5.3</v>
      </c>
      <c r="J561" s="8">
        <f t="shared" si="13"/>
        <v>1.0192307692307692</v>
      </c>
      <c r="K561" s="28" t="s">
        <v>147</v>
      </c>
      <c r="L561" s="30" t="s">
        <v>84</v>
      </c>
      <c r="M561" s="30">
        <v>1</v>
      </c>
    </row>
    <row r="562" spans="1:13" x14ac:dyDescent="0.25">
      <c r="A562" s="1" t="s">
        <v>18</v>
      </c>
      <c r="B562" s="1" t="s">
        <v>295</v>
      </c>
      <c r="C562" s="35">
        <v>43292</v>
      </c>
      <c r="D562" s="264">
        <v>2018</v>
      </c>
      <c r="E562" s="269">
        <v>5</v>
      </c>
      <c r="F562" s="1" t="s">
        <v>55</v>
      </c>
      <c r="G562" s="1" t="s">
        <v>4</v>
      </c>
      <c r="H562" s="2">
        <v>5.3</v>
      </c>
      <c r="I562" s="2">
        <v>5.2</v>
      </c>
      <c r="J562" s="8">
        <f t="shared" si="13"/>
        <v>0.98113207547169823</v>
      </c>
      <c r="K562" s="28" t="s">
        <v>147</v>
      </c>
      <c r="L562" s="30" t="s">
        <v>84</v>
      </c>
      <c r="M562" s="30">
        <v>1</v>
      </c>
    </row>
    <row r="563" spans="1:13" x14ac:dyDescent="0.25">
      <c r="A563" s="1" t="s">
        <v>18</v>
      </c>
      <c r="B563" s="1" t="s">
        <v>295</v>
      </c>
      <c r="C563" s="35">
        <v>43292</v>
      </c>
      <c r="D563" s="264">
        <v>2018</v>
      </c>
      <c r="E563" s="269">
        <v>5</v>
      </c>
      <c r="F563" s="1" t="s">
        <v>54</v>
      </c>
      <c r="G563" s="1" t="s">
        <v>4</v>
      </c>
      <c r="H563" s="2">
        <v>5.3</v>
      </c>
      <c r="I563" s="2">
        <v>5.3</v>
      </c>
      <c r="J563" s="8">
        <f t="shared" si="13"/>
        <v>1</v>
      </c>
      <c r="K563" s="28" t="s">
        <v>147</v>
      </c>
      <c r="L563" s="30" t="s">
        <v>84</v>
      </c>
      <c r="M563" s="30">
        <v>1</v>
      </c>
    </row>
    <row r="564" spans="1:13" x14ac:dyDescent="0.25">
      <c r="A564" s="1" t="s">
        <v>18</v>
      </c>
      <c r="B564" s="1" t="s">
        <v>295</v>
      </c>
      <c r="C564" s="35">
        <v>43292</v>
      </c>
      <c r="D564" s="264">
        <v>2018</v>
      </c>
      <c r="E564" s="269">
        <v>5</v>
      </c>
      <c r="F564" s="1" t="s">
        <v>53</v>
      </c>
      <c r="G564" s="1" t="s">
        <v>4</v>
      </c>
      <c r="H564" s="2">
        <v>5.4</v>
      </c>
      <c r="I564" s="2">
        <v>5.2</v>
      </c>
      <c r="J564" s="8">
        <f t="shared" si="13"/>
        <v>0.96296296296296291</v>
      </c>
      <c r="K564" s="28" t="s">
        <v>147</v>
      </c>
      <c r="L564" s="30" t="s">
        <v>84</v>
      </c>
      <c r="M564" s="30">
        <v>1</v>
      </c>
    </row>
    <row r="565" spans="1:13" x14ac:dyDescent="0.25">
      <c r="A565" s="1" t="s">
        <v>18</v>
      </c>
      <c r="B565" s="1" t="s">
        <v>295</v>
      </c>
      <c r="C565" s="35">
        <v>43292</v>
      </c>
      <c r="D565" s="264">
        <v>2018</v>
      </c>
      <c r="E565" s="269">
        <v>5</v>
      </c>
      <c r="F565" s="1" t="s">
        <v>54</v>
      </c>
      <c r="G565" s="1" t="s">
        <v>4</v>
      </c>
      <c r="H565" s="2">
        <v>5.4</v>
      </c>
      <c r="I565" s="2">
        <v>5.4</v>
      </c>
      <c r="J565" s="8">
        <f t="shared" si="13"/>
        <v>1</v>
      </c>
      <c r="K565" s="28" t="s">
        <v>147</v>
      </c>
      <c r="L565" s="30" t="s">
        <v>84</v>
      </c>
      <c r="M565" s="30">
        <v>1</v>
      </c>
    </row>
    <row r="566" spans="1:13" x14ac:dyDescent="0.25">
      <c r="A566" s="1" t="s">
        <v>18</v>
      </c>
      <c r="B566" s="1" t="s">
        <v>295</v>
      </c>
      <c r="C566" s="35">
        <v>43292</v>
      </c>
      <c r="D566" s="264">
        <v>2018</v>
      </c>
      <c r="E566" s="269">
        <v>5</v>
      </c>
      <c r="F566" s="1" t="s">
        <v>54</v>
      </c>
      <c r="G566" s="1" t="s">
        <v>4</v>
      </c>
      <c r="H566" s="2">
        <v>5.4</v>
      </c>
      <c r="I566" s="2">
        <v>5.4</v>
      </c>
      <c r="J566" s="8">
        <f t="shared" si="13"/>
        <v>1</v>
      </c>
      <c r="K566" s="28" t="s">
        <v>147</v>
      </c>
      <c r="L566" s="30" t="s">
        <v>84</v>
      </c>
      <c r="M566" s="30">
        <v>1</v>
      </c>
    </row>
    <row r="567" spans="1:13" x14ac:dyDescent="0.25">
      <c r="A567" s="1" t="s">
        <v>18</v>
      </c>
      <c r="B567" s="1" t="s">
        <v>295</v>
      </c>
      <c r="C567" s="35">
        <v>43292</v>
      </c>
      <c r="D567" s="264">
        <v>2018</v>
      </c>
      <c r="E567" s="269">
        <v>5</v>
      </c>
      <c r="F567" s="1" t="s">
        <v>50</v>
      </c>
      <c r="G567" s="1" t="s">
        <v>4</v>
      </c>
      <c r="H567" s="2">
        <v>5.4</v>
      </c>
      <c r="I567" s="2">
        <v>5.4</v>
      </c>
      <c r="J567" s="8">
        <f t="shared" si="13"/>
        <v>1</v>
      </c>
      <c r="K567" s="28" t="s">
        <v>147</v>
      </c>
      <c r="L567" s="30" t="s">
        <v>84</v>
      </c>
      <c r="M567" s="30">
        <v>1</v>
      </c>
    </row>
    <row r="568" spans="1:13" x14ac:dyDescent="0.25">
      <c r="A568" s="1" t="s">
        <v>18</v>
      </c>
      <c r="B568" s="1" t="s">
        <v>295</v>
      </c>
      <c r="C568" s="35">
        <v>43292</v>
      </c>
      <c r="D568" s="264">
        <v>2018</v>
      </c>
      <c r="E568" s="269">
        <v>5</v>
      </c>
      <c r="F568" s="1" t="s">
        <v>54</v>
      </c>
      <c r="G568" s="1" t="s">
        <v>4</v>
      </c>
      <c r="H568" s="2">
        <v>5.4</v>
      </c>
      <c r="I568" s="2">
        <v>5.6</v>
      </c>
      <c r="J568" s="8">
        <f t="shared" si="13"/>
        <v>1.037037037037037</v>
      </c>
      <c r="K568" s="28" t="s">
        <v>147</v>
      </c>
      <c r="L568" s="30" t="s">
        <v>84</v>
      </c>
      <c r="M568" s="30">
        <v>1</v>
      </c>
    </row>
    <row r="569" spans="1:13" x14ac:dyDescent="0.25">
      <c r="A569" s="1" t="s">
        <v>18</v>
      </c>
      <c r="B569" s="1" t="s">
        <v>295</v>
      </c>
      <c r="C569" s="35">
        <v>43292</v>
      </c>
      <c r="D569" s="264">
        <v>2018</v>
      </c>
      <c r="E569" s="269">
        <v>5</v>
      </c>
      <c r="F569" s="1" t="s">
        <v>48</v>
      </c>
      <c r="G569" s="1" t="s">
        <v>4</v>
      </c>
      <c r="H569" s="2">
        <v>5.4</v>
      </c>
      <c r="I569" s="2">
        <v>5.9</v>
      </c>
      <c r="J569" s="8">
        <f t="shared" si="13"/>
        <v>1.0925925925925926</v>
      </c>
      <c r="K569" s="28" t="s">
        <v>147</v>
      </c>
      <c r="L569" s="30" t="s">
        <v>84</v>
      </c>
      <c r="M569" s="30">
        <v>1</v>
      </c>
    </row>
    <row r="570" spans="1:13" x14ac:dyDescent="0.25">
      <c r="A570" s="1" t="s">
        <v>18</v>
      </c>
      <c r="B570" s="1" t="s">
        <v>295</v>
      </c>
      <c r="C570" s="35">
        <v>43292</v>
      </c>
      <c r="D570" s="264">
        <v>2018</v>
      </c>
      <c r="E570" s="269">
        <v>5</v>
      </c>
      <c r="F570" s="1" t="s">
        <v>55</v>
      </c>
      <c r="G570" s="1" t="s">
        <v>4</v>
      </c>
      <c r="H570" s="2">
        <v>5.5</v>
      </c>
      <c r="I570" s="2">
        <v>5.8</v>
      </c>
      <c r="J570" s="8">
        <f t="shared" si="13"/>
        <v>1.0545454545454545</v>
      </c>
      <c r="K570" s="28" t="s">
        <v>147</v>
      </c>
      <c r="L570" s="30" t="s">
        <v>84</v>
      </c>
      <c r="M570" s="30">
        <v>1</v>
      </c>
    </row>
    <row r="571" spans="1:13" x14ac:dyDescent="0.25">
      <c r="A571" s="1" t="s">
        <v>18</v>
      </c>
      <c r="B571" s="1" t="s">
        <v>295</v>
      </c>
      <c r="C571" s="35">
        <v>43292</v>
      </c>
      <c r="D571" s="264">
        <v>2018</v>
      </c>
      <c r="E571" s="269">
        <v>5</v>
      </c>
      <c r="F571" s="1" t="s">
        <v>55</v>
      </c>
      <c r="G571" s="1" t="s">
        <v>4</v>
      </c>
      <c r="H571" s="2">
        <v>5.5</v>
      </c>
      <c r="I571" s="2">
        <v>5.8</v>
      </c>
      <c r="J571" s="8">
        <f t="shared" si="13"/>
        <v>1.0545454545454545</v>
      </c>
      <c r="K571" s="28" t="s">
        <v>147</v>
      </c>
      <c r="L571" s="30" t="s">
        <v>84</v>
      </c>
      <c r="M571" s="30">
        <v>1</v>
      </c>
    </row>
    <row r="572" spans="1:13" x14ac:dyDescent="0.25">
      <c r="A572" s="1" t="s">
        <v>18</v>
      </c>
      <c r="B572" s="1" t="s">
        <v>295</v>
      </c>
      <c r="C572" s="35">
        <v>43292</v>
      </c>
      <c r="D572" s="264">
        <v>2018</v>
      </c>
      <c r="E572" s="269">
        <v>5</v>
      </c>
      <c r="F572" s="1" t="s">
        <v>55</v>
      </c>
      <c r="G572" s="1" t="s">
        <v>4</v>
      </c>
      <c r="H572" s="2">
        <v>5.7</v>
      </c>
      <c r="I572" s="2">
        <v>5.7</v>
      </c>
      <c r="J572" s="8">
        <f t="shared" si="13"/>
        <v>1</v>
      </c>
      <c r="K572" s="28" t="s">
        <v>147</v>
      </c>
      <c r="L572" s="30" t="s">
        <v>84</v>
      </c>
      <c r="M572" s="30">
        <v>1</v>
      </c>
    </row>
    <row r="573" spans="1:13" x14ac:dyDescent="0.25">
      <c r="A573" s="1" t="s">
        <v>18</v>
      </c>
      <c r="B573" s="1" t="s">
        <v>295</v>
      </c>
      <c r="C573" s="35">
        <v>43292</v>
      </c>
      <c r="D573" s="264">
        <v>2018</v>
      </c>
      <c r="E573" s="269">
        <v>5</v>
      </c>
      <c r="F573" s="1" t="s">
        <v>55</v>
      </c>
      <c r="G573" s="1" t="s">
        <v>4</v>
      </c>
      <c r="H573" s="2">
        <v>5.8</v>
      </c>
      <c r="I573" s="2">
        <v>5.7</v>
      </c>
      <c r="J573" s="8">
        <f t="shared" si="13"/>
        <v>0.98275862068965525</v>
      </c>
      <c r="K573" s="28" t="s">
        <v>147</v>
      </c>
      <c r="L573" s="30" t="s">
        <v>84</v>
      </c>
      <c r="M573" s="30">
        <v>1</v>
      </c>
    </row>
    <row r="574" spans="1:13" x14ac:dyDescent="0.25">
      <c r="A574" s="1" t="s">
        <v>18</v>
      </c>
      <c r="B574" s="1" t="s">
        <v>295</v>
      </c>
      <c r="C574" s="35">
        <v>43292</v>
      </c>
      <c r="D574" s="264">
        <v>2018</v>
      </c>
      <c r="E574" s="269">
        <v>5</v>
      </c>
      <c r="F574" s="1" t="s">
        <v>53</v>
      </c>
      <c r="G574" s="1" t="s">
        <v>4</v>
      </c>
      <c r="H574" s="2">
        <v>6</v>
      </c>
      <c r="I574" s="2">
        <v>6.1</v>
      </c>
      <c r="J574" s="8">
        <f t="shared" si="13"/>
        <v>1.0166666666666666</v>
      </c>
      <c r="K574" s="28" t="s">
        <v>147</v>
      </c>
      <c r="L574" s="30" t="s">
        <v>84</v>
      </c>
      <c r="M574" s="30">
        <v>1</v>
      </c>
    </row>
    <row r="575" spans="1:13" x14ac:dyDescent="0.25">
      <c r="A575" s="1" t="s">
        <v>18</v>
      </c>
      <c r="B575" s="1" t="s">
        <v>295</v>
      </c>
      <c r="C575" s="35">
        <v>43292</v>
      </c>
      <c r="D575" s="264">
        <v>2018</v>
      </c>
      <c r="E575" s="269">
        <v>5</v>
      </c>
      <c r="F575" s="1" t="s">
        <v>55</v>
      </c>
      <c r="G575" s="1" t="s">
        <v>4</v>
      </c>
      <c r="H575" s="2">
        <v>6.2</v>
      </c>
      <c r="I575" s="2">
        <v>6.2</v>
      </c>
      <c r="J575" s="8">
        <f t="shared" si="13"/>
        <v>1</v>
      </c>
      <c r="K575" s="28" t="s">
        <v>147</v>
      </c>
      <c r="L575" s="30" t="s">
        <v>84</v>
      </c>
      <c r="M575" s="30">
        <v>1</v>
      </c>
    </row>
    <row r="576" spans="1:13" x14ac:dyDescent="0.25">
      <c r="A576" s="1" t="s">
        <v>12</v>
      </c>
      <c r="B576" s="1" t="s">
        <v>294</v>
      </c>
      <c r="C576" s="35">
        <v>43293</v>
      </c>
      <c r="D576" s="264">
        <v>2018</v>
      </c>
      <c r="E576" s="269">
        <v>5</v>
      </c>
      <c r="F576" s="1" t="s">
        <v>52</v>
      </c>
      <c r="G576" s="1" t="s">
        <v>4</v>
      </c>
      <c r="H576" s="2">
        <v>4.7</v>
      </c>
      <c r="I576" s="2">
        <v>4.8</v>
      </c>
      <c r="J576" s="8">
        <f t="shared" si="13"/>
        <v>1.0212765957446808</v>
      </c>
      <c r="K576" s="28" t="s">
        <v>147</v>
      </c>
      <c r="L576" s="30" t="s">
        <v>84</v>
      </c>
      <c r="M576" s="30">
        <v>1</v>
      </c>
    </row>
    <row r="577" spans="1:13" x14ac:dyDescent="0.25">
      <c r="A577" s="1" t="s">
        <v>12</v>
      </c>
      <c r="B577" s="1" t="s">
        <v>294</v>
      </c>
      <c r="C577" s="35">
        <v>43293</v>
      </c>
      <c r="D577" s="264">
        <v>2018</v>
      </c>
      <c r="E577" s="269">
        <v>5</v>
      </c>
      <c r="F577" s="1" t="s">
        <v>50</v>
      </c>
      <c r="G577" s="1" t="s">
        <v>4</v>
      </c>
      <c r="H577" s="2">
        <v>4.9000000000000004</v>
      </c>
      <c r="I577" s="2">
        <v>5</v>
      </c>
      <c r="J577" s="8">
        <f t="shared" si="13"/>
        <v>1.0204081632653061</v>
      </c>
      <c r="K577" s="28" t="s">
        <v>147</v>
      </c>
      <c r="L577" s="30" t="s">
        <v>84</v>
      </c>
      <c r="M577" s="30">
        <v>1</v>
      </c>
    </row>
    <row r="578" spans="1:13" x14ac:dyDescent="0.25">
      <c r="A578" s="1" t="s">
        <v>12</v>
      </c>
      <c r="B578" s="1" t="s">
        <v>294</v>
      </c>
      <c r="C578" s="35">
        <v>43293</v>
      </c>
      <c r="D578" s="264">
        <v>2018</v>
      </c>
      <c r="E578" s="269">
        <v>5</v>
      </c>
      <c r="F578" s="1" t="s">
        <v>50</v>
      </c>
      <c r="G578" s="1" t="s">
        <v>4</v>
      </c>
      <c r="H578" s="2">
        <v>5</v>
      </c>
      <c r="I578" s="2">
        <v>5.2</v>
      </c>
      <c r="J578" s="8">
        <f t="shared" si="13"/>
        <v>1.04</v>
      </c>
      <c r="K578" s="28" t="s">
        <v>147</v>
      </c>
      <c r="L578" s="30" t="s">
        <v>84</v>
      </c>
      <c r="M578" s="30">
        <v>1</v>
      </c>
    </row>
    <row r="579" spans="1:13" x14ac:dyDescent="0.25">
      <c r="A579" s="1" t="s">
        <v>12</v>
      </c>
      <c r="B579" s="1" t="s">
        <v>294</v>
      </c>
      <c r="C579" s="35">
        <v>43293</v>
      </c>
      <c r="D579" s="264">
        <v>2018</v>
      </c>
      <c r="E579" s="269">
        <v>5</v>
      </c>
      <c r="F579" s="1" t="s">
        <v>50</v>
      </c>
      <c r="G579" s="1" t="s">
        <v>4</v>
      </c>
      <c r="H579" s="2">
        <v>5.2</v>
      </c>
      <c r="I579" s="2">
        <v>5.2</v>
      </c>
      <c r="J579" s="8">
        <f t="shared" si="13"/>
        <v>1</v>
      </c>
      <c r="K579" s="28" t="s">
        <v>147</v>
      </c>
      <c r="L579" s="30" t="s">
        <v>84</v>
      </c>
      <c r="M579" s="30">
        <v>1</v>
      </c>
    </row>
    <row r="580" spans="1:13" x14ac:dyDescent="0.25">
      <c r="A580" s="1" t="s">
        <v>12</v>
      </c>
      <c r="B580" s="1" t="s">
        <v>294</v>
      </c>
      <c r="C580" s="35">
        <v>43293</v>
      </c>
      <c r="D580" s="264">
        <v>2018</v>
      </c>
      <c r="E580" s="269">
        <v>5</v>
      </c>
      <c r="F580" s="1" t="s">
        <v>52</v>
      </c>
      <c r="G580" s="1" t="s">
        <v>4</v>
      </c>
      <c r="H580" s="2">
        <v>5.2</v>
      </c>
      <c r="I580" s="2">
        <v>5.2</v>
      </c>
      <c r="J580" s="8">
        <f t="shared" si="13"/>
        <v>1</v>
      </c>
      <c r="K580" s="28" t="s">
        <v>147</v>
      </c>
      <c r="L580" s="30" t="s">
        <v>84</v>
      </c>
      <c r="M580" s="30">
        <v>1</v>
      </c>
    </row>
    <row r="581" spans="1:13" x14ac:dyDescent="0.25">
      <c r="A581" s="1" t="s">
        <v>12</v>
      </c>
      <c r="B581" s="1" t="s">
        <v>294</v>
      </c>
      <c r="C581" s="35">
        <v>43293</v>
      </c>
      <c r="D581" s="264">
        <v>2018</v>
      </c>
      <c r="E581" s="269">
        <v>5</v>
      </c>
      <c r="F581" s="1" t="s">
        <v>48</v>
      </c>
      <c r="G581" s="1" t="s">
        <v>4</v>
      </c>
      <c r="H581" s="2">
        <v>5.2</v>
      </c>
      <c r="I581" s="2">
        <v>5.4</v>
      </c>
      <c r="J581" s="8">
        <f t="shared" si="13"/>
        <v>1.0384615384615385</v>
      </c>
      <c r="K581" s="28" t="s">
        <v>147</v>
      </c>
      <c r="L581" s="30" t="s">
        <v>84</v>
      </c>
      <c r="M581" s="30">
        <v>1</v>
      </c>
    </row>
    <row r="582" spans="1:13" x14ac:dyDescent="0.25">
      <c r="A582" s="1" t="s">
        <v>12</v>
      </c>
      <c r="B582" s="1" t="s">
        <v>294</v>
      </c>
      <c r="C582" s="35">
        <v>43293</v>
      </c>
      <c r="D582" s="264">
        <v>2018</v>
      </c>
      <c r="E582" s="269">
        <v>5</v>
      </c>
      <c r="F582" s="1" t="s">
        <v>50</v>
      </c>
      <c r="G582" s="1" t="s">
        <v>4</v>
      </c>
      <c r="H582" s="2">
        <v>5.3</v>
      </c>
      <c r="I582" s="2">
        <v>5.2</v>
      </c>
      <c r="J582" s="8">
        <f t="shared" si="13"/>
        <v>0.98113207547169823</v>
      </c>
      <c r="K582" s="28" t="s">
        <v>147</v>
      </c>
      <c r="L582" s="30" t="s">
        <v>84</v>
      </c>
      <c r="M582" s="30">
        <v>1</v>
      </c>
    </row>
    <row r="583" spans="1:13" x14ac:dyDescent="0.25">
      <c r="A583" s="1" t="s">
        <v>12</v>
      </c>
      <c r="B583" s="1" t="s">
        <v>294</v>
      </c>
      <c r="C583" s="35">
        <v>43293</v>
      </c>
      <c r="D583" s="264">
        <v>2018</v>
      </c>
      <c r="E583" s="269">
        <v>5</v>
      </c>
      <c r="F583" s="1" t="s">
        <v>52</v>
      </c>
      <c r="G583" s="1" t="s">
        <v>4</v>
      </c>
      <c r="H583" s="2">
        <v>5.4</v>
      </c>
      <c r="I583" s="2">
        <v>5.4</v>
      </c>
      <c r="J583" s="8">
        <f t="shared" si="13"/>
        <v>1</v>
      </c>
      <c r="K583" s="28" t="s">
        <v>147</v>
      </c>
      <c r="L583" s="30" t="s">
        <v>84</v>
      </c>
      <c r="M583" s="30">
        <v>1</v>
      </c>
    </row>
    <row r="584" spans="1:13" x14ac:dyDescent="0.25">
      <c r="A584" s="1" t="s">
        <v>12</v>
      </c>
      <c r="B584" s="1" t="s">
        <v>294</v>
      </c>
      <c r="C584" s="35">
        <v>43293</v>
      </c>
      <c r="D584" s="264">
        <v>2018</v>
      </c>
      <c r="E584" s="269">
        <v>5</v>
      </c>
      <c r="F584" s="1" t="s">
        <v>51</v>
      </c>
      <c r="G584" s="1" t="s">
        <v>4</v>
      </c>
      <c r="H584" s="2">
        <v>5.4</v>
      </c>
      <c r="I584" s="2">
        <v>5.6</v>
      </c>
      <c r="J584" s="8">
        <f t="shared" si="13"/>
        <v>1.037037037037037</v>
      </c>
      <c r="K584" s="28" t="s">
        <v>147</v>
      </c>
      <c r="L584" s="30" t="s">
        <v>84</v>
      </c>
      <c r="M584" s="30">
        <v>1</v>
      </c>
    </row>
    <row r="585" spans="1:13" x14ac:dyDescent="0.25">
      <c r="A585" s="1" t="s">
        <v>12</v>
      </c>
      <c r="B585" s="1" t="s">
        <v>294</v>
      </c>
      <c r="C585" s="35">
        <v>43293</v>
      </c>
      <c r="D585" s="264">
        <v>2018</v>
      </c>
      <c r="E585" s="269">
        <v>5</v>
      </c>
      <c r="F585" s="1" t="s">
        <v>53</v>
      </c>
      <c r="G585" s="1" t="s">
        <v>4</v>
      </c>
      <c r="H585" s="2">
        <v>5.5</v>
      </c>
      <c r="I585" s="2">
        <v>5.5</v>
      </c>
      <c r="J585" s="8">
        <f t="shared" si="13"/>
        <v>1</v>
      </c>
      <c r="K585" s="28" t="s">
        <v>147</v>
      </c>
      <c r="L585" s="30" t="s">
        <v>84</v>
      </c>
      <c r="M585" s="30">
        <v>1</v>
      </c>
    </row>
    <row r="586" spans="1:13" x14ac:dyDescent="0.25">
      <c r="A586" s="1" t="s">
        <v>12</v>
      </c>
      <c r="B586" s="1" t="s">
        <v>294</v>
      </c>
      <c r="C586" s="35">
        <v>43293</v>
      </c>
      <c r="D586" s="264">
        <v>2018</v>
      </c>
      <c r="E586" s="269">
        <v>5</v>
      </c>
      <c r="F586" s="1" t="s">
        <v>52</v>
      </c>
      <c r="G586" s="1" t="s">
        <v>4</v>
      </c>
      <c r="H586" s="2">
        <v>5.5</v>
      </c>
      <c r="I586" s="2">
        <v>5.7</v>
      </c>
      <c r="J586" s="8">
        <f t="shared" si="13"/>
        <v>1.0363636363636364</v>
      </c>
      <c r="K586" s="28" t="s">
        <v>147</v>
      </c>
      <c r="L586" s="30" t="s">
        <v>84</v>
      </c>
      <c r="M586" s="30">
        <v>1</v>
      </c>
    </row>
    <row r="587" spans="1:13" x14ac:dyDescent="0.25">
      <c r="A587" s="1" t="s">
        <v>12</v>
      </c>
      <c r="B587" s="1" t="s">
        <v>294</v>
      </c>
      <c r="C587" s="35">
        <v>43293</v>
      </c>
      <c r="D587" s="264">
        <v>2018</v>
      </c>
      <c r="E587" s="269">
        <v>5</v>
      </c>
      <c r="F587" s="1" t="s">
        <v>49</v>
      </c>
      <c r="G587" s="1" t="s">
        <v>4</v>
      </c>
      <c r="H587" s="2">
        <v>5.6</v>
      </c>
      <c r="I587" s="2">
        <v>5.6</v>
      </c>
      <c r="J587" s="8">
        <f t="shared" si="13"/>
        <v>1</v>
      </c>
      <c r="K587" s="28" t="s">
        <v>147</v>
      </c>
      <c r="L587" s="30" t="s">
        <v>84</v>
      </c>
      <c r="M587" s="30">
        <v>1</v>
      </c>
    </row>
    <row r="588" spans="1:13" x14ac:dyDescent="0.25">
      <c r="A588" s="1" t="s">
        <v>12</v>
      </c>
      <c r="B588" s="1" t="s">
        <v>294</v>
      </c>
      <c r="C588" s="35">
        <v>43293</v>
      </c>
      <c r="D588" s="264">
        <v>2018</v>
      </c>
      <c r="E588" s="269">
        <v>5</v>
      </c>
      <c r="F588" s="1" t="s">
        <v>52</v>
      </c>
      <c r="G588" s="1" t="s">
        <v>4</v>
      </c>
      <c r="H588" s="2">
        <v>5.6</v>
      </c>
      <c r="I588" s="2">
        <v>5.6</v>
      </c>
      <c r="J588" s="8">
        <f t="shared" si="13"/>
        <v>1</v>
      </c>
      <c r="K588" s="28" t="s">
        <v>147</v>
      </c>
      <c r="L588" s="30" t="s">
        <v>84</v>
      </c>
      <c r="M588" s="30">
        <v>1</v>
      </c>
    </row>
    <row r="589" spans="1:13" x14ac:dyDescent="0.25">
      <c r="A589" s="1" t="s">
        <v>12</v>
      </c>
      <c r="B589" s="1" t="s">
        <v>294</v>
      </c>
      <c r="C589" s="35">
        <v>43293</v>
      </c>
      <c r="D589" s="264">
        <v>2018</v>
      </c>
      <c r="E589" s="269">
        <v>5</v>
      </c>
      <c r="F589" s="1" t="s">
        <v>52</v>
      </c>
      <c r="G589" s="1" t="s">
        <v>4</v>
      </c>
      <c r="H589" s="2">
        <v>5.6</v>
      </c>
      <c r="I589" s="2">
        <v>5.7</v>
      </c>
      <c r="J589" s="8">
        <f t="shared" si="13"/>
        <v>1.017857142857143</v>
      </c>
      <c r="K589" s="28" t="s">
        <v>147</v>
      </c>
      <c r="L589" s="30" t="s">
        <v>84</v>
      </c>
      <c r="M589" s="30">
        <v>1</v>
      </c>
    </row>
    <row r="590" spans="1:13" x14ac:dyDescent="0.25">
      <c r="A590" s="1" t="s">
        <v>12</v>
      </c>
      <c r="B590" s="1" t="s">
        <v>294</v>
      </c>
      <c r="C590" s="35">
        <v>43293</v>
      </c>
      <c r="D590" s="264">
        <v>2018</v>
      </c>
      <c r="E590" s="269">
        <v>5</v>
      </c>
      <c r="F590" s="1" t="s">
        <v>52</v>
      </c>
      <c r="G590" s="1" t="s">
        <v>4</v>
      </c>
      <c r="H590" s="2">
        <v>5.6</v>
      </c>
      <c r="I590" s="2">
        <v>5.8</v>
      </c>
      <c r="J590" s="8">
        <f t="shared" si="13"/>
        <v>1.0357142857142858</v>
      </c>
      <c r="K590" s="30" t="s">
        <v>147</v>
      </c>
      <c r="L590" s="30" t="s">
        <v>84</v>
      </c>
      <c r="M590" s="30">
        <v>1</v>
      </c>
    </row>
    <row r="591" spans="1:13" x14ac:dyDescent="0.25">
      <c r="A591" s="1" t="s">
        <v>12</v>
      </c>
      <c r="B591" s="1" t="s">
        <v>294</v>
      </c>
      <c r="C591" s="35">
        <v>43293</v>
      </c>
      <c r="D591" s="264">
        <v>2018</v>
      </c>
      <c r="E591" s="269">
        <v>5</v>
      </c>
      <c r="F591" s="1" t="s">
        <v>52</v>
      </c>
      <c r="G591" s="1" t="s">
        <v>4</v>
      </c>
      <c r="H591" s="2">
        <v>5.8</v>
      </c>
      <c r="I591" s="2">
        <v>5.9</v>
      </c>
      <c r="J591" s="8">
        <f t="shared" si="13"/>
        <v>1.017241379310345</v>
      </c>
      <c r="K591" s="28" t="s">
        <v>147</v>
      </c>
      <c r="L591" s="30" t="s">
        <v>84</v>
      </c>
      <c r="M591" s="30">
        <v>1</v>
      </c>
    </row>
    <row r="592" spans="1:13" x14ac:dyDescent="0.25">
      <c r="A592" s="1" t="s">
        <v>12</v>
      </c>
      <c r="B592" s="1" t="s">
        <v>294</v>
      </c>
      <c r="C592" s="35">
        <v>43293</v>
      </c>
      <c r="D592" s="264">
        <v>2018</v>
      </c>
      <c r="E592" s="269">
        <v>5</v>
      </c>
      <c r="F592" s="1" t="s">
        <v>52</v>
      </c>
      <c r="G592" s="1" t="s">
        <v>4</v>
      </c>
      <c r="H592" s="2">
        <v>5.9</v>
      </c>
      <c r="I592" s="2">
        <v>5.9</v>
      </c>
      <c r="J592" s="8">
        <f t="shared" ref="J592:J655" si="14">I592/H592</f>
        <v>1</v>
      </c>
      <c r="K592" s="28" t="s">
        <v>147</v>
      </c>
      <c r="L592" s="30" t="s">
        <v>84</v>
      </c>
      <c r="M592" s="30">
        <v>1</v>
      </c>
    </row>
    <row r="593" spans="1:13" x14ac:dyDescent="0.25">
      <c r="A593" s="1" t="s">
        <v>12</v>
      </c>
      <c r="B593" s="1" t="s">
        <v>294</v>
      </c>
      <c r="C593" s="35">
        <v>43293</v>
      </c>
      <c r="D593" s="264">
        <v>2018</v>
      </c>
      <c r="E593" s="269">
        <v>5</v>
      </c>
      <c r="F593" s="1" t="s">
        <v>53</v>
      </c>
      <c r="G593" s="1" t="s">
        <v>4</v>
      </c>
      <c r="H593" s="2">
        <v>6</v>
      </c>
      <c r="I593" s="2">
        <v>5.9</v>
      </c>
      <c r="J593" s="8">
        <f t="shared" si="14"/>
        <v>0.98333333333333339</v>
      </c>
      <c r="K593" s="28" t="s">
        <v>147</v>
      </c>
      <c r="L593" s="30" t="s">
        <v>84</v>
      </c>
      <c r="M593" s="30">
        <v>1</v>
      </c>
    </row>
    <row r="594" spans="1:13" x14ac:dyDescent="0.25">
      <c r="A594" s="1" t="s">
        <v>18</v>
      </c>
      <c r="B594" s="1" t="s">
        <v>295</v>
      </c>
      <c r="C594" s="35">
        <v>43304</v>
      </c>
      <c r="D594" s="264">
        <v>2018</v>
      </c>
      <c r="E594" s="269">
        <v>6</v>
      </c>
      <c r="F594" s="1" t="s">
        <v>60</v>
      </c>
      <c r="G594" s="1" t="s">
        <v>4</v>
      </c>
      <c r="H594" s="2">
        <v>5.0999999999999996</v>
      </c>
      <c r="I594" s="2">
        <v>4.9000000000000004</v>
      </c>
      <c r="J594" s="8">
        <f t="shared" si="14"/>
        <v>0.96078431372549034</v>
      </c>
      <c r="K594" s="28" t="s">
        <v>147</v>
      </c>
      <c r="L594" s="30" t="s">
        <v>84</v>
      </c>
      <c r="M594" s="30">
        <v>1</v>
      </c>
    </row>
    <row r="595" spans="1:13" x14ac:dyDescent="0.25">
      <c r="A595" s="1" t="s">
        <v>18</v>
      </c>
      <c r="B595" s="1" t="s">
        <v>295</v>
      </c>
      <c r="C595" s="35">
        <v>43304</v>
      </c>
      <c r="D595" s="264">
        <v>2018</v>
      </c>
      <c r="E595" s="269">
        <v>6</v>
      </c>
      <c r="F595" s="1" t="s">
        <v>61</v>
      </c>
      <c r="G595" s="1" t="s">
        <v>4</v>
      </c>
      <c r="H595" s="2">
        <v>5.8</v>
      </c>
      <c r="I595" s="2">
        <v>6.1</v>
      </c>
      <c r="J595" s="8">
        <f t="shared" si="14"/>
        <v>1.0517241379310345</v>
      </c>
      <c r="K595" s="28" t="s">
        <v>147</v>
      </c>
      <c r="L595" s="30" t="s">
        <v>84</v>
      </c>
      <c r="M595" s="30">
        <v>1</v>
      </c>
    </row>
    <row r="596" spans="1:13" x14ac:dyDescent="0.25">
      <c r="A596" s="1" t="s">
        <v>2</v>
      </c>
      <c r="B596" s="1" t="s">
        <v>294</v>
      </c>
      <c r="C596" s="35">
        <v>43306</v>
      </c>
      <c r="D596" s="264">
        <v>2018</v>
      </c>
      <c r="E596" s="269">
        <v>6</v>
      </c>
      <c r="F596" s="1" t="s">
        <v>61</v>
      </c>
      <c r="G596" s="1" t="s">
        <v>4</v>
      </c>
      <c r="H596" s="2">
        <v>5.2</v>
      </c>
      <c r="I596" s="2">
        <v>5.3</v>
      </c>
      <c r="J596" s="8">
        <f t="shared" si="14"/>
        <v>1.0192307692307692</v>
      </c>
      <c r="K596" s="28" t="s">
        <v>147</v>
      </c>
      <c r="L596" s="30" t="s">
        <v>84</v>
      </c>
      <c r="M596" s="30">
        <v>1</v>
      </c>
    </row>
    <row r="597" spans="1:13" x14ac:dyDescent="0.25">
      <c r="A597" s="1" t="s">
        <v>2</v>
      </c>
      <c r="B597" s="1" t="s">
        <v>294</v>
      </c>
      <c r="C597" s="35">
        <v>43306</v>
      </c>
      <c r="D597" s="264">
        <v>2018</v>
      </c>
      <c r="E597" s="269">
        <v>6</v>
      </c>
      <c r="F597" s="1" t="s">
        <v>62</v>
      </c>
      <c r="G597" s="1" t="s">
        <v>4</v>
      </c>
      <c r="H597" s="2">
        <v>5.3</v>
      </c>
      <c r="I597" s="2">
        <v>5.0999999999999996</v>
      </c>
      <c r="J597" s="8">
        <f t="shared" si="14"/>
        <v>0.96226415094339623</v>
      </c>
      <c r="K597" s="28" t="s">
        <v>147</v>
      </c>
      <c r="L597" s="30" t="s">
        <v>84</v>
      </c>
      <c r="M597" s="30">
        <v>1</v>
      </c>
    </row>
    <row r="598" spans="1:13" x14ac:dyDescent="0.25">
      <c r="A598" s="1" t="s">
        <v>2</v>
      </c>
      <c r="B598" s="1" t="s">
        <v>294</v>
      </c>
      <c r="C598" s="35">
        <v>43306</v>
      </c>
      <c r="D598" s="264">
        <v>2018</v>
      </c>
      <c r="E598" s="269">
        <v>6</v>
      </c>
      <c r="F598" s="1" t="s">
        <v>61</v>
      </c>
      <c r="G598" s="1" t="s">
        <v>4</v>
      </c>
      <c r="H598" s="2">
        <v>5.5</v>
      </c>
      <c r="I598" s="2">
        <v>5.4</v>
      </c>
      <c r="J598" s="8">
        <f t="shared" si="14"/>
        <v>0.98181818181818192</v>
      </c>
      <c r="K598" s="28" t="s">
        <v>147</v>
      </c>
      <c r="L598" s="30" t="s">
        <v>84</v>
      </c>
      <c r="M598" s="30">
        <v>1</v>
      </c>
    </row>
    <row r="599" spans="1:13" x14ac:dyDescent="0.25">
      <c r="A599" s="1" t="s">
        <v>2</v>
      </c>
      <c r="B599" s="1" t="s">
        <v>294</v>
      </c>
      <c r="C599" s="35">
        <v>43306</v>
      </c>
      <c r="D599" s="264">
        <v>2018</v>
      </c>
      <c r="E599" s="269">
        <v>6</v>
      </c>
      <c r="F599" s="1" t="s">
        <v>62</v>
      </c>
      <c r="G599" s="1" t="s">
        <v>4</v>
      </c>
      <c r="H599" s="2">
        <v>5.5</v>
      </c>
      <c r="I599" s="2">
        <v>5.5</v>
      </c>
      <c r="J599" s="8">
        <f t="shared" si="14"/>
        <v>1</v>
      </c>
      <c r="K599" s="28" t="s">
        <v>147</v>
      </c>
      <c r="L599" s="30" t="s">
        <v>84</v>
      </c>
      <c r="M599" s="30">
        <v>1</v>
      </c>
    </row>
    <row r="600" spans="1:13" x14ac:dyDescent="0.25">
      <c r="A600" s="1" t="s">
        <v>2</v>
      </c>
      <c r="B600" s="1" t="s">
        <v>294</v>
      </c>
      <c r="C600" s="35">
        <v>43306</v>
      </c>
      <c r="D600" s="264">
        <v>2018</v>
      </c>
      <c r="E600" s="269">
        <v>6</v>
      </c>
      <c r="F600" s="1" t="s">
        <v>61</v>
      </c>
      <c r="G600" s="1" t="s">
        <v>4</v>
      </c>
      <c r="H600" s="2">
        <v>5.5</v>
      </c>
      <c r="I600" s="2">
        <v>5.7</v>
      </c>
      <c r="J600" s="8">
        <f t="shared" si="14"/>
        <v>1.0363636363636364</v>
      </c>
      <c r="K600" s="28" t="s">
        <v>147</v>
      </c>
      <c r="L600" s="30" t="s">
        <v>84</v>
      </c>
      <c r="M600" s="30">
        <v>1</v>
      </c>
    </row>
    <row r="601" spans="1:13" x14ac:dyDescent="0.25">
      <c r="A601" s="1" t="s">
        <v>2</v>
      </c>
      <c r="B601" s="1" t="s">
        <v>294</v>
      </c>
      <c r="C601" s="35">
        <v>43306</v>
      </c>
      <c r="D601" s="264">
        <v>2018</v>
      </c>
      <c r="E601" s="269">
        <v>6</v>
      </c>
      <c r="F601" s="1" t="s">
        <v>76</v>
      </c>
      <c r="G601" s="1" t="s">
        <v>4</v>
      </c>
      <c r="H601" s="2">
        <v>5.5</v>
      </c>
      <c r="I601" s="2">
        <v>5.9</v>
      </c>
      <c r="J601" s="8">
        <f t="shared" si="14"/>
        <v>1.0727272727272728</v>
      </c>
      <c r="K601" s="28" t="s">
        <v>147</v>
      </c>
      <c r="L601" s="30" t="s">
        <v>84</v>
      </c>
      <c r="M601" s="30">
        <v>1</v>
      </c>
    </row>
    <row r="602" spans="1:13" x14ac:dyDescent="0.25">
      <c r="A602" s="1" t="s">
        <v>2</v>
      </c>
      <c r="B602" s="1" t="s">
        <v>294</v>
      </c>
      <c r="C602" s="35">
        <v>43306</v>
      </c>
      <c r="D602" s="264">
        <v>2018</v>
      </c>
      <c r="E602" s="269">
        <v>6</v>
      </c>
      <c r="F602" s="1" t="s">
        <v>61</v>
      </c>
      <c r="G602" s="1" t="s">
        <v>4</v>
      </c>
      <c r="H602" s="2">
        <v>5.6</v>
      </c>
      <c r="I602" s="2">
        <v>5.6</v>
      </c>
      <c r="J602" s="8">
        <f t="shared" si="14"/>
        <v>1</v>
      </c>
      <c r="K602" s="28" t="s">
        <v>147</v>
      </c>
      <c r="L602" s="30" t="s">
        <v>84</v>
      </c>
      <c r="M602" s="30">
        <v>1</v>
      </c>
    </row>
    <row r="603" spans="1:13" x14ac:dyDescent="0.25">
      <c r="A603" s="1" t="s">
        <v>2</v>
      </c>
      <c r="B603" s="1" t="s">
        <v>294</v>
      </c>
      <c r="C603" s="35">
        <v>43306</v>
      </c>
      <c r="D603" s="264">
        <v>2018</v>
      </c>
      <c r="E603" s="269">
        <v>6</v>
      </c>
      <c r="F603" s="1" t="s">
        <v>76</v>
      </c>
      <c r="G603" s="1" t="s">
        <v>4</v>
      </c>
      <c r="H603" s="2">
        <v>5.7</v>
      </c>
      <c r="I603" s="2">
        <v>6.1</v>
      </c>
      <c r="J603" s="8">
        <f t="shared" si="14"/>
        <v>1.0701754385964912</v>
      </c>
      <c r="K603" s="28" t="s">
        <v>147</v>
      </c>
      <c r="L603" s="30" t="s">
        <v>84</v>
      </c>
      <c r="M603" s="30">
        <v>1</v>
      </c>
    </row>
    <row r="604" spans="1:13" x14ac:dyDescent="0.25">
      <c r="A604" s="1" t="s">
        <v>2</v>
      </c>
      <c r="B604" s="1" t="s">
        <v>294</v>
      </c>
      <c r="C604" s="35">
        <v>43306</v>
      </c>
      <c r="D604" s="264">
        <v>2018</v>
      </c>
      <c r="E604" s="269">
        <v>6</v>
      </c>
      <c r="F604" s="1" t="s">
        <v>62</v>
      </c>
      <c r="G604" s="1" t="s">
        <v>4</v>
      </c>
      <c r="H604" s="2">
        <v>6.1</v>
      </c>
      <c r="I604" s="2">
        <v>6.2</v>
      </c>
      <c r="J604" s="8">
        <f t="shared" si="14"/>
        <v>1.0163934426229508</v>
      </c>
      <c r="K604" s="28" t="s">
        <v>147</v>
      </c>
      <c r="L604" s="30" t="s">
        <v>84</v>
      </c>
      <c r="M604" s="30">
        <v>1</v>
      </c>
    </row>
    <row r="605" spans="1:13" x14ac:dyDescent="0.25">
      <c r="A605" s="1" t="s">
        <v>45</v>
      </c>
      <c r="B605" s="1" t="s">
        <v>295</v>
      </c>
      <c r="C605" s="35">
        <v>43306</v>
      </c>
      <c r="D605" s="264">
        <v>2018</v>
      </c>
      <c r="E605" s="269">
        <v>6</v>
      </c>
      <c r="F605" s="1" t="s">
        <v>62</v>
      </c>
      <c r="G605" s="1" t="s">
        <v>4</v>
      </c>
      <c r="H605" s="2">
        <v>5.2</v>
      </c>
      <c r="I605" s="2">
        <v>5.2</v>
      </c>
      <c r="J605" s="8">
        <f t="shared" si="14"/>
        <v>1</v>
      </c>
      <c r="K605" s="28" t="s">
        <v>147</v>
      </c>
      <c r="L605" s="30" t="s">
        <v>84</v>
      </c>
      <c r="M605" s="30">
        <v>1</v>
      </c>
    </row>
    <row r="606" spans="1:13" x14ac:dyDescent="0.25">
      <c r="A606" s="1" t="s">
        <v>45</v>
      </c>
      <c r="B606" s="1" t="s">
        <v>295</v>
      </c>
      <c r="C606" s="35">
        <v>43306</v>
      </c>
      <c r="D606" s="264">
        <v>2018</v>
      </c>
      <c r="E606" s="269">
        <v>6</v>
      </c>
      <c r="F606" s="1" t="s">
        <v>62</v>
      </c>
      <c r="G606" s="1" t="s">
        <v>4</v>
      </c>
      <c r="H606" s="2">
        <v>5.4</v>
      </c>
      <c r="I606" s="2">
        <v>5.4</v>
      </c>
      <c r="J606" s="8">
        <f t="shared" si="14"/>
        <v>1</v>
      </c>
      <c r="K606" s="28" t="s">
        <v>147</v>
      </c>
      <c r="L606" s="30" t="s">
        <v>84</v>
      </c>
      <c r="M606" s="30">
        <v>1</v>
      </c>
    </row>
    <row r="607" spans="1:13" x14ac:dyDescent="0.25">
      <c r="A607" s="1" t="s">
        <v>45</v>
      </c>
      <c r="B607" s="1" t="s">
        <v>295</v>
      </c>
      <c r="C607" s="35">
        <v>43306</v>
      </c>
      <c r="D607" s="264">
        <v>2018</v>
      </c>
      <c r="E607" s="269">
        <v>6</v>
      </c>
      <c r="F607" s="1" t="s">
        <v>57</v>
      </c>
      <c r="G607" s="1" t="s">
        <v>4</v>
      </c>
      <c r="H607" s="2">
        <v>5.4</v>
      </c>
      <c r="I607" s="2">
        <v>5.6</v>
      </c>
      <c r="J607" s="8">
        <f t="shared" si="14"/>
        <v>1.037037037037037</v>
      </c>
      <c r="K607" s="28" t="s">
        <v>147</v>
      </c>
      <c r="L607" s="30" t="s">
        <v>84</v>
      </c>
      <c r="M607" s="30">
        <v>1</v>
      </c>
    </row>
    <row r="608" spans="1:13" x14ac:dyDescent="0.25">
      <c r="A608" s="1" t="s">
        <v>45</v>
      </c>
      <c r="B608" s="1" t="s">
        <v>295</v>
      </c>
      <c r="C608" s="35">
        <v>43306</v>
      </c>
      <c r="D608" s="264">
        <v>2018</v>
      </c>
      <c r="E608" s="269">
        <v>6</v>
      </c>
      <c r="F608" s="1" t="s">
        <v>62</v>
      </c>
      <c r="G608" s="1" t="s">
        <v>4</v>
      </c>
      <c r="H608" s="2">
        <v>5.6</v>
      </c>
      <c r="I608" s="2">
        <v>5.7</v>
      </c>
      <c r="J608" s="8">
        <f t="shared" si="14"/>
        <v>1.017857142857143</v>
      </c>
      <c r="K608" s="28" t="s">
        <v>147</v>
      </c>
      <c r="L608" s="30" t="s">
        <v>84</v>
      </c>
      <c r="M608" s="30">
        <v>1</v>
      </c>
    </row>
    <row r="609" spans="1:13" x14ac:dyDescent="0.25">
      <c r="A609" s="1" t="s">
        <v>45</v>
      </c>
      <c r="B609" s="1" t="s">
        <v>295</v>
      </c>
      <c r="C609" s="35">
        <v>43306</v>
      </c>
      <c r="D609" s="264">
        <v>2018</v>
      </c>
      <c r="E609" s="269">
        <v>6</v>
      </c>
      <c r="F609" s="1" t="s">
        <v>62</v>
      </c>
      <c r="G609" s="1" t="s">
        <v>4</v>
      </c>
      <c r="H609" s="2">
        <v>5.7</v>
      </c>
      <c r="I609" s="2">
        <v>5.9</v>
      </c>
      <c r="J609" s="8">
        <f t="shared" si="14"/>
        <v>1.0350877192982457</v>
      </c>
      <c r="K609" s="28" t="s">
        <v>147</v>
      </c>
      <c r="L609" s="30" t="s">
        <v>84</v>
      </c>
      <c r="M609" s="30">
        <v>1</v>
      </c>
    </row>
    <row r="610" spans="1:13" x14ac:dyDescent="0.25">
      <c r="A610" s="1" t="s">
        <v>45</v>
      </c>
      <c r="B610" s="1" t="s">
        <v>295</v>
      </c>
      <c r="C610" s="35">
        <v>43306</v>
      </c>
      <c r="D610" s="264">
        <v>2018</v>
      </c>
      <c r="E610" s="269">
        <v>6</v>
      </c>
      <c r="F610" s="1" t="s">
        <v>77</v>
      </c>
      <c r="G610" s="1" t="s">
        <v>4</v>
      </c>
      <c r="H610" s="2">
        <v>5.8</v>
      </c>
      <c r="I610" s="2">
        <v>6.1</v>
      </c>
      <c r="J610" s="8">
        <f t="shared" si="14"/>
        <v>1.0517241379310345</v>
      </c>
      <c r="K610" s="28" t="s">
        <v>147</v>
      </c>
      <c r="L610" s="30" t="s">
        <v>84</v>
      </c>
      <c r="M610" s="30">
        <v>1</v>
      </c>
    </row>
    <row r="611" spans="1:13" x14ac:dyDescent="0.25">
      <c r="A611" s="1" t="s">
        <v>43</v>
      </c>
      <c r="B611" s="1" t="s">
        <v>294</v>
      </c>
      <c r="C611" s="35">
        <v>43307</v>
      </c>
      <c r="D611" s="264">
        <v>2018</v>
      </c>
      <c r="E611" s="269">
        <v>6</v>
      </c>
      <c r="F611" s="1" t="s">
        <v>60</v>
      </c>
      <c r="G611" s="1" t="s">
        <v>4</v>
      </c>
      <c r="H611" s="2">
        <v>5.7</v>
      </c>
      <c r="I611" s="2">
        <v>5.8</v>
      </c>
      <c r="J611" s="8">
        <f t="shared" si="14"/>
        <v>1.0175438596491226</v>
      </c>
      <c r="K611" s="28" t="s">
        <v>147</v>
      </c>
      <c r="L611" s="30" t="s">
        <v>84</v>
      </c>
      <c r="M611" s="30">
        <v>1</v>
      </c>
    </row>
    <row r="612" spans="1:13" x14ac:dyDescent="0.25">
      <c r="A612" s="1" t="s">
        <v>10</v>
      </c>
      <c r="B612" s="1" t="s">
        <v>295</v>
      </c>
      <c r="C612" s="35">
        <v>43307</v>
      </c>
      <c r="D612" s="264">
        <v>2018</v>
      </c>
      <c r="E612" s="269">
        <v>6</v>
      </c>
      <c r="F612" s="1" t="s">
        <v>58</v>
      </c>
      <c r="G612" s="1" t="s">
        <v>4</v>
      </c>
      <c r="H612" s="2">
        <v>5.2</v>
      </c>
      <c r="I612" s="2">
        <v>5.3</v>
      </c>
      <c r="J612" s="8">
        <f t="shared" si="14"/>
        <v>1.0192307692307692</v>
      </c>
      <c r="K612" s="28" t="s">
        <v>147</v>
      </c>
      <c r="L612" s="30" t="s">
        <v>84</v>
      </c>
      <c r="M612" s="30">
        <v>1</v>
      </c>
    </row>
    <row r="613" spans="1:13" x14ac:dyDescent="0.25">
      <c r="A613" s="1" t="s">
        <v>10</v>
      </c>
      <c r="B613" s="1" t="s">
        <v>295</v>
      </c>
      <c r="C613" s="35">
        <v>43307</v>
      </c>
      <c r="D613" s="264">
        <v>2018</v>
      </c>
      <c r="E613" s="269">
        <v>6</v>
      </c>
      <c r="F613" s="1" t="s">
        <v>63</v>
      </c>
      <c r="G613" s="1" t="s">
        <v>4</v>
      </c>
      <c r="H613" s="2">
        <v>5.4</v>
      </c>
      <c r="I613" s="2">
        <v>5.5</v>
      </c>
      <c r="J613" s="8">
        <f t="shared" si="14"/>
        <v>1.0185185185185184</v>
      </c>
      <c r="K613" s="28" t="s">
        <v>147</v>
      </c>
      <c r="L613" s="30" t="s">
        <v>84</v>
      </c>
      <c r="M613" s="30">
        <v>1</v>
      </c>
    </row>
    <row r="614" spans="1:13" x14ac:dyDescent="0.25">
      <c r="A614" s="1" t="s">
        <v>2</v>
      </c>
      <c r="B614" s="1" t="s">
        <v>294</v>
      </c>
      <c r="C614" s="35">
        <v>43318</v>
      </c>
      <c r="D614" s="264">
        <v>2018</v>
      </c>
      <c r="E614" s="269">
        <v>7</v>
      </c>
      <c r="F614" s="1" t="s">
        <v>66</v>
      </c>
      <c r="G614" s="1" t="s">
        <v>4</v>
      </c>
      <c r="H614" s="2">
        <v>5</v>
      </c>
      <c r="I614" s="2">
        <v>5.2</v>
      </c>
      <c r="J614" s="8">
        <f t="shared" si="14"/>
        <v>1.04</v>
      </c>
      <c r="K614" s="28" t="s">
        <v>147</v>
      </c>
      <c r="L614" s="30" t="s">
        <v>84</v>
      </c>
      <c r="M614" s="30">
        <v>1</v>
      </c>
    </row>
    <row r="615" spans="1:13" x14ac:dyDescent="0.25">
      <c r="A615" s="1" t="s">
        <v>2</v>
      </c>
      <c r="B615" s="1" t="s">
        <v>294</v>
      </c>
      <c r="C615" s="35">
        <v>43318</v>
      </c>
      <c r="D615" s="264">
        <v>2018</v>
      </c>
      <c r="E615" s="269">
        <v>7</v>
      </c>
      <c r="F615" s="1" t="s">
        <v>66</v>
      </c>
      <c r="G615" s="1" t="s">
        <v>4</v>
      </c>
      <c r="H615" s="2">
        <v>5.2</v>
      </c>
      <c r="I615" s="2">
        <v>5.2</v>
      </c>
      <c r="J615" s="8">
        <f t="shared" si="14"/>
        <v>1</v>
      </c>
      <c r="K615" s="28" t="s">
        <v>147</v>
      </c>
      <c r="L615" s="30" t="s">
        <v>84</v>
      </c>
      <c r="M615" s="30">
        <v>1</v>
      </c>
    </row>
    <row r="616" spans="1:13" x14ac:dyDescent="0.25">
      <c r="A616" s="1" t="s">
        <v>2</v>
      </c>
      <c r="B616" s="1" t="s">
        <v>294</v>
      </c>
      <c r="C616" s="35">
        <v>43318</v>
      </c>
      <c r="D616" s="264">
        <v>2018</v>
      </c>
      <c r="E616" s="267">
        <v>7</v>
      </c>
      <c r="F616" s="1" t="s">
        <v>66</v>
      </c>
      <c r="G616" s="1" t="s">
        <v>4</v>
      </c>
      <c r="H616" s="2">
        <v>5.2</v>
      </c>
      <c r="I616" s="2">
        <v>5.2</v>
      </c>
      <c r="J616" s="8">
        <f t="shared" si="14"/>
        <v>1</v>
      </c>
      <c r="K616" s="28" t="s">
        <v>147</v>
      </c>
      <c r="L616" s="30" t="s">
        <v>84</v>
      </c>
      <c r="M616" s="30">
        <v>1</v>
      </c>
    </row>
    <row r="617" spans="1:13" x14ac:dyDescent="0.25">
      <c r="A617" s="1" t="s">
        <v>2</v>
      </c>
      <c r="B617" s="1" t="s">
        <v>294</v>
      </c>
      <c r="C617" s="35">
        <v>43318</v>
      </c>
      <c r="D617" s="264">
        <v>2018</v>
      </c>
      <c r="E617" s="269">
        <v>7</v>
      </c>
      <c r="F617" s="1" t="s">
        <v>66</v>
      </c>
      <c r="G617" s="1" t="s">
        <v>4</v>
      </c>
      <c r="H617" s="2">
        <v>5.2</v>
      </c>
      <c r="I617" s="2">
        <v>5.2</v>
      </c>
      <c r="J617" s="8">
        <f t="shared" si="14"/>
        <v>1</v>
      </c>
      <c r="K617" s="28" t="s">
        <v>147</v>
      </c>
      <c r="L617" s="30" t="s">
        <v>84</v>
      </c>
      <c r="M617" s="30">
        <v>1</v>
      </c>
    </row>
    <row r="618" spans="1:13" x14ac:dyDescent="0.25">
      <c r="A618" s="1" t="s">
        <v>2</v>
      </c>
      <c r="B618" s="1" t="s">
        <v>294</v>
      </c>
      <c r="C618" s="35">
        <v>43318</v>
      </c>
      <c r="D618" s="264">
        <v>2018</v>
      </c>
      <c r="E618" s="269">
        <v>7</v>
      </c>
      <c r="F618" s="1" t="s">
        <v>66</v>
      </c>
      <c r="G618" s="1" t="s">
        <v>4</v>
      </c>
      <c r="H618" s="2">
        <v>5.3</v>
      </c>
      <c r="I618" s="2">
        <v>5.2</v>
      </c>
      <c r="J618" s="8">
        <f t="shared" si="14"/>
        <v>0.98113207547169823</v>
      </c>
      <c r="K618" s="28" t="s">
        <v>147</v>
      </c>
      <c r="L618" s="30" t="s">
        <v>84</v>
      </c>
      <c r="M618" s="30">
        <v>1</v>
      </c>
    </row>
    <row r="619" spans="1:13" x14ac:dyDescent="0.25">
      <c r="A619" s="1" t="s">
        <v>2</v>
      </c>
      <c r="B619" s="1" t="s">
        <v>294</v>
      </c>
      <c r="C619" s="35">
        <v>43318</v>
      </c>
      <c r="D619" s="264">
        <v>2018</v>
      </c>
      <c r="E619" s="267">
        <v>7</v>
      </c>
      <c r="F619" s="1" t="s">
        <v>66</v>
      </c>
      <c r="G619" s="1" t="s">
        <v>4</v>
      </c>
      <c r="H619" s="2">
        <v>5.4</v>
      </c>
      <c r="I619" s="2">
        <v>5.6</v>
      </c>
      <c r="J619" s="8">
        <f t="shared" si="14"/>
        <v>1.037037037037037</v>
      </c>
      <c r="K619" s="28" t="s">
        <v>147</v>
      </c>
      <c r="L619" s="30" t="s">
        <v>84</v>
      </c>
      <c r="M619" s="30">
        <v>1</v>
      </c>
    </row>
    <row r="620" spans="1:13" x14ac:dyDescent="0.25">
      <c r="A620" s="1" t="s">
        <v>2</v>
      </c>
      <c r="B620" s="1" t="s">
        <v>294</v>
      </c>
      <c r="C620" s="35">
        <v>43318</v>
      </c>
      <c r="D620" s="264">
        <v>2018</v>
      </c>
      <c r="E620" s="269">
        <v>7</v>
      </c>
      <c r="F620" s="1" t="s">
        <v>67</v>
      </c>
      <c r="G620" s="1" t="s">
        <v>4</v>
      </c>
      <c r="H620" s="2">
        <v>5.5</v>
      </c>
      <c r="I620" s="2">
        <v>5.5</v>
      </c>
      <c r="J620" s="8">
        <f t="shared" si="14"/>
        <v>1</v>
      </c>
      <c r="K620" s="28" t="s">
        <v>147</v>
      </c>
      <c r="L620" s="30" t="s">
        <v>84</v>
      </c>
      <c r="M620" s="30">
        <v>1</v>
      </c>
    </row>
    <row r="621" spans="1:13" x14ac:dyDescent="0.25">
      <c r="A621" s="1" t="s">
        <v>2</v>
      </c>
      <c r="B621" s="1" t="s">
        <v>294</v>
      </c>
      <c r="C621" s="35">
        <v>43318</v>
      </c>
      <c r="D621" s="264">
        <v>2018</v>
      </c>
      <c r="E621" s="269">
        <v>7</v>
      </c>
      <c r="F621" s="1" t="s">
        <v>79</v>
      </c>
      <c r="G621" s="1" t="s">
        <v>4</v>
      </c>
      <c r="H621" s="2">
        <v>5.5</v>
      </c>
      <c r="I621" s="2">
        <v>5.6</v>
      </c>
      <c r="J621" s="8">
        <f t="shared" si="14"/>
        <v>1.0181818181818181</v>
      </c>
      <c r="K621" s="28" t="s">
        <v>147</v>
      </c>
      <c r="L621" s="30" t="s">
        <v>84</v>
      </c>
      <c r="M621" s="30">
        <v>1</v>
      </c>
    </row>
    <row r="622" spans="1:13" x14ac:dyDescent="0.25">
      <c r="A622" s="1" t="s">
        <v>2</v>
      </c>
      <c r="B622" s="1" t="s">
        <v>294</v>
      </c>
      <c r="C622" s="35">
        <v>43318</v>
      </c>
      <c r="D622" s="264">
        <v>2018</v>
      </c>
      <c r="E622" s="267">
        <v>7</v>
      </c>
      <c r="F622" s="1" t="s">
        <v>66</v>
      </c>
      <c r="G622" s="1" t="s">
        <v>4</v>
      </c>
      <c r="H622" s="2">
        <v>5.5</v>
      </c>
      <c r="I622" s="2">
        <v>5.6</v>
      </c>
      <c r="J622" s="8">
        <f t="shared" si="14"/>
        <v>1.0181818181818181</v>
      </c>
      <c r="K622" s="28" t="s">
        <v>147</v>
      </c>
      <c r="L622" s="30" t="s">
        <v>84</v>
      </c>
      <c r="M622" s="30">
        <v>1</v>
      </c>
    </row>
    <row r="623" spans="1:13" x14ac:dyDescent="0.25">
      <c r="A623" s="1" t="s">
        <v>43</v>
      </c>
      <c r="B623" s="1" t="s">
        <v>294</v>
      </c>
      <c r="C623" s="35">
        <v>43319</v>
      </c>
      <c r="D623" s="264">
        <v>2018</v>
      </c>
      <c r="E623" s="269">
        <v>7</v>
      </c>
      <c r="F623" s="1" t="s">
        <v>80</v>
      </c>
      <c r="G623" s="1" t="s">
        <v>4</v>
      </c>
      <c r="H623" s="2">
        <v>5.4</v>
      </c>
      <c r="I623" s="2">
        <v>5.4</v>
      </c>
      <c r="J623" s="8">
        <f t="shared" si="14"/>
        <v>1</v>
      </c>
      <c r="K623" s="28" t="s">
        <v>147</v>
      </c>
      <c r="L623" s="30" t="s">
        <v>84</v>
      </c>
      <c r="M623" s="30">
        <v>1</v>
      </c>
    </row>
    <row r="624" spans="1:13" x14ac:dyDescent="0.25">
      <c r="A624" s="1" t="s">
        <v>45</v>
      </c>
      <c r="B624" s="1" t="s">
        <v>295</v>
      </c>
      <c r="C624" s="35">
        <v>43319</v>
      </c>
      <c r="D624" s="264">
        <v>2018</v>
      </c>
      <c r="E624" s="267">
        <v>7</v>
      </c>
      <c r="F624" s="1" t="s">
        <v>74</v>
      </c>
      <c r="G624" s="1" t="s">
        <v>4</v>
      </c>
      <c r="H624" s="2">
        <v>5.5</v>
      </c>
      <c r="I624" s="2">
        <v>5.8</v>
      </c>
      <c r="J624" s="8">
        <f t="shared" si="14"/>
        <v>1.0545454545454545</v>
      </c>
      <c r="K624" s="28" t="s">
        <v>147</v>
      </c>
      <c r="L624" s="30" t="s">
        <v>84</v>
      </c>
      <c r="M624" s="30">
        <v>1</v>
      </c>
    </row>
    <row r="625" spans="1:13" x14ac:dyDescent="0.25">
      <c r="A625" s="1" t="s">
        <v>10</v>
      </c>
      <c r="B625" s="1" t="s">
        <v>295</v>
      </c>
      <c r="C625" s="35">
        <v>43320</v>
      </c>
      <c r="D625" s="264">
        <v>2018</v>
      </c>
      <c r="E625" s="267">
        <v>7</v>
      </c>
      <c r="F625" s="1" t="s">
        <v>64</v>
      </c>
      <c r="G625" s="1" t="s">
        <v>4</v>
      </c>
      <c r="H625" s="2">
        <v>4.5999999999999996</v>
      </c>
      <c r="I625" s="2">
        <v>4.5999999999999996</v>
      </c>
      <c r="J625" s="8">
        <f t="shared" si="14"/>
        <v>1</v>
      </c>
      <c r="K625" s="28" t="s">
        <v>147</v>
      </c>
      <c r="L625" s="30" t="s">
        <v>84</v>
      </c>
      <c r="M625" s="30">
        <v>1</v>
      </c>
    </row>
    <row r="626" spans="1:13" x14ac:dyDescent="0.25">
      <c r="A626" s="1" t="s">
        <v>10</v>
      </c>
      <c r="B626" s="1" t="s">
        <v>295</v>
      </c>
      <c r="C626" s="35">
        <v>43320</v>
      </c>
      <c r="D626" s="264">
        <v>2018</v>
      </c>
      <c r="E626" s="269">
        <v>7</v>
      </c>
      <c r="F626" s="1" t="s">
        <v>64</v>
      </c>
      <c r="G626" s="1" t="s">
        <v>4</v>
      </c>
      <c r="H626" s="2">
        <v>4.5999999999999996</v>
      </c>
      <c r="I626" s="2">
        <v>4.5999999999999996</v>
      </c>
      <c r="J626" s="8">
        <f t="shared" si="14"/>
        <v>1</v>
      </c>
      <c r="K626" s="28" t="s">
        <v>147</v>
      </c>
      <c r="L626" s="30" t="s">
        <v>84</v>
      </c>
      <c r="M626" s="30">
        <v>1</v>
      </c>
    </row>
    <row r="627" spans="1:13" x14ac:dyDescent="0.25">
      <c r="A627" s="1" t="s">
        <v>2</v>
      </c>
      <c r="B627" s="1" t="s">
        <v>294</v>
      </c>
      <c r="C627" s="35">
        <v>43335</v>
      </c>
      <c r="D627" s="264">
        <v>2018</v>
      </c>
      <c r="E627" s="269">
        <v>8</v>
      </c>
      <c r="F627" s="1" t="s">
        <v>3</v>
      </c>
      <c r="G627" s="1" t="s">
        <v>4</v>
      </c>
      <c r="H627" s="2">
        <v>5</v>
      </c>
      <c r="I627" s="2">
        <v>5.0999999999999996</v>
      </c>
      <c r="J627" s="8">
        <f t="shared" si="14"/>
        <v>1.02</v>
      </c>
      <c r="K627" s="28" t="s">
        <v>147</v>
      </c>
      <c r="L627" s="30" t="s">
        <v>84</v>
      </c>
      <c r="M627" s="30">
        <v>1</v>
      </c>
    </row>
    <row r="628" spans="1:13" x14ac:dyDescent="0.25">
      <c r="A628" s="1" t="s">
        <v>2</v>
      </c>
      <c r="B628" s="1" t="s">
        <v>294</v>
      </c>
      <c r="C628" s="35">
        <v>43335</v>
      </c>
      <c r="D628" s="264">
        <v>2018</v>
      </c>
      <c r="E628" s="269">
        <v>8</v>
      </c>
      <c r="F628" s="1" t="s">
        <v>6</v>
      </c>
      <c r="G628" s="1" t="s">
        <v>4</v>
      </c>
      <c r="H628" s="2">
        <v>5.0999999999999996</v>
      </c>
      <c r="I628" s="2">
        <v>5.3</v>
      </c>
      <c r="J628" s="8">
        <f t="shared" si="14"/>
        <v>1.0392156862745099</v>
      </c>
      <c r="K628" s="28" t="s">
        <v>147</v>
      </c>
      <c r="L628" s="30" t="s">
        <v>84</v>
      </c>
      <c r="M628" s="30">
        <v>1</v>
      </c>
    </row>
    <row r="629" spans="1:13" x14ac:dyDescent="0.25">
      <c r="A629" s="1" t="s">
        <v>2</v>
      </c>
      <c r="B629" s="1" t="s">
        <v>294</v>
      </c>
      <c r="C629" s="35">
        <v>43335</v>
      </c>
      <c r="D629" s="264">
        <v>2018</v>
      </c>
      <c r="E629" s="269">
        <v>8</v>
      </c>
      <c r="F629" s="1" t="s">
        <v>3</v>
      </c>
      <c r="G629" s="1" t="s">
        <v>4</v>
      </c>
      <c r="H629" s="2">
        <v>5.3</v>
      </c>
      <c r="I629" s="2">
        <v>5.4</v>
      </c>
      <c r="J629" s="8">
        <f t="shared" si="14"/>
        <v>1.0188679245283019</v>
      </c>
      <c r="K629" s="28" t="s">
        <v>147</v>
      </c>
      <c r="L629" s="30" t="s">
        <v>84</v>
      </c>
      <c r="M629" s="30">
        <v>1</v>
      </c>
    </row>
    <row r="630" spans="1:13" x14ac:dyDescent="0.25">
      <c r="A630" s="1" t="s">
        <v>45</v>
      </c>
      <c r="B630" s="1" t="s">
        <v>295</v>
      </c>
      <c r="C630" s="35">
        <v>43335</v>
      </c>
      <c r="D630" s="264">
        <v>2018</v>
      </c>
      <c r="E630" s="269">
        <v>8</v>
      </c>
      <c r="F630" s="1" t="s">
        <v>5</v>
      </c>
      <c r="G630" s="1" t="s">
        <v>4</v>
      </c>
      <c r="H630" s="2">
        <v>5.5</v>
      </c>
      <c r="I630" s="2">
        <v>5.7</v>
      </c>
      <c r="J630" s="8">
        <f t="shared" si="14"/>
        <v>1.0363636363636364</v>
      </c>
      <c r="K630" s="28" t="s">
        <v>147</v>
      </c>
      <c r="L630" s="30" t="s">
        <v>84</v>
      </c>
      <c r="M630" s="30">
        <v>1</v>
      </c>
    </row>
    <row r="631" spans="1:13" x14ac:dyDescent="0.25">
      <c r="A631" s="6" t="s">
        <v>43</v>
      </c>
      <c r="B631" s="1" t="s">
        <v>294</v>
      </c>
      <c r="C631" s="36">
        <v>43349</v>
      </c>
      <c r="D631" s="264">
        <v>2018</v>
      </c>
      <c r="E631" s="267">
        <v>9</v>
      </c>
      <c r="F631" s="6" t="s">
        <v>99</v>
      </c>
      <c r="G631" s="6" t="s">
        <v>4</v>
      </c>
      <c r="H631" s="7">
        <v>5.2</v>
      </c>
      <c r="I631" s="7">
        <v>5.5</v>
      </c>
      <c r="J631" s="8">
        <f t="shared" si="14"/>
        <v>1.0576923076923077</v>
      </c>
      <c r="K631" s="28" t="s">
        <v>147</v>
      </c>
      <c r="L631" s="30" t="s">
        <v>84</v>
      </c>
      <c r="M631" s="30">
        <v>1</v>
      </c>
    </row>
    <row r="632" spans="1:13" x14ac:dyDescent="0.25">
      <c r="A632" s="6" t="s">
        <v>45</v>
      </c>
      <c r="B632" s="1" t="s">
        <v>295</v>
      </c>
      <c r="C632" s="36">
        <v>43349</v>
      </c>
      <c r="D632" s="264">
        <v>2018</v>
      </c>
      <c r="E632" s="267">
        <v>9</v>
      </c>
      <c r="F632" s="6" t="s">
        <v>101</v>
      </c>
      <c r="G632" s="6" t="s">
        <v>4</v>
      </c>
      <c r="H632" s="7">
        <v>5</v>
      </c>
      <c r="I632" s="7">
        <v>5.2</v>
      </c>
      <c r="J632" s="8">
        <f t="shared" si="14"/>
        <v>1.04</v>
      </c>
      <c r="K632" s="28" t="s">
        <v>147</v>
      </c>
      <c r="L632" s="30" t="s">
        <v>84</v>
      </c>
      <c r="M632" s="30">
        <v>1</v>
      </c>
    </row>
    <row r="633" spans="1:13" x14ac:dyDescent="0.25">
      <c r="A633" s="116" t="s">
        <v>2</v>
      </c>
      <c r="B633" s="1" t="s">
        <v>294</v>
      </c>
      <c r="C633" s="251">
        <v>43635</v>
      </c>
      <c r="D633" s="156">
        <v>2019</v>
      </c>
      <c r="E633" s="157">
        <v>5</v>
      </c>
      <c r="F633" s="116" t="s">
        <v>74</v>
      </c>
      <c r="G633" s="116" t="s">
        <v>4</v>
      </c>
      <c r="H633" s="118">
        <v>5.9</v>
      </c>
      <c r="I633" s="118">
        <v>5.9</v>
      </c>
      <c r="J633" s="8">
        <f t="shared" si="14"/>
        <v>1</v>
      </c>
      <c r="K633" s="255" t="s">
        <v>147</v>
      </c>
      <c r="L633" s="111" t="s">
        <v>84</v>
      </c>
      <c r="M633" s="30">
        <v>1</v>
      </c>
    </row>
    <row r="634" spans="1:13" x14ac:dyDescent="0.25">
      <c r="A634" s="116" t="s">
        <v>2</v>
      </c>
      <c r="B634" s="1" t="s">
        <v>294</v>
      </c>
      <c r="C634" s="251">
        <v>43635</v>
      </c>
      <c r="D634" s="156">
        <v>2019</v>
      </c>
      <c r="E634" s="157">
        <v>5</v>
      </c>
      <c r="F634" s="116" t="s">
        <v>67</v>
      </c>
      <c r="G634" s="116" t="s">
        <v>4</v>
      </c>
      <c r="H634" s="118">
        <v>5.8</v>
      </c>
      <c r="I634" s="118">
        <v>5.8</v>
      </c>
      <c r="J634" s="8">
        <f t="shared" si="14"/>
        <v>1</v>
      </c>
      <c r="K634" s="255" t="s">
        <v>147</v>
      </c>
      <c r="L634" s="111" t="s">
        <v>84</v>
      </c>
      <c r="M634" s="30">
        <v>1</v>
      </c>
    </row>
    <row r="635" spans="1:13" x14ac:dyDescent="0.25">
      <c r="A635" s="116" t="s">
        <v>45</v>
      </c>
      <c r="B635" s="1" t="s">
        <v>295</v>
      </c>
      <c r="C635" s="251">
        <v>43635</v>
      </c>
      <c r="D635" s="156">
        <v>2019</v>
      </c>
      <c r="E635" s="157">
        <v>5</v>
      </c>
      <c r="F635" s="116" t="s">
        <v>73</v>
      </c>
      <c r="G635" s="116" t="s">
        <v>4</v>
      </c>
      <c r="H635" s="118">
        <v>5.9</v>
      </c>
      <c r="I635" s="118">
        <v>6.1</v>
      </c>
      <c r="J635" s="8">
        <f t="shared" si="14"/>
        <v>1.0338983050847457</v>
      </c>
      <c r="K635" s="255" t="s">
        <v>147</v>
      </c>
      <c r="L635" s="111" t="s">
        <v>84</v>
      </c>
      <c r="M635" s="30">
        <v>1</v>
      </c>
    </row>
    <row r="636" spans="1:13" x14ac:dyDescent="0.25">
      <c r="A636" s="116" t="s">
        <v>45</v>
      </c>
      <c r="B636" s="1" t="s">
        <v>295</v>
      </c>
      <c r="C636" s="251">
        <v>43635</v>
      </c>
      <c r="D636" s="156">
        <v>2019</v>
      </c>
      <c r="E636" s="157">
        <v>5</v>
      </c>
      <c r="F636" s="116" t="s">
        <v>75</v>
      </c>
      <c r="G636" s="116" t="s">
        <v>4</v>
      </c>
      <c r="H636" s="118">
        <v>5.2</v>
      </c>
      <c r="I636" s="118">
        <v>5.4</v>
      </c>
      <c r="J636" s="8">
        <f t="shared" si="14"/>
        <v>1.0384615384615385</v>
      </c>
      <c r="K636" s="255" t="s">
        <v>147</v>
      </c>
      <c r="L636" s="111" t="s">
        <v>84</v>
      </c>
      <c r="M636" s="30">
        <v>1</v>
      </c>
    </row>
    <row r="637" spans="1:13" x14ac:dyDescent="0.25">
      <c r="A637" s="116" t="s">
        <v>2</v>
      </c>
      <c r="B637" s="1" t="s">
        <v>294</v>
      </c>
      <c r="C637" s="251">
        <v>43648</v>
      </c>
      <c r="D637" s="156">
        <v>2019</v>
      </c>
      <c r="E637" s="157">
        <v>6</v>
      </c>
      <c r="F637" s="116" t="s">
        <v>68</v>
      </c>
      <c r="G637" s="116" t="s">
        <v>4</v>
      </c>
      <c r="H637" s="118">
        <v>5.7</v>
      </c>
      <c r="I637" s="118">
        <v>5.9</v>
      </c>
      <c r="J637" s="8">
        <f t="shared" si="14"/>
        <v>1.0350877192982457</v>
      </c>
      <c r="K637" s="255" t="s">
        <v>147</v>
      </c>
      <c r="L637" s="111" t="s">
        <v>84</v>
      </c>
      <c r="M637" s="30">
        <v>1</v>
      </c>
    </row>
    <row r="638" spans="1:13" x14ac:dyDescent="0.25">
      <c r="A638" s="116" t="s">
        <v>2</v>
      </c>
      <c r="B638" s="1" t="s">
        <v>294</v>
      </c>
      <c r="C638" s="251">
        <v>43648</v>
      </c>
      <c r="D638" s="156">
        <v>2019</v>
      </c>
      <c r="E638" s="157">
        <v>6</v>
      </c>
      <c r="F638" s="116" t="s">
        <v>71</v>
      </c>
      <c r="G638" s="116" t="s">
        <v>4</v>
      </c>
      <c r="H638" s="118">
        <v>5.0999999999999996</v>
      </c>
      <c r="I638" s="118">
        <v>5.3</v>
      </c>
      <c r="J638" s="8">
        <f t="shared" si="14"/>
        <v>1.0392156862745099</v>
      </c>
      <c r="K638" s="111" t="s">
        <v>147</v>
      </c>
      <c r="L638" s="111" t="s">
        <v>84</v>
      </c>
      <c r="M638" s="30">
        <v>1</v>
      </c>
    </row>
    <row r="639" spans="1:13" x14ac:dyDescent="0.25">
      <c r="A639" s="116" t="s">
        <v>2</v>
      </c>
      <c r="B639" s="1" t="s">
        <v>294</v>
      </c>
      <c r="C639" s="251">
        <v>43648</v>
      </c>
      <c r="D639" s="156">
        <v>2019</v>
      </c>
      <c r="E639" s="157">
        <v>6</v>
      </c>
      <c r="F639" s="116" t="s">
        <v>9</v>
      </c>
      <c r="G639" s="116" t="s">
        <v>4</v>
      </c>
      <c r="H639" s="118">
        <v>5.2</v>
      </c>
      <c r="I639" s="118">
        <v>5.3</v>
      </c>
      <c r="J639" s="8">
        <f t="shared" si="14"/>
        <v>1.0192307692307692</v>
      </c>
      <c r="K639" s="111" t="s">
        <v>147</v>
      </c>
      <c r="L639" s="111" t="s">
        <v>84</v>
      </c>
      <c r="M639" s="30">
        <v>1</v>
      </c>
    </row>
    <row r="640" spans="1:13" x14ac:dyDescent="0.25">
      <c r="A640" s="116" t="s">
        <v>2</v>
      </c>
      <c r="B640" s="1" t="s">
        <v>294</v>
      </c>
      <c r="C640" s="251">
        <v>43648</v>
      </c>
      <c r="D640" s="156">
        <v>2019</v>
      </c>
      <c r="E640" s="157">
        <v>6</v>
      </c>
      <c r="F640" s="116" t="s">
        <v>9</v>
      </c>
      <c r="G640" s="116" t="s">
        <v>4</v>
      </c>
      <c r="H640" s="118">
        <v>5.2</v>
      </c>
      <c r="I640" s="118">
        <v>5.3</v>
      </c>
      <c r="J640" s="8">
        <f t="shared" si="14"/>
        <v>1.0192307692307692</v>
      </c>
      <c r="K640" s="111" t="s">
        <v>147</v>
      </c>
      <c r="L640" s="111" t="s">
        <v>84</v>
      </c>
      <c r="M640" s="30">
        <v>1</v>
      </c>
    </row>
    <row r="641" spans="1:13" x14ac:dyDescent="0.25">
      <c r="A641" s="116" t="s">
        <v>2</v>
      </c>
      <c r="B641" s="1" t="s">
        <v>294</v>
      </c>
      <c r="C641" s="251">
        <v>43648</v>
      </c>
      <c r="D641" s="156">
        <v>2019</v>
      </c>
      <c r="E641" s="157">
        <v>6</v>
      </c>
      <c r="F641" s="116" t="s">
        <v>9</v>
      </c>
      <c r="G641" s="116" t="s">
        <v>4</v>
      </c>
      <c r="H641" s="118">
        <v>5.9</v>
      </c>
      <c r="I641" s="118">
        <v>6</v>
      </c>
      <c r="J641" s="8">
        <f t="shared" si="14"/>
        <v>1.0169491525423728</v>
      </c>
      <c r="K641" s="111" t="s">
        <v>147</v>
      </c>
      <c r="L641" s="111" t="s">
        <v>84</v>
      </c>
      <c r="M641" s="30">
        <v>1</v>
      </c>
    </row>
    <row r="642" spans="1:13" x14ac:dyDescent="0.25">
      <c r="A642" s="135" t="s">
        <v>2</v>
      </c>
      <c r="B642" s="1" t="s">
        <v>294</v>
      </c>
      <c r="C642" s="252">
        <v>43663</v>
      </c>
      <c r="D642" s="156">
        <v>2019</v>
      </c>
      <c r="E642" s="157">
        <v>7</v>
      </c>
      <c r="F642" s="135" t="s">
        <v>228</v>
      </c>
      <c r="G642" s="135" t="s">
        <v>4</v>
      </c>
      <c r="H642" s="137">
        <v>5.5</v>
      </c>
      <c r="I642" s="137">
        <v>5.5</v>
      </c>
      <c r="J642" s="8">
        <f t="shared" si="14"/>
        <v>1</v>
      </c>
      <c r="K642" s="255" t="s">
        <v>147</v>
      </c>
      <c r="L642" s="111" t="s">
        <v>84</v>
      </c>
      <c r="M642" s="30">
        <v>1</v>
      </c>
    </row>
    <row r="643" spans="1:13" x14ac:dyDescent="0.25">
      <c r="A643" s="135" t="s">
        <v>2</v>
      </c>
      <c r="B643" s="1" t="s">
        <v>294</v>
      </c>
      <c r="C643" s="252">
        <v>43663</v>
      </c>
      <c r="D643" s="156">
        <v>2019</v>
      </c>
      <c r="E643" s="157">
        <v>7</v>
      </c>
      <c r="F643" s="135" t="s">
        <v>101</v>
      </c>
      <c r="G643" s="135" t="s">
        <v>4</v>
      </c>
      <c r="H643" s="137">
        <v>5.0999999999999996</v>
      </c>
      <c r="I643" s="137">
        <v>5.0999999999999996</v>
      </c>
      <c r="J643" s="8">
        <f t="shared" si="14"/>
        <v>1</v>
      </c>
      <c r="K643" s="255" t="s">
        <v>147</v>
      </c>
      <c r="L643" s="111" t="s">
        <v>84</v>
      </c>
      <c r="M643" s="30">
        <v>1</v>
      </c>
    </row>
    <row r="644" spans="1:13" x14ac:dyDescent="0.25">
      <c r="A644" s="135" t="s">
        <v>2</v>
      </c>
      <c r="B644" s="1" t="s">
        <v>294</v>
      </c>
      <c r="C644" s="252">
        <v>43663</v>
      </c>
      <c r="D644" s="156">
        <v>2019</v>
      </c>
      <c r="E644" s="157">
        <v>7</v>
      </c>
      <c r="F644" s="135" t="s">
        <v>101</v>
      </c>
      <c r="G644" s="135" t="s">
        <v>4</v>
      </c>
      <c r="H644" s="137">
        <v>5.3</v>
      </c>
      <c r="I644" s="137">
        <v>5.4</v>
      </c>
      <c r="J644" s="8">
        <f t="shared" si="14"/>
        <v>1.0188679245283019</v>
      </c>
      <c r="K644" s="255" t="s">
        <v>147</v>
      </c>
      <c r="L644" s="111" t="s">
        <v>84</v>
      </c>
      <c r="M644" s="30">
        <v>1</v>
      </c>
    </row>
    <row r="645" spans="1:13" x14ac:dyDescent="0.25">
      <c r="A645" s="135" t="s">
        <v>2</v>
      </c>
      <c r="B645" s="1" t="s">
        <v>294</v>
      </c>
      <c r="C645" s="252">
        <v>43663</v>
      </c>
      <c r="D645" s="156">
        <v>2019</v>
      </c>
      <c r="E645" s="157">
        <v>7</v>
      </c>
      <c r="F645" s="135" t="s">
        <v>101</v>
      </c>
      <c r="G645" s="135" t="s">
        <v>4</v>
      </c>
      <c r="H645" s="137">
        <v>5.3</v>
      </c>
      <c r="I645" s="137">
        <v>5.3</v>
      </c>
      <c r="J645" s="8">
        <f t="shared" si="14"/>
        <v>1</v>
      </c>
      <c r="K645" s="255" t="s">
        <v>147</v>
      </c>
      <c r="L645" s="111" t="s">
        <v>84</v>
      </c>
      <c r="M645" s="30">
        <v>1</v>
      </c>
    </row>
    <row r="646" spans="1:13" x14ac:dyDescent="0.25">
      <c r="A646" s="135" t="s">
        <v>2</v>
      </c>
      <c r="B646" s="1" t="s">
        <v>294</v>
      </c>
      <c r="C646" s="252">
        <v>43663</v>
      </c>
      <c r="D646" s="156">
        <v>2019</v>
      </c>
      <c r="E646" s="157">
        <v>7</v>
      </c>
      <c r="F646" s="135" t="s">
        <v>101</v>
      </c>
      <c r="G646" s="135" t="s">
        <v>4</v>
      </c>
      <c r="H646" s="137">
        <v>5.2</v>
      </c>
      <c r="I646" s="137">
        <v>5.3</v>
      </c>
      <c r="J646" s="8">
        <f t="shared" si="14"/>
        <v>1.0192307692307692</v>
      </c>
      <c r="K646" s="255" t="s">
        <v>147</v>
      </c>
      <c r="L646" s="111" t="s">
        <v>84</v>
      </c>
      <c r="M646" s="30">
        <v>1</v>
      </c>
    </row>
    <row r="647" spans="1:13" x14ac:dyDescent="0.25">
      <c r="A647" s="135" t="s">
        <v>2</v>
      </c>
      <c r="B647" s="1" t="s">
        <v>294</v>
      </c>
      <c r="C647" s="252">
        <v>43663</v>
      </c>
      <c r="D647" s="156">
        <v>2019</v>
      </c>
      <c r="E647" s="157">
        <v>7</v>
      </c>
      <c r="F647" s="135" t="s">
        <v>98</v>
      </c>
      <c r="G647" s="135" t="s">
        <v>4</v>
      </c>
      <c r="H647" s="137">
        <v>4.9000000000000004</v>
      </c>
      <c r="I647" s="137">
        <v>5.0999999999999996</v>
      </c>
      <c r="J647" s="8">
        <f t="shared" si="14"/>
        <v>1.0408163265306121</v>
      </c>
      <c r="K647" s="255" t="s">
        <v>147</v>
      </c>
      <c r="L647" s="111" t="s">
        <v>84</v>
      </c>
      <c r="M647" s="30">
        <v>1</v>
      </c>
    </row>
    <row r="648" spans="1:13" x14ac:dyDescent="0.25">
      <c r="A648" s="135" t="s">
        <v>2</v>
      </c>
      <c r="B648" s="1" t="s">
        <v>294</v>
      </c>
      <c r="C648" s="252">
        <v>43663</v>
      </c>
      <c r="D648" s="156">
        <v>2019</v>
      </c>
      <c r="E648" s="157">
        <v>7</v>
      </c>
      <c r="F648" s="135" t="s">
        <v>99</v>
      </c>
      <c r="G648" s="135" t="s">
        <v>4</v>
      </c>
      <c r="H648" s="137">
        <v>5.3</v>
      </c>
      <c r="I648" s="137">
        <v>5.5</v>
      </c>
      <c r="J648" s="8">
        <f t="shared" si="14"/>
        <v>1.0377358490566038</v>
      </c>
      <c r="K648" s="255" t="s">
        <v>147</v>
      </c>
      <c r="L648" s="111" t="s">
        <v>84</v>
      </c>
      <c r="M648" s="30">
        <v>1</v>
      </c>
    </row>
    <row r="649" spans="1:13" x14ac:dyDescent="0.25">
      <c r="A649" s="135" t="s">
        <v>2</v>
      </c>
      <c r="B649" s="1" t="s">
        <v>294</v>
      </c>
      <c r="C649" s="252">
        <v>43663</v>
      </c>
      <c r="D649" s="156">
        <v>2019</v>
      </c>
      <c r="E649" s="157">
        <v>7</v>
      </c>
      <c r="F649" s="135" t="s">
        <v>99</v>
      </c>
      <c r="G649" s="135" t="s">
        <v>4</v>
      </c>
      <c r="H649" s="137">
        <v>4.9000000000000004</v>
      </c>
      <c r="I649" s="137">
        <v>5.2</v>
      </c>
      <c r="J649" s="8">
        <f t="shared" si="14"/>
        <v>1.0612244897959184</v>
      </c>
      <c r="K649" s="255" t="s">
        <v>147</v>
      </c>
      <c r="L649" s="111" t="s">
        <v>84</v>
      </c>
      <c r="M649" s="30">
        <v>1</v>
      </c>
    </row>
    <row r="650" spans="1:13" x14ac:dyDescent="0.25">
      <c r="A650" s="135" t="s">
        <v>2</v>
      </c>
      <c r="B650" s="1" t="s">
        <v>294</v>
      </c>
      <c r="C650" s="252">
        <v>43663</v>
      </c>
      <c r="D650" s="156">
        <v>2019</v>
      </c>
      <c r="E650" s="157">
        <v>7</v>
      </c>
      <c r="F650" s="135" t="s">
        <v>96</v>
      </c>
      <c r="G650" s="135" t="s">
        <v>4</v>
      </c>
      <c r="H650" s="137">
        <v>4.8</v>
      </c>
      <c r="I650" s="137">
        <v>5</v>
      </c>
      <c r="J650" s="8">
        <f t="shared" si="14"/>
        <v>1.0416666666666667</v>
      </c>
      <c r="K650" s="255" t="s">
        <v>147</v>
      </c>
      <c r="L650" s="111" t="s">
        <v>84</v>
      </c>
      <c r="M650" s="30">
        <v>1</v>
      </c>
    </row>
    <row r="651" spans="1:13" x14ac:dyDescent="0.25">
      <c r="A651" s="135" t="s">
        <v>45</v>
      </c>
      <c r="B651" s="1" t="s">
        <v>295</v>
      </c>
      <c r="C651" s="252">
        <v>43663</v>
      </c>
      <c r="D651" s="156">
        <v>2019</v>
      </c>
      <c r="E651" s="157">
        <v>7</v>
      </c>
      <c r="F651" s="135" t="s">
        <v>229</v>
      </c>
      <c r="G651" s="135" t="s">
        <v>4</v>
      </c>
      <c r="H651" s="137">
        <v>5.5</v>
      </c>
      <c r="I651" s="137">
        <v>5.6</v>
      </c>
      <c r="J651" s="8">
        <f t="shared" si="14"/>
        <v>1.0181818181818181</v>
      </c>
      <c r="K651" s="255" t="s">
        <v>147</v>
      </c>
      <c r="L651" s="111" t="s">
        <v>84</v>
      </c>
      <c r="M651" s="30">
        <v>1</v>
      </c>
    </row>
    <row r="652" spans="1:13" x14ac:dyDescent="0.25">
      <c r="A652" s="135" t="s">
        <v>45</v>
      </c>
      <c r="B652" s="1" t="s">
        <v>295</v>
      </c>
      <c r="C652" s="252">
        <v>43663</v>
      </c>
      <c r="D652" s="156">
        <v>2019</v>
      </c>
      <c r="E652" s="157">
        <v>7</v>
      </c>
      <c r="F652" s="135" t="s">
        <v>94</v>
      </c>
      <c r="G652" s="135" t="s">
        <v>4</v>
      </c>
      <c r="H652" s="137">
        <v>5</v>
      </c>
      <c r="I652" s="137">
        <v>4.9000000000000004</v>
      </c>
      <c r="J652" s="8">
        <f t="shared" si="14"/>
        <v>0.98000000000000009</v>
      </c>
      <c r="K652" s="255" t="s">
        <v>147</v>
      </c>
      <c r="L652" s="111" t="s">
        <v>84</v>
      </c>
      <c r="M652" s="30">
        <v>1</v>
      </c>
    </row>
    <row r="653" spans="1:13" x14ac:dyDescent="0.25">
      <c r="A653" s="135" t="s">
        <v>45</v>
      </c>
      <c r="B653" s="1" t="s">
        <v>295</v>
      </c>
      <c r="C653" s="252">
        <v>43663</v>
      </c>
      <c r="D653" s="156">
        <v>2019</v>
      </c>
      <c r="E653" s="157">
        <v>7</v>
      </c>
      <c r="F653" s="135" t="s">
        <v>94</v>
      </c>
      <c r="G653" s="135" t="s">
        <v>4</v>
      </c>
      <c r="H653" s="137">
        <v>5.3</v>
      </c>
      <c r="I653" s="137">
        <v>5.3</v>
      </c>
      <c r="J653" s="8">
        <f t="shared" si="14"/>
        <v>1</v>
      </c>
      <c r="K653" s="255" t="s">
        <v>147</v>
      </c>
      <c r="L653" s="111" t="s">
        <v>84</v>
      </c>
      <c r="M653" s="30">
        <v>1</v>
      </c>
    </row>
    <row r="654" spans="1:13" x14ac:dyDescent="0.25">
      <c r="A654" s="135" t="s">
        <v>45</v>
      </c>
      <c r="B654" s="1" t="s">
        <v>295</v>
      </c>
      <c r="C654" s="252">
        <v>43663</v>
      </c>
      <c r="D654" s="156">
        <v>2019</v>
      </c>
      <c r="E654" s="157">
        <v>7</v>
      </c>
      <c r="F654" s="135" t="s">
        <v>98</v>
      </c>
      <c r="G654" s="135" t="s">
        <v>4</v>
      </c>
      <c r="H654" s="137">
        <v>5.0999999999999996</v>
      </c>
      <c r="I654" s="137">
        <v>5.3</v>
      </c>
      <c r="J654" s="8">
        <f t="shared" si="14"/>
        <v>1.0392156862745099</v>
      </c>
      <c r="K654" s="255" t="s">
        <v>147</v>
      </c>
      <c r="L654" s="111" t="s">
        <v>84</v>
      </c>
      <c r="M654" s="30">
        <v>1</v>
      </c>
    </row>
    <row r="655" spans="1:13" x14ac:dyDescent="0.25">
      <c r="A655" s="135" t="s">
        <v>45</v>
      </c>
      <c r="B655" s="1" t="s">
        <v>295</v>
      </c>
      <c r="C655" s="252">
        <v>43663</v>
      </c>
      <c r="D655" s="156">
        <v>2019</v>
      </c>
      <c r="E655" s="157">
        <v>7</v>
      </c>
      <c r="F655" s="135" t="s">
        <v>97</v>
      </c>
      <c r="G655" s="135" t="s">
        <v>4</v>
      </c>
      <c r="H655" s="137">
        <v>6.1</v>
      </c>
      <c r="I655" s="137">
        <v>6.1</v>
      </c>
      <c r="J655" s="8">
        <f t="shared" si="14"/>
        <v>1</v>
      </c>
      <c r="K655" s="255" t="s">
        <v>147</v>
      </c>
      <c r="L655" s="111" t="s">
        <v>84</v>
      </c>
      <c r="M655" s="30">
        <v>1</v>
      </c>
    </row>
    <row r="656" spans="1:13" x14ac:dyDescent="0.25">
      <c r="A656" s="135" t="s">
        <v>2</v>
      </c>
      <c r="B656" s="1" t="s">
        <v>294</v>
      </c>
      <c r="C656" s="252">
        <v>43676</v>
      </c>
      <c r="D656" s="156">
        <v>2019</v>
      </c>
      <c r="E656" s="157">
        <v>8</v>
      </c>
      <c r="F656" s="135" t="s">
        <v>241</v>
      </c>
      <c r="G656" s="135" t="s">
        <v>4</v>
      </c>
      <c r="H656" s="137">
        <v>5.5</v>
      </c>
      <c r="I656" s="137">
        <v>5.7</v>
      </c>
      <c r="J656" s="8">
        <f t="shared" ref="J656:J719" si="15">I656/H656</f>
        <v>1.0363636363636364</v>
      </c>
      <c r="K656" s="255" t="s">
        <v>147</v>
      </c>
      <c r="L656" s="111" t="s">
        <v>84</v>
      </c>
      <c r="M656" s="30">
        <v>1</v>
      </c>
    </row>
    <row r="657" spans="1:13" x14ac:dyDescent="0.25">
      <c r="A657" s="135" t="s">
        <v>2</v>
      </c>
      <c r="B657" s="1" t="s">
        <v>294</v>
      </c>
      <c r="C657" s="252">
        <v>43676</v>
      </c>
      <c r="D657" s="156">
        <v>2019</v>
      </c>
      <c r="E657" s="157">
        <v>8</v>
      </c>
      <c r="F657" s="135" t="s">
        <v>241</v>
      </c>
      <c r="G657" s="135" t="s">
        <v>4</v>
      </c>
      <c r="H657" s="137">
        <v>5.2</v>
      </c>
      <c r="I657" s="137">
        <v>5.0999999999999996</v>
      </c>
      <c r="J657" s="8">
        <f t="shared" si="15"/>
        <v>0.98076923076923062</v>
      </c>
      <c r="K657" s="255" t="s">
        <v>147</v>
      </c>
      <c r="L657" s="111" t="s">
        <v>84</v>
      </c>
      <c r="M657" s="30">
        <v>1</v>
      </c>
    </row>
    <row r="658" spans="1:13" x14ac:dyDescent="0.25">
      <c r="A658" s="135" t="s">
        <v>2</v>
      </c>
      <c r="B658" s="1" t="s">
        <v>294</v>
      </c>
      <c r="C658" s="252">
        <v>43676</v>
      </c>
      <c r="D658" s="156">
        <v>2019</v>
      </c>
      <c r="E658" s="157">
        <v>8</v>
      </c>
      <c r="F658" s="135" t="s">
        <v>237</v>
      </c>
      <c r="G658" s="135" t="s">
        <v>4</v>
      </c>
      <c r="H658" s="137">
        <v>5.7</v>
      </c>
      <c r="I658" s="137">
        <v>5.8</v>
      </c>
      <c r="J658" s="8">
        <f t="shared" si="15"/>
        <v>1.0175438596491226</v>
      </c>
      <c r="K658" s="255" t="s">
        <v>147</v>
      </c>
      <c r="L658" s="111" t="s">
        <v>84</v>
      </c>
      <c r="M658" s="30">
        <v>1</v>
      </c>
    </row>
    <row r="659" spans="1:13" x14ac:dyDescent="0.25">
      <c r="A659" s="135" t="s">
        <v>2</v>
      </c>
      <c r="B659" s="1" t="s">
        <v>294</v>
      </c>
      <c r="C659" s="252">
        <v>43676</v>
      </c>
      <c r="D659" s="156">
        <v>2019</v>
      </c>
      <c r="E659" s="157">
        <v>8</v>
      </c>
      <c r="F659" s="135" t="s">
        <v>237</v>
      </c>
      <c r="G659" s="135" t="s">
        <v>4</v>
      </c>
      <c r="H659" s="137">
        <v>5.6</v>
      </c>
      <c r="I659" s="137">
        <v>5.8</v>
      </c>
      <c r="J659" s="8">
        <f t="shared" si="15"/>
        <v>1.0357142857142858</v>
      </c>
      <c r="K659" s="255" t="s">
        <v>147</v>
      </c>
      <c r="L659" s="111" t="s">
        <v>84</v>
      </c>
      <c r="M659" s="30">
        <v>1</v>
      </c>
    </row>
    <row r="660" spans="1:13" x14ac:dyDescent="0.25">
      <c r="A660" s="135" t="s">
        <v>2</v>
      </c>
      <c r="B660" s="1" t="s">
        <v>294</v>
      </c>
      <c r="C660" s="252">
        <v>43676</v>
      </c>
      <c r="D660" s="156">
        <v>2019</v>
      </c>
      <c r="E660" s="157">
        <v>8</v>
      </c>
      <c r="F660" s="135" t="s">
        <v>243</v>
      </c>
      <c r="G660" s="135" t="s">
        <v>4</v>
      </c>
      <c r="H660" s="137">
        <v>5.3</v>
      </c>
      <c r="I660" s="137">
        <v>5.4</v>
      </c>
      <c r="J660" s="8">
        <f t="shared" si="15"/>
        <v>1.0188679245283019</v>
      </c>
      <c r="K660" s="255" t="s">
        <v>147</v>
      </c>
      <c r="L660" s="111" t="s">
        <v>84</v>
      </c>
      <c r="M660" s="30">
        <v>1</v>
      </c>
    </row>
    <row r="661" spans="1:13" x14ac:dyDescent="0.25">
      <c r="A661" s="135" t="s">
        <v>2</v>
      </c>
      <c r="B661" s="1" t="s">
        <v>294</v>
      </c>
      <c r="C661" s="252">
        <v>43676</v>
      </c>
      <c r="D661" s="156">
        <v>2019</v>
      </c>
      <c r="E661" s="157">
        <v>8</v>
      </c>
      <c r="F661" s="135" t="s">
        <v>239</v>
      </c>
      <c r="G661" s="135" t="s">
        <v>4</v>
      </c>
      <c r="H661" s="137">
        <v>5.4</v>
      </c>
      <c r="I661" s="137">
        <v>5.5</v>
      </c>
      <c r="J661" s="8">
        <f t="shared" si="15"/>
        <v>1.0185185185185184</v>
      </c>
      <c r="K661" s="255" t="s">
        <v>147</v>
      </c>
      <c r="L661" s="111" t="s">
        <v>84</v>
      </c>
      <c r="M661" s="30">
        <v>1</v>
      </c>
    </row>
    <row r="662" spans="1:13" x14ac:dyDescent="0.25">
      <c r="A662" s="135" t="s">
        <v>2</v>
      </c>
      <c r="B662" s="1" t="s">
        <v>294</v>
      </c>
      <c r="C662" s="252">
        <v>43676</v>
      </c>
      <c r="D662" s="156">
        <v>2019</v>
      </c>
      <c r="E662" s="157">
        <v>8</v>
      </c>
      <c r="F662" s="135" t="s">
        <v>242</v>
      </c>
      <c r="G662" s="135" t="s">
        <v>4</v>
      </c>
      <c r="H662" s="137">
        <v>5.2</v>
      </c>
      <c r="I662" s="137">
        <v>5.4</v>
      </c>
      <c r="J662" s="8">
        <f t="shared" si="15"/>
        <v>1.0384615384615385</v>
      </c>
      <c r="K662" s="255" t="s">
        <v>147</v>
      </c>
      <c r="L662" s="111" t="s">
        <v>84</v>
      </c>
      <c r="M662" s="30">
        <v>1</v>
      </c>
    </row>
    <row r="663" spans="1:13" x14ac:dyDescent="0.25">
      <c r="A663" s="135" t="s">
        <v>2</v>
      </c>
      <c r="B663" s="1" t="s">
        <v>294</v>
      </c>
      <c r="C663" s="252">
        <v>43690</v>
      </c>
      <c r="D663" s="156">
        <v>2019</v>
      </c>
      <c r="E663" s="157">
        <v>9</v>
      </c>
      <c r="F663" s="135" t="s">
        <v>278</v>
      </c>
      <c r="G663" s="135" t="s">
        <v>4</v>
      </c>
      <c r="H663" s="137">
        <v>5.4</v>
      </c>
      <c r="I663" s="137">
        <v>5.4</v>
      </c>
      <c r="J663" s="8">
        <f t="shared" si="15"/>
        <v>1</v>
      </c>
      <c r="K663" s="255" t="s">
        <v>147</v>
      </c>
      <c r="L663" s="148" t="s">
        <v>84</v>
      </c>
      <c r="M663" s="30">
        <v>1</v>
      </c>
    </row>
    <row r="664" spans="1:13" x14ac:dyDescent="0.25">
      <c r="A664" s="135" t="s">
        <v>45</v>
      </c>
      <c r="B664" s="1" t="s">
        <v>295</v>
      </c>
      <c r="C664" s="252">
        <v>43690</v>
      </c>
      <c r="D664" s="156">
        <v>2019</v>
      </c>
      <c r="E664" s="157">
        <v>9</v>
      </c>
      <c r="F664" s="135" t="s">
        <v>274</v>
      </c>
      <c r="G664" s="135" t="s">
        <v>4</v>
      </c>
      <c r="H664" s="137">
        <v>5.2</v>
      </c>
      <c r="I664" s="137">
        <v>5.2</v>
      </c>
      <c r="J664" s="8">
        <f t="shared" si="15"/>
        <v>1</v>
      </c>
      <c r="K664" s="255" t="s">
        <v>147</v>
      </c>
      <c r="L664" s="148" t="s">
        <v>84</v>
      </c>
      <c r="M664" s="30">
        <v>1</v>
      </c>
    </row>
    <row r="665" spans="1:13" x14ac:dyDescent="0.25">
      <c r="A665" s="135" t="s">
        <v>45</v>
      </c>
      <c r="B665" s="1" t="s">
        <v>295</v>
      </c>
      <c r="C665" s="252">
        <v>43690</v>
      </c>
      <c r="D665" s="156">
        <v>2019</v>
      </c>
      <c r="E665" s="157">
        <v>9</v>
      </c>
      <c r="F665" s="135" t="s">
        <v>272</v>
      </c>
      <c r="G665" s="135" t="s">
        <v>4</v>
      </c>
      <c r="H665" s="137">
        <v>5.0999999999999996</v>
      </c>
      <c r="I665" s="137">
        <v>5.3</v>
      </c>
      <c r="J665" s="8">
        <f t="shared" si="15"/>
        <v>1.0392156862745099</v>
      </c>
      <c r="K665" s="255" t="s">
        <v>147</v>
      </c>
      <c r="L665" s="148" t="s">
        <v>84</v>
      </c>
      <c r="M665" s="30">
        <v>1</v>
      </c>
    </row>
    <row r="666" spans="1:13" x14ac:dyDescent="0.25">
      <c r="A666" s="135" t="s">
        <v>2</v>
      </c>
      <c r="B666" s="1" t="s">
        <v>294</v>
      </c>
      <c r="C666" s="252">
        <v>43704</v>
      </c>
      <c r="D666" s="155">
        <v>2019</v>
      </c>
      <c r="E666" s="3">
        <v>10</v>
      </c>
      <c r="F666" s="135" t="s">
        <v>287</v>
      </c>
      <c r="G666" s="135" t="s">
        <v>4</v>
      </c>
      <c r="H666" s="137">
        <v>4.9000000000000004</v>
      </c>
      <c r="I666" s="137">
        <v>5</v>
      </c>
      <c r="J666" s="8">
        <f t="shared" si="15"/>
        <v>1.0204081632653061</v>
      </c>
      <c r="K666" s="255" t="s">
        <v>147</v>
      </c>
      <c r="L666" s="148" t="s">
        <v>84</v>
      </c>
      <c r="M666" s="30">
        <v>1</v>
      </c>
    </row>
    <row r="667" spans="1:13" x14ac:dyDescent="0.25">
      <c r="A667" s="135" t="s">
        <v>2</v>
      </c>
      <c r="B667" s="1" t="s">
        <v>294</v>
      </c>
      <c r="C667" s="252">
        <v>43704</v>
      </c>
      <c r="D667" s="132">
        <v>2019</v>
      </c>
      <c r="E667" s="3">
        <v>10</v>
      </c>
      <c r="F667" s="135" t="s">
        <v>284</v>
      </c>
      <c r="G667" s="135" t="s">
        <v>4</v>
      </c>
      <c r="H667" s="137">
        <v>5</v>
      </c>
      <c r="I667" s="137">
        <v>5</v>
      </c>
      <c r="J667" s="8">
        <f t="shared" si="15"/>
        <v>1</v>
      </c>
      <c r="K667" s="255" t="s">
        <v>147</v>
      </c>
      <c r="L667" s="148" t="s">
        <v>84</v>
      </c>
      <c r="M667" s="30">
        <v>1</v>
      </c>
    </row>
    <row r="668" spans="1:13" x14ac:dyDescent="0.25">
      <c r="A668" s="135" t="s">
        <v>2</v>
      </c>
      <c r="B668" s="1" t="s">
        <v>294</v>
      </c>
      <c r="C668" s="252">
        <v>43704</v>
      </c>
      <c r="D668" s="155">
        <v>2019</v>
      </c>
      <c r="E668" s="3">
        <v>10</v>
      </c>
      <c r="F668" s="135" t="s">
        <v>288</v>
      </c>
      <c r="G668" s="135" t="s">
        <v>4</v>
      </c>
      <c r="H668" s="137">
        <v>5</v>
      </c>
      <c r="I668" s="137">
        <v>4.9000000000000004</v>
      </c>
      <c r="J668" s="8">
        <f t="shared" si="15"/>
        <v>0.98000000000000009</v>
      </c>
      <c r="K668" s="255" t="s">
        <v>147</v>
      </c>
      <c r="L668" s="148" t="s">
        <v>84</v>
      </c>
      <c r="M668" s="30">
        <v>1</v>
      </c>
    </row>
    <row r="669" spans="1:13" x14ac:dyDescent="0.25">
      <c r="A669" s="135" t="s">
        <v>2</v>
      </c>
      <c r="B669" s="1" t="s">
        <v>294</v>
      </c>
      <c r="C669" s="252">
        <v>43704</v>
      </c>
      <c r="D669" s="132">
        <v>2019</v>
      </c>
      <c r="E669" s="3">
        <v>10</v>
      </c>
      <c r="F669" s="135" t="s">
        <v>290</v>
      </c>
      <c r="G669" s="135" t="s">
        <v>4</v>
      </c>
      <c r="H669" s="137">
        <v>5.8</v>
      </c>
      <c r="I669" s="137">
        <v>5.9</v>
      </c>
      <c r="J669" s="8">
        <f t="shared" si="15"/>
        <v>1.017241379310345</v>
      </c>
      <c r="K669" s="255" t="s">
        <v>147</v>
      </c>
      <c r="L669" s="148" t="s">
        <v>84</v>
      </c>
      <c r="M669" s="30">
        <v>1</v>
      </c>
    </row>
    <row r="670" spans="1:13" x14ac:dyDescent="0.25">
      <c r="A670" s="135" t="s">
        <v>2</v>
      </c>
      <c r="B670" s="1" t="s">
        <v>294</v>
      </c>
      <c r="C670" s="252">
        <v>43704</v>
      </c>
      <c r="D670" s="132">
        <v>2019</v>
      </c>
      <c r="E670" s="3">
        <v>10</v>
      </c>
      <c r="F670" s="135" t="s">
        <v>292</v>
      </c>
      <c r="G670" s="135" t="s">
        <v>4</v>
      </c>
      <c r="H670" s="137">
        <v>5.3</v>
      </c>
      <c r="I670" s="137">
        <v>5.2</v>
      </c>
      <c r="J670" s="8">
        <f t="shared" si="15"/>
        <v>0.98113207547169823</v>
      </c>
      <c r="K670" s="255" t="s">
        <v>147</v>
      </c>
      <c r="L670" s="148" t="s">
        <v>84</v>
      </c>
      <c r="M670" s="30">
        <v>1</v>
      </c>
    </row>
    <row r="671" spans="1:13" x14ac:dyDescent="0.25">
      <c r="A671" s="290" t="s">
        <v>2</v>
      </c>
      <c r="B671" s="1" t="s">
        <v>294</v>
      </c>
      <c r="C671" s="298">
        <v>43704</v>
      </c>
      <c r="D671" s="264">
        <v>2019</v>
      </c>
      <c r="E671" s="3">
        <v>12</v>
      </c>
      <c r="F671" s="290" t="s">
        <v>292</v>
      </c>
      <c r="G671" s="290" t="s">
        <v>4</v>
      </c>
      <c r="H671" s="292">
        <v>5.3</v>
      </c>
      <c r="I671" s="292">
        <v>5.2</v>
      </c>
      <c r="J671" s="8">
        <f t="shared" si="15"/>
        <v>0.98113207547169823</v>
      </c>
      <c r="K671" s="277" t="s">
        <v>147</v>
      </c>
      <c r="L671" s="277" t="s">
        <v>84</v>
      </c>
      <c r="M671" s="30">
        <v>1</v>
      </c>
    </row>
    <row r="672" spans="1:13" x14ac:dyDescent="0.25">
      <c r="A672" s="290" t="s">
        <v>2</v>
      </c>
      <c r="B672" s="1" t="s">
        <v>294</v>
      </c>
      <c r="C672" s="298">
        <v>43704</v>
      </c>
      <c r="D672" s="264">
        <v>2019</v>
      </c>
      <c r="E672" s="3">
        <v>12</v>
      </c>
      <c r="F672" s="290" t="s">
        <v>287</v>
      </c>
      <c r="G672" s="290" t="s">
        <v>4</v>
      </c>
      <c r="H672" s="292">
        <v>4.9000000000000004</v>
      </c>
      <c r="I672" s="292">
        <v>5</v>
      </c>
      <c r="J672" s="8">
        <f t="shared" si="15"/>
        <v>1.0204081632653061</v>
      </c>
      <c r="K672" s="277" t="s">
        <v>147</v>
      </c>
      <c r="L672" s="277" t="s">
        <v>84</v>
      </c>
      <c r="M672" s="30">
        <v>1</v>
      </c>
    </row>
    <row r="673" spans="1:13" x14ac:dyDescent="0.25">
      <c r="A673" s="290" t="s">
        <v>2</v>
      </c>
      <c r="B673" s="1" t="s">
        <v>294</v>
      </c>
      <c r="C673" s="298">
        <v>43704</v>
      </c>
      <c r="D673" s="264">
        <v>2019</v>
      </c>
      <c r="E673" s="3">
        <v>12</v>
      </c>
      <c r="F673" s="290" t="s">
        <v>284</v>
      </c>
      <c r="G673" s="290" t="s">
        <v>4</v>
      </c>
      <c r="H673" s="292">
        <v>5</v>
      </c>
      <c r="I673" s="292">
        <v>5</v>
      </c>
      <c r="J673" s="8">
        <f t="shared" si="15"/>
        <v>1</v>
      </c>
      <c r="K673" s="277" t="s">
        <v>147</v>
      </c>
      <c r="L673" s="277" t="s">
        <v>84</v>
      </c>
      <c r="M673" s="30">
        <v>1</v>
      </c>
    </row>
    <row r="674" spans="1:13" x14ac:dyDescent="0.25">
      <c r="A674" s="290" t="s">
        <v>2</v>
      </c>
      <c r="B674" s="1" t="s">
        <v>294</v>
      </c>
      <c r="C674" s="298">
        <v>43704</v>
      </c>
      <c r="D674" s="264">
        <v>2019</v>
      </c>
      <c r="E674" s="3">
        <v>12</v>
      </c>
      <c r="F674" s="290" t="s">
        <v>288</v>
      </c>
      <c r="G674" s="290" t="s">
        <v>4</v>
      </c>
      <c r="H674" s="292">
        <v>5</v>
      </c>
      <c r="I674" s="292">
        <v>4.9000000000000004</v>
      </c>
      <c r="J674" s="8">
        <f t="shared" si="15"/>
        <v>0.98000000000000009</v>
      </c>
      <c r="K674" s="277" t="s">
        <v>147</v>
      </c>
      <c r="L674" s="277" t="s">
        <v>84</v>
      </c>
      <c r="M674" s="30">
        <v>1</v>
      </c>
    </row>
    <row r="675" spans="1:13" x14ac:dyDescent="0.25">
      <c r="A675" s="290" t="s">
        <v>2</v>
      </c>
      <c r="B675" s="1" t="s">
        <v>294</v>
      </c>
      <c r="C675" s="298">
        <v>43704</v>
      </c>
      <c r="D675" s="264">
        <v>2019</v>
      </c>
      <c r="E675" s="3">
        <v>12</v>
      </c>
      <c r="F675" s="290" t="s">
        <v>290</v>
      </c>
      <c r="G675" s="290" t="s">
        <v>4</v>
      </c>
      <c r="H675" s="292">
        <v>5.8</v>
      </c>
      <c r="I675" s="292">
        <v>5.9</v>
      </c>
      <c r="J675" s="8">
        <f t="shared" si="15"/>
        <v>1.017241379310345</v>
      </c>
      <c r="K675" s="277" t="s">
        <v>147</v>
      </c>
      <c r="L675" s="277" t="s">
        <v>84</v>
      </c>
      <c r="M675" s="30">
        <v>1</v>
      </c>
    </row>
    <row r="676" spans="1:13" x14ac:dyDescent="0.25">
      <c r="A676" s="1" t="s">
        <v>18</v>
      </c>
      <c r="B676" s="1" t="s">
        <v>295</v>
      </c>
      <c r="C676" s="35">
        <v>43277</v>
      </c>
      <c r="D676" s="264">
        <v>2018</v>
      </c>
      <c r="E676" s="269">
        <v>4</v>
      </c>
      <c r="F676" s="1" t="s">
        <v>35</v>
      </c>
      <c r="G676" s="1" t="s">
        <v>4</v>
      </c>
      <c r="H676" s="2">
        <v>6.6</v>
      </c>
      <c r="I676" s="2">
        <v>6.9</v>
      </c>
      <c r="J676" s="8">
        <f t="shared" si="15"/>
        <v>1.0454545454545456</v>
      </c>
      <c r="K676" s="28" t="s">
        <v>147</v>
      </c>
      <c r="L676" s="277" t="s">
        <v>85</v>
      </c>
      <c r="M676" s="30">
        <v>2</v>
      </c>
    </row>
    <row r="677" spans="1:13" x14ac:dyDescent="0.25">
      <c r="A677" s="1" t="s">
        <v>12</v>
      </c>
      <c r="B677" s="1" t="s">
        <v>294</v>
      </c>
      <c r="C677" s="35">
        <v>43293</v>
      </c>
      <c r="D677" s="264">
        <v>2018</v>
      </c>
      <c r="E677" s="269">
        <v>5</v>
      </c>
      <c r="F677" s="1" t="s">
        <v>52</v>
      </c>
      <c r="G677" s="1" t="s">
        <v>4</v>
      </c>
      <c r="H677" s="2">
        <v>6.5</v>
      </c>
      <c r="I677" s="2">
        <v>6.3</v>
      </c>
      <c r="J677" s="8">
        <f t="shared" si="15"/>
        <v>0.96923076923076923</v>
      </c>
      <c r="K677" s="28" t="s">
        <v>147</v>
      </c>
      <c r="L677" s="277" t="s">
        <v>85</v>
      </c>
      <c r="M677" s="30">
        <v>2</v>
      </c>
    </row>
    <row r="678" spans="1:13" x14ac:dyDescent="0.25">
      <c r="A678" s="1" t="s">
        <v>45</v>
      </c>
      <c r="B678" s="1" t="s">
        <v>295</v>
      </c>
      <c r="C678" s="35">
        <v>43319</v>
      </c>
      <c r="D678" s="264">
        <v>2018</v>
      </c>
      <c r="E678" s="269">
        <v>7</v>
      </c>
      <c r="F678" s="1" t="s">
        <v>75</v>
      </c>
      <c r="G678" s="1" t="s">
        <v>4</v>
      </c>
      <c r="H678" s="2">
        <v>7.2</v>
      </c>
      <c r="I678" s="2">
        <v>7.5</v>
      </c>
      <c r="J678" s="8">
        <f t="shared" si="15"/>
        <v>1.0416666666666667</v>
      </c>
      <c r="K678" s="28" t="s">
        <v>147</v>
      </c>
      <c r="L678" s="277" t="s">
        <v>85</v>
      </c>
      <c r="M678" s="30">
        <v>2</v>
      </c>
    </row>
    <row r="679" spans="1:13" x14ac:dyDescent="0.25">
      <c r="A679" s="1" t="s">
        <v>45</v>
      </c>
      <c r="B679" s="1" t="s">
        <v>295</v>
      </c>
      <c r="C679" s="35">
        <v>43319</v>
      </c>
      <c r="D679" s="264">
        <v>2018</v>
      </c>
      <c r="E679" s="269">
        <v>7</v>
      </c>
      <c r="F679" s="1" t="s">
        <v>73</v>
      </c>
      <c r="G679" s="1" t="s">
        <v>4</v>
      </c>
      <c r="H679" s="2">
        <v>7.4</v>
      </c>
      <c r="I679" s="2">
        <v>7.8</v>
      </c>
      <c r="J679" s="8">
        <f t="shared" si="15"/>
        <v>1.0540540540540539</v>
      </c>
      <c r="K679" s="28" t="s">
        <v>147</v>
      </c>
      <c r="L679" s="277" t="s">
        <v>85</v>
      </c>
      <c r="M679" s="30">
        <v>2</v>
      </c>
    </row>
    <row r="680" spans="1:13" x14ac:dyDescent="0.25">
      <c r="A680" s="1" t="s">
        <v>12</v>
      </c>
      <c r="B680" s="1" t="s">
        <v>294</v>
      </c>
      <c r="C680" s="35">
        <v>43280</v>
      </c>
      <c r="D680" s="264">
        <v>2018</v>
      </c>
      <c r="E680" s="269">
        <v>4</v>
      </c>
      <c r="F680" s="1" t="s">
        <v>42</v>
      </c>
      <c r="G680" s="1" t="s">
        <v>4</v>
      </c>
      <c r="H680" s="2">
        <v>6.7</v>
      </c>
      <c r="I680" s="2">
        <v>6.1</v>
      </c>
      <c r="J680" s="8">
        <f t="shared" si="15"/>
        <v>0.91044776119402981</v>
      </c>
      <c r="K680" s="255" t="s">
        <v>147</v>
      </c>
      <c r="L680" s="30" t="s">
        <v>85</v>
      </c>
      <c r="M680" s="30">
        <v>2</v>
      </c>
    </row>
    <row r="681" spans="1:13" x14ac:dyDescent="0.25">
      <c r="A681" s="1" t="s">
        <v>45</v>
      </c>
      <c r="B681" s="1" t="s">
        <v>295</v>
      </c>
      <c r="C681" s="35">
        <v>43280</v>
      </c>
      <c r="D681" s="264">
        <v>2018</v>
      </c>
      <c r="E681" s="269">
        <v>4</v>
      </c>
      <c r="F681" s="1" t="s">
        <v>39</v>
      </c>
      <c r="G681" s="1" t="s">
        <v>4</v>
      </c>
      <c r="H681" s="2">
        <v>7</v>
      </c>
      <c r="I681" s="2">
        <v>6.5</v>
      </c>
      <c r="J681" s="8">
        <f t="shared" si="15"/>
        <v>0.9285714285714286</v>
      </c>
      <c r="K681" s="255" t="s">
        <v>147</v>
      </c>
      <c r="L681" s="30" t="s">
        <v>85</v>
      </c>
      <c r="M681" s="30">
        <v>2</v>
      </c>
    </row>
    <row r="682" spans="1:13" x14ac:dyDescent="0.25">
      <c r="A682" s="1" t="s">
        <v>2</v>
      </c>
      <c r="B682" s="1" t="s">
        <v>294</v>
      </c>
      <c r="C682" s="35">
        <v>43291</v>
      </c>
      <c r="D682" s="264">
        <v>2018</v>
      </c>
      <c r="E682" s="269">
        <v>5</v>
      </c>
      <c r="F682" s="1" t="s">
        <v>51</v>
      </c>
      <c r="G682" s="1" t="s">
        <v>4</v>
      </c>
      <c r="H682" s="2">
        <v>7.4</v>
      </c>
      <c r="I682" s="2">
        <v>6.3</v>
      </c>
      <c r="J682" s="8">
        <f t="shared" si="15"/>
        <v>0.85135135135135132</v>
      </c>
      <c r="K682" s="255" t="s">
        <v>147</v>
      </c>
      <c r="L682" s="30" t="s">
        <v>85</v>
      </c>
      <c r="M682" s="30">
        <v>2</v>
      </c>
    </row>
    <row r="683" spans="1:13" x14ac:dyDescent="0.25">
      <c r="A683" s="1" t="s">
        <v>10</v>
      </c>
      <c r="B683" s="1" t="s">
        <v>295</v>
      </c>
      <c r="C683" s="35">
        <v>43292</v>
      </c>
      <c r="D683" s="264">
        <v>2018</v>
      </c>
      <c r="E683" s="269">
        <v>5</v>
      </c>
      <c r="F683" s="1" t="s">
        <v>55</v>
      </c>
      <c r="G683" s="1" t="s">
        <v>4</v>
      </c>
      <c r="H683" s="2">
        <v>7.2</v>
      </c>
      <c r="I683" s="2">
        <v>6.4</v>
      </c>
      <c r="J683" s="8">
        <f t="shared" si="15"/>
        <v>0.88888888888888895</v>
      </c>
      <c r="K683" s="28" t="s">
        <v>147</v>
      </c>
      <c r="L683" s="30" t="s">
        <v>85</v>
      </c>
      <c r="M683" s="30">
        <v>2</v>
      </c>
    </row>
    <row r="684" spans="1:13" x14ac:dyDescent="0.25">
      <c r="A684" s="1" t="s">
        <v>10</v>
      </c>
      <c r="B684" s="1" t="s">
        <v>295</v>
      </c>
      <c r="C684" s="35">
        <v>43292</v>
      </c>
      <c r="D684" s="264">
        <v>2018</v>
      </c>
      <c r="E684" s="269">
        <v>5</v>
      </c>
      <c r="F684" s="1" t="s">
        <v>54</v>
      </c>
      <c r="G684" s="1" t="s">
        <v>4</v>
      </c>
      <c r="H684" s="2">
        <v>7.3</v>
      </c>
      <c r="I684" s="2">
        <v>6.1</v>
      </c>
      <c r="J684" s="8">
        <f t="shared" si="15"/>
        <v>0.83561643835616439</v>
      </c>
      <c r="K684" s="28" t="s">
        <v>147</v>
      </c>
      <c r="L684" s="30" t="s">
        <v>85</v>
      </c>
      <c r="M684" s="30">
        <v>2</v>
      </c>
    </row>
    <row r="685" spans="1:13" x14ac:dyDescent="0.25">
      <c r="A685" s="1" t="s">
        <v>10</v>
      </c>
      <c r="B685" s="1" t="s">
        <v>295</v>
      </c>
      <c r="C685" s="35">
        <v>43292</v>
      </c>
      <c r="D685" s="264">
        <v>2018</v>
      </c>
      <c r="E685" s="269">
        <v>5</v>
      </c>
      <c r="F685" s="1" t="s">
        <v>54</v>
      </c>
      <c r="G685" s="1" t="s">
        <v>4</v>
      </c>
      <c r="H685" s="2">
        <v>7.5</v>
      </c>
      <c r="I685" s="2">
        <v>6.6</v>
      </c>
      <c r="J685" s="8">
        <f t="shared" si="15"/>
        <v>0.88</v>
      </c>
      <c r="K685" s="28" t="s">
        <v>147</v>
      </c>
      <c r="L685" s="30" t="s">
        <v>85</v>
      </c>
      <c r="M685" s="30">
        <v>2</v>
      </c>
    </row>
    <row r="686" spans="1:13" x14ac:dyDescent="0.25">
      <c r="A686" s="1" t="s">
        <v>10</v>
      </c>
      <c r="B686" s="1" t="s">
        <v>295</v>
      </c>
      <c r="C686" s="35">
        <v>43292</v>
      </c>
      <c r="D686" s="264">
        <v>2018</v>
      </c>
      <c r="E686" s="269">
        <v>5</v>
      </c>
      <c r="F686" s="1" t="s">
        <v>49</v>
      </c>
      <c r="G686" s="1" t="s">
        <v>4</v>
      </c>
      <c r="H686" s="2">
        <v>7.9</v>
      </c>
      <c r="I686" s="2">
        <v>6.8</v>
      </c>
      <c r="J686" s="8">
        <f t="shared" si="15"/>
        <v>0.860759493670886</v>
      </c>
      <c r="K686" s="28" t="s">
        <v>147</v>
      </c>
      <c r="L686" s="30" t="s">
        <v>85</v>
      </c>
      <c r="M686" s="30">
        <v>2</v>
      </c>
    </row>
    <row r="687" spans="1:13" x14ac:dyDescent="0.25">
      <c r="A687" s="1" t="s">
        <v>10</v>
      </c>
      <c r="B687" s="1" t="s">
        <v>295</v>
      </c>
      <c r="C687" s="35">
        <v>43292</v>
      </c>
      <c r="D687" s="264">
        <v>2018</v>
      </c>
      <c r="E687" s="269">
        <v>5</v>
      </c>
      <c r="F687" s="1" t="s">
        <v>53</v>
      </c>
      <c r="G687" s="1" t="s">
        <v>4</v>
      </c>
      <c r="H687" s="2">
        <v>8.1</v>
      </c>
      <c r="I687" s="2">
        <v>7</v>
      </c>
      <c r="J687" s="8">
        <f t="shared" si="15"/>
        <v>0.86419753086419759</v>
      </c>
      <c r="K687" s="28" t="s">
        <v>147</v>
      </c>
      <c r="L687" s="30" t="s">
        <v>85</v>
      </c>
      <c r="M687" s="30">
        <v>2</v>
      </c>
    </row>
    <row r="688" spans="1:13" x14ac:dyDescent="0.25">
      <c r="A688" s="1" t="s">
        <v>18</v>
      </c>
      <c r="B688" s="1" t="s">
        <v>295</v>
      </c>
      <c r="C688" s="35">
        <v>43292</v>
      </c>
      <c r="D688" s="264">
        <v>2018</v>
      </c>
      <c r="E688" s="269">
        <v>5</v>
      </c>
      <c r="F688" s="1" t="s">
        <v>53</v>
      </c>
      <c r="G688" s="1" t="s">
        <v>4</v>
      </c>
      <c r="H688" s="2">
        <v>6.1</v>
      </c>
      <c r="I688" s="2">
        <v>5.7</v>
      </c>
      <c r="J688" s="8">
        <f t="shared" si="15"/>
        <v>0.93442622950819676</v>
      </c>
      <c r="K688" s="28" t="s">
        <v>147</v>
      </c>
      <c r="L688" s="30" t="s">
        <v>85</v>
      </c>
      <c r="M688" s="30">
        <v>2</v>
      </c>
    </row>
    <row r="689" spans="1:13" x14ac:dyDescent="0.25">
      <c r="A689" s="1" t="s">
        <v>18</v>
      </c>
      <c r="B689" s="1" t="s">
        <v>295</v>
      </c>
      <c r="C689" s="35">
        <v>43292</v>
      </c>
      <c r="D689" s="264">
        <v>2018</v>
      </c>
      <c r="E689" s="269">
        <v>5</v>
      </c>
      <c r="F689" s="1" t="s">
        <v>47</v>
      </c>
      <c r="G689" s="1" t="s">
        <v>4</v>
      </c>
      <c r="H689" s="2">
        <v>6.2</v>
      </c>
      <c r="I689" s="2">
        <v>5.5</v>
      </c>
      <c r="J689" s="8">
        <f t="shared" si="15"/>
        <v>0.88709677419354838</v>
      </c>
      <c r="K689" s="28" t="s">
        <v>147</v>
      </c>
      <c r="L689" s="30" t="s">
        <v>85</v>
      </c>
      <c r="M689" s="30">
        <v>2</v>
      </c>
    </row>
    <row r="690" spans="1:13" x14ac:dyDescent="0.25">
      <c r="A690" s="1" t="s">
        <v>18</v>
      </c>
      <c r="B690" s="1" t="s">
        <v>295</v>
      </c>
      <c r="C690" s="35">
        <v>43292</v>
      </c>
      <c r="D690" s="264">
        <v>2018</v>
      </c>
      <c r="E690" s="269">
        <v>5</v>
      </c>
      <c r="F690" s="1" t="s">
        <v>51</v>
      </c>
      <c r="G690" s="1" t="s">
        <v>4</v>
      </c>
      <c r="H690" s="2">
        <v>6.5</v>
      </c>
      <c r="I690" s="2">
        <v>5.6</v>
      </c>
      <c r="J690" s="8">
        <f t="shared" si="15"/>
        <v>0.86153846153846148</v>
      </c>
      <c r="K690" s="28" t="s">
        <v>147</v>
      </c>
      <c r="L690" s="30" t="s">
        <v>85</v>
      </c>
      <c r="M690" s="30">
        <v>2</v>
      </c>
    </row>
    <row r="691" spans="1:13" x14ac:dyDescent="0.25">
      <c r="A691" s="1" t="s">
        <v>18</v>
      </c>
      <c r="B691" s="1" t="s">
        <v>295</v>
      </c>
      <c r="C691" s="35">
        <v>43292</v>
      </c>
      <c r="D691" s="264">
        <v>2018</v>
      </c>
      <c r="E691" s="269">
        <v>5</v>
      </c>
      <c r="F691" s="1" t="s">
        <v>53</v>
      </c>
      <c r="G691" s="1" t="s">
        <v>4</v>
      </c>
      <c r="H691" s="2">
        <v>6.9</v>
      </c>
      <c r="I691" s="2">
        <v>6.2</v>
      </c>
      <c r="J691" s="8">
        <f t="shared" si="15"/>
        <v>0.89855072463768115</v>
      </c>
      <c r="K691" s="28" t="s">
        <v>147</v>
      </c>
      <c r="L691" s="30" t="s">
        <v>85</v>
      </c>
      <c r="M691" s="30">
        <v>2</v>
      </c>
    </row>
    <row r="692" spans="1:13" x14ac:dyDescent="0.25">
      <c r="A692" s="1" t="s">
        <v>18</v>
      </c>
      <c r="B692" s="1" t="s">
        <v>295</v>
      </c>
      <c r="C692" s="35">
        <v>43292</v>
      </c>
      <c r="D692" s="264">
        <v>2018</v>
      </c>
      <c r="E692" s="269">
        <v>5</v>
      </c>
      <c r="F692" s="1" t="s">
        <v>56</v>
      </c>
      <c r="G692" s="1" t="s">
        <v>4</v>
      </c>
      <c r="H692" s="2">
        <v>7</v>
      </c>
      <c r="I692" s="2">
        <v>6.5</v>
      </c>
      <c r="J692" s="8">
        <f t="shared" si="15"/>
        <v>0.9285714285714286</v>
      </c>
      <c r="K692" s="28" t="s">
        <v>147</v>
      </c>
      <c r="L692" s="30" t="s">
        <v>85</v>
      </c>
      <c r="M692" s="30">
        <v>2</v>
      </c>
    </row>
    <row r="693" spans="1:13" x14ac:dyDescent="0.25">
      <c r="A693" s="1" t="s">
        <v>18</v>
      </c>
      <c r="B693" s="1" t="s">
        <v>295</v>
      </c>
      <c r="C693" s="35">
        <v>43292</v>
      </c>
      <c r="D693" s="264">
        <v>2018</v>
      </c>
      <c r="E693" s="269">
        <v>5</v>
      </c>
      <c r="F693" s="1" t="s">
        <v>54</v>
      </c>
      <c r="G693" s="1" t="s">
        <v>4</v>
      </c>
      <c r="H693" s="2">
        <v>7.2</v>
      </c>
      <c r="I693" s="2">
        <v>7</v>
      </c>
      <c r="J693" s="8">
        <f t="shared" si="15"/>
        <v>0.97222222222222221</v>
      </c>
      <c r="K693" s="255" t="s">
        <v>147</v>
      </c>
      <c r="L693" s="30" t="s">
        <v>85</v>
      </c>
      <c r="M693" s="30">
        <v>2</v>
      </c>
    </row>
    <row r="694" spans="1:13" x14ac:dyDescent="0.25">
      <c r="A694" s="1" t="s">
        <v>18</v>
      </c>
      <c r="B694" s="1" t="s">
        <v>295</v>
      </c>
      <c r="C694" s="35">
        <v>43292</v>
      </c>
      <c r="D694" s="264">
        <v>2018</v>
      </c>
      <c r="E694" s="269">
        <v>5</v>
      </c>
      <c r="F694" s="1" t="s">
        <v>54</v>
      </c>
      <c r="G694" s="1" t="s">
        <v>4</v>
      </c>
      <c r="H694" s="2">
        <v>7.2</v>
      </c>
      <c r="I694" s="2">
        <v>7</v>
      </c>
      <c r="J694" s="8">
        <f t="shared" si="15"/>
        <v>0.97222222222222221</v>
      </c>
      <c r="K694" s="255" t="s">
        <v>147</v>
      </c>
      <c r="L694" s="30" t="s">
        <v>85</v>
      </c>
      <c r="M694" s="30">
        <v>2</v>
      </c>
    </row>
    <row r="695" spans="1:13" x14ac:dyDescent="0.25">
      <c r="A695" s="1" t="s">
        <v>18</v>
      </c>
      <c r="B695" s="1" t="s">
        <v>295</v>
      </c>
      <c r="C695" s="35">
        <v>43292</v>
      </c>
      <c r="D695" s="264">
        <v>2018</v>
      </c>
      <c r="E695" s="269">
        <v>5</v>
      </c>
      <c r="F695" s="1" t="s">
        <v>55</v>
      </c>
      <c r="G695" s="1" t="s">
        <v>4</v>
      </c>
      <c r="H695" s="2">
        <v>7.2</v>
      </c>
      <c r="I695" s="2">
        <v>6.5</v>
      </c>
      <c r="J695" s="8">
        <f t="shared" si="15"/>
        <v>0.90277777777777779</v>
      </c>
      <c r="K695" s="28" t="s">
        <v>147</v>
      </c>
      <c r="L695" s="30" t="s">
        <v>85</v>
      </c>
      <c r="M695" s="30">
        <v>2</v>
      </c>
    </row>
    <row r="696" spans="1:13" x14ac:dyDescent="0.25">
      <c r="A696" s="1" t="s">
        <v>18</v>
      </c>
      <c r="B696" s="1" t="s">
        <v>295</v>
      </c>
      <c r="C696" s="35">
        <v>43292</v>
      </c>
      <c r="D696" s="264">
        <v>2018</v>
      </c>
      <c r="E696" s="269">
        <v>5</v>
      </c>
      <c r="F696" s="1" t="s">
        <v>55</v>
      </c>
      <c r="G696" s="1" t="s">
        <v>4</v>
      </c>
      <c r="H696" s="2">
        <v>7.2</v>
      </c>
      <c r="I696" s="2">
        <v>6.6</v>
      </c>
      <c r="J696" s="8">
        <f t="shared" si="15"/>
        <v>0.91666666666666663</v>
      </c>
      <c r="K696" s="28" t="s">
        <v>147</v>
      </c>
      <c r="L696" s="30" t="s">
        <v>85</v>
      </c>
      <c r="M696" s="30">
        <v>2</v>
      </c>
    </row>
    <row r="697" spans="1:13" x14ac:dyDescent="0.25">
      <c r="A697" s="1" t="s">
        <v>18</v>
      </c>
      <c r="B697" s="1" t="s">
        <v>295</v>
      </c>
      <c r="C697" s="35">
        <v>43292</v>
      </c>
      <c r="D697" s="264">
        <v>2018</v>
      </c>
      <c r="E697" s="269">
        <v>5</v>
      </c>
      <c r="F697" s="1" t="s">
        <v>50</v>
      </c>
      <c r="G697" s="1" t="s">
        <v>4</v>
      </c>
      <c r="H697" s="2">
        <v>7.3</v>
      </c>
      <c r="I697" s="2">
        <v>6.8</v>
      </c>
      <c r="J697" s="8">
        <f t="shared" si="15"/>
        <v>0.93150684931506844</v>
      </c>
      <c r="K697" s="28" t="s">
        <v>147</v>
      </c>
      <c r="L697" s="30" t="s">
        <v>85</v>
      </c>
      <c r="M697" s="30">
        <v>2</v>
      </c>
    </row>
    <row r="698" spans="1:13" x14ac:dyDescent="0.25">
      <c r="A698" s="1" t="s">
        <v>18</v>
      </c>
      <c r="B698" s="1" t="s">
        <v>295</v>
      </c>
      <c r="C698" s="35">
        <v>43292</v>
      </c>
      <c r="D698" s="264">
        <v>2018</v>
      </c>
      <c r="E698" s="269">
        <v>5</v>
      </c>
      <c r="F698" s="1" t="s">
        <v>54</v>
      </c>
      <c r="G698" s="1" t="s">
        <v>4</v>
      </c>
      <c r="H698" s="2">
        <v>7.5</v>
      </c>
      <c r="I698" s="2">
        <v>6.6</v>
      </c>
      <c r="J698" s="8">
        <f t="shared" si="15"/>
        <v>0.88</v>
      </c>
      <c r="K698" s="28" t="s">
        <v>147</v>
      </c>
      <c r="L698" s="30" t="s">
        <v>85</v>
      </c>
      <c r="M698" s="30">
        <v>2</v>
      </c>
    </row>
    <row r="699" spans="1:13" x14ac:dyDescent="0.25">
      <c r="A699" s="1" t="s">
        <v>18</v>
      </c>
      <c r="B699" s="1" t="s">
        <v>295</v>
      </c>
      <c r="C699" s="35">
        <v>43292</v>
      </c>
      <c r="D699" s="264">
        <v>2018</v>
      </c>
      <c r="E699" s="269">
        <v>5</v>
      </c>
      <c r="F699" s="1" t="s">
        <v>56</v>
      </c>
      <c r="G699" s="1" t="s">
        <v>4</v>
      </c>
      <c r="H699" s="2">
        <v>7.5</v>
      </c>
      <c r="I699" s="2">
        <v>6.7</v>
      </c>
      <c r="J699" s="8">
        <f t="shared" si="15"/>
        <v>0.89333333333333331</v>
      </c>
      <c r="K699" s="28" t="s">
        <v>147</v>
      </c>
      <c r="L699" s="30" t="s">
        <v>85</v>
      </c>
      <c r="M699" s="30">
        <v>2</v>
      </c>
    </row>
    <row r="700" spans="1:13" x14ac:dyDescent="0.25">
      <c r="A700" s="1" t="s">
        <v>18</v>
      </c>
      <c r="B700" s="1" t="s">
        <v>295</v>
      </c>
      <c r="C700" s="35">
        <v>43292</v>
      </c>
      <c r="D700" s="264">
        <v>2018</v>
      </c>
      <c r="E700" s="269">
        <v>5</v>
      </c>
      <c r="F700" s="1" t="s">
        <v>53</v>
      </c>
      <c r="G700" s="1" t="s">
        <v>4</v>
      </c>
      <c r="H700" s="2">
        <v>7.5</v>
      </c>
      <c r="I700" s="2">
        <v>6.9</v>
      </c>
      <c r="J700" s="8">
        <f t="shared" si="15"/>
        <v>0.92</v>
      </c>
      <c r="K700" s="28" t="s">
        <v>147</v>
      </c>
      <c r="L700" s="30" t="s">
        <v>85</v>
      </c>
      <c r="M700" s="30">
        <v>2</v>
      </c>
    </row>
    <row r="701" spans="1:13" x14ac:dyDescent="0.25">
      <c r="A701" s="1" t="s">
        <v>18</v>
      </c>
      <c r="B701" s="1" t="s">
        <v>295</v>
      </c>
      <c r="C701" s="35">
        <v>43292</v>
      </c>
      <c r="D701" s="264">
        <v>2018</v>
      </c>
      <c r="E701" s="269">
        <v>5</v>
      </c>
      <c r="F701" s="1" t="s">
        <v>50</v>
      </c>
      <c r="G701" s="1" t="s">
        <v>4</v>
      </c>
      <c r="H701" s="2">
        <v>7.6</v>
      </c>
      <c r="I701" s="2">
        <v>6.9</v>
      </c>
      <c r="J701" s="8">
        <f t="shared" si="15"/>
        <v>0.90789473684210531</v>
      </c>
      <c r="K701" s="28" t="s">
        <v>147</v>
      </c>
      <c r="L701" s="30" t="s">
        <v>85</v>
      </c>
      <c r="M701" s="30">
        <v>2</v>
      </c>
    </row>
    <row r="702" spans="1:13" x14ac:dyDescent="0.25">
      <c r="A702" s="1" t="s">
        <v>18</v>
      </c>
      <c r="B702" s="1" t="s">
        <v>295</v>
      </c>
      <c r="C702" s="35">
        <v>43292</v>
      </c>
      <c r="D702" s="264">
        <v>2018</v>
      </c>
      <c r="E702" s="269">
        <v>5</v>
      </c>
      <c r="F702" s="1" t="s">
        <v>53</v>
      </c>
      <c r="G702" s="1" t="s">
        <v>4</v>
      </c>
      <c r="H702" s="2">
        <v>7.7</v>
      </c>
      <c r="I702" s="2">
        <v>7</v>
      </c>
      <c r="J702" s="8">
        <f t="shared" si="15"/>
        <v>0.90909090909090906</v>
      </c>
      <c r="K702" s="28" t="s">
        <v>147</v>
      </c>
      <c r="L702" s="30" t="s">
        <v>85</v>
      </c>
      <c r="M702" s="30">
        <v>2</v>
      </c>
    </row>
    <row r="703" spans="1:13" x14ac:dyDescent="0.25">
      <c r="A703" s="1" t="s">
        <v>18</v>
      </c>
      <c r="B703" s="1" t="s">
        <v>295</v>
      </c>
      <c r="C703" s="35">
        <v>43292</v>
      </c>
      <c r="D703" s="264">
        <v>2018</v>
      </c>
      <c r="E703" s="269">
        <v>5</v>
      </c>
      <c r="F703" s="1" t="s">
        <v>53</v>
      </c>
      <c r="G703" s="1" t="s">
        <v>4</v>
      </c>
      <c r="H703" s="2">
        <v>7.8</v>
      </c>
      <c r="I703" s="2">
        <v>7.4</v>
      </c>
      <c r="J703" s="8">
        <f t="shared" si="15"/>
        <v>0.94871794871794879</v>
      </c>
      <c r="K703" s="28" t="s">
        <v>147</v>
      </c>
      <c r="L703" s="30" t="s">
        <v>85</v>
      </c>
      <c r="M703" s="30">
        <v>2</v>
      </c>
    </row>
    <row r="704" spans="1:13" x14ac:dyDescent="0.25">
      <c r="A704" s="1" t="s">
        <v>18</v>
      </c>
      <c r="B704" s="1" t="s">
        <v>295</v>
      </c>
      <c r="C704" s="35">
        <v>43292</v>
      </c>
      <c r="D704" s="264">
        <v>2018</v>
      </c>
      <c r="E704" s="269">
        <v>5</v>
      </c>
      <c r="F704" s="1" t="s">
        <v>55</v>
      </c>
      <c r="G704" s="1" t="s">
        <v>4</v>
      </c>
      <c r="H704" s="2">
        <v>8.4</v>
      </c>
      <c r="I704" s="2">
        <v>7.3</v>
      </c>
      <c r="J704" s="8">
        <f t="shared" si="15"/>
        <v>0.86904761904761896</v>
      </c>
      <c r="K704" s="28" t="s">
        <v>147</v>
      </c>
      <c r="L704" s="30" t="s">
        <v>85</v>
      </c>
      <c r="M704" s="30">
        <v>2</v>
      </c>
    </row>
    <row r="705" spans="1:13" x14ac:dyDescent="0.25">
      <c r="A705" s="1" t="s">
        <v>18</v>
      </c>
      <c r="B705" s="1" t="s">
        <v>295</v>
      </c>
      <c r="C705" s="35">
        <v>43292</v>
      </c>
      <c r="D705" s="264">
        <v>2018</v>
      </c>
      <c r="E705" s="269">
        <v>5</v>
      </c>
      <c r="F705" s="1" t="s">
        <v>53</v>
      </c>
      <c r="G705" s="1" t="s">
        <v>4</v>
      </c>
      <c r="H705" s="2">
        <v>8.5</v>
      </c>
      <c r="I705" s="2">
        <v>7.4</v>
      </c>
      <c r="J705" s="8">
        <f t="shared" si="15"/>
        <v>0.87058823529411766</v>
      </c>
      <c r="K705" s="30" t="s">
        <v>147</v>
      </c>
      <c r="L705" s="30" t="s">
        <v>85</v>
      </c>
      <c r="M705" s="30">
        <v>2</v>
      </c>
    </row>
    <row r="706" spans="1:13" x14ac:dyDescent="0.25">
      <c r="A706" s="1" t="s">
        <v>2</v>
      </c>
      <c r="B706" s="1" t="s">
        <v>294</v>
      </c>
      <c r="C706" s="35">
        <v>43306</v>
      </c>
      <c r="D706" s="264">
        <v>2018</v>
      </c>
      <c r="E706" s="269">
        <v>6</v>
      </c>
      <c r="F706" s="1" t="s">
        <v>77</v>
      </c>
      <c r="G706" s="1" t="s">
        <v>4</v>
      </c>
      <c r="H706" s="2">
        <v>7.7</v>
      </c>
      <c r="I706" s="2">
        <v>6.8</v>
      </c>
      <c r="J706" s="8">
        <f t="shared" si="15"/>
        <v>0.88311688311688308</v>
      </c>
      <c r="K706" s="28" t="s">
        <v>147</v>
      </c>
      <c r="L706" s="30" t="s">
        <v>85</v>
      </c>
      <c r="M706" s="30">
        <v>2</v>
      </c>
    </row>
    <row r="707" spans="1:13" x14ac:dyDescent="0.25">
      <c r="A707" s="1" t="s">
        <v>2</v>
      </c>
      <c r="B707" s="1" t="s">
        <v>294</v>
      </c>
      <c r="C707" s="35">
        <v>43306</v>
      </c>
      <c r="D707" s="264">
        <v>2018</v>
      </c>
      <c r="E707" s="269">
        <v>6</v>
      </c>
      <c r="F707" s="1" t="s">
        <v>77</v>
      </c>
      <c r="G707" s="1" t="s">
        <v>4</v>
      </c>
      <c r="H707" s="2">
        <v>8</v>
      </c>
      <c r="I707" s="2">
        <v>7</v>
      </c>
      <c r="J707" s="8">
        <f t="shared" si="15"/>
        <v>0.875</v>
      </c>
      <c r="K707" s="28" t="s">
        <v>147</v>
      </c>
      <c r="L707" s="30" t="s">
        <v>85</v>
      </c>
      <c r="M707" s="30">
        <v>2</v>
      </c>
    </row>
    <row r="708" spans="1:13" x14ac:dyDescent="0.25">
      <c r="A708" s="1" t="s">
        <v>2</v>
      </c>
      <c r="B708" s="1" t="s">
        <v>294</v>
      </c>
      <c r="C708" s="35">
        <v>43306</v>
      </c>
      <c r="D708" s="264">
        <v>2018</v>
      </c>
      <c r="E708" s="269">
        <v>6</v>
      </c>
      <c r="F708" s="1" t="s">
        <v>63</v>
      </c>
      <c r="G708" s="1" t="s">
        <v>4</v>
      </c>
      <c r="H708" s="2">
        <v>8.1999999999999993</v>
      </c>
      <c r="I708" s="2">
        <v>7.5</v>
      </c>
      <c r="J708" s="8">
        <f t="shared" si="15"/>
        <v>0.91463414634146345</v>
      </c>
      <c r="K708" s="28" t="s">
        <v>147</v>
      </c>
      <c r="L708" s="30" t="s">
        <v>85</v>
      </c>
      <c r="M708" s="30">
        <v>2</v>
      </c>
    </row>
    <row r="709" spans="1:13" x14ac:dyDescent="0.25">
      <c r="A709" s="1" t="s">
        <v>2</v>
      </c>
      <c r="B709" s="1" t="s">
        <v>294</v>
      </c>
      <c r="C709" s="35">
        <v>43306</v>
      </c>
      <c r="D709" s="264">
        <v>2018</v>
      </c>
      <c r="E709" s="269">
        <v>6</v>
      </c>
      <c r="F709" s="1" t="s">
        <v>63</v>
      </c>
      <c r="G709" s="1" t="s">
        <v>4</v>
      </c>
      <c r="H709" s="2">
        <v>8.5</v>
      </c>
      <c r="I709" s="2">
        <v>7.5</v>
      </c>
      <c r="J709" s="8">
        <f t="shared" si="15"/>
        <v>0.88235294117647056</v>
      </c>
      <c r="K709" s="28" t="s">
        <v>147</v>
      </c>
      <c r="L709" s="30" t="s">
        <v>85</v>
      </c>
      <c r="M709" s="30">
        <v>2</v>
      </c>
    </row>
    <row r="710" spans="1:13" x14ac:dyDescent="0.25">
      <c r="A710" s="1" t="s">
        <v>45</v>
      </c>
      <c r="B710" s="1" t="s">
        <v>295</v>
      </c>
      <c r="C710" s="35">
        <v>43306</v>
      </c>
      <c r="D710" s="264">
        <v>2018</v>
      </c>
      <c r="E710" s="269">
        <v>6</v>
      </c>
      <c r="F710" s="1" t="s">
        <v>62</v>
      </c>
      <c r="G710" s="1" t="s">
        <v>4</v>
      </c>
      <c r="H710" s="2">
        <v>7.8</v>
      </c>
      <c r="I710" s="2">
        <v>7.2</v>
      </c>
      <c r="J710" s="8">
        <f t="shared" si="15"/>
        <v>0.92307692307692313</v>
      </c>
      <c r="K710" s="28" t="s">
        <v>147</v>
      </c>
      <c r="L710" s="30" t="s">
        <v>85</v>
      </c>
      <c r="M710" s="30">
        <v>2</v>
      </c>
    </row>
    <row r="711" spans="1:13" x14ac:dyDescent="0.25">
      <c r="A711" s="1" t="s">
        <v>45</v>
      </c>
      <c r="B711" s="1" t="s">
        <v>295</v>
      </c>
      <c r="C711" s="35">
        <v>43306</v>
      </c>
      <c r="D711" s="264">
        <v>2018</v>
      </c>
      <c r="E711" s="269">
        <v>6</v>
      </c>
      <c r="F711" s="1" t="s">
        <v>62</v>
      </c>
      <c r="G711" s="1" t="s">
        <v>4</v>
      </c>
      <c r="H711" s="2">
        <v>7.9</v>
      </c>
      <c r="I711" s="2">
        <v>6.9</v>
      </c>
      <c r="J711" s="8">
        <f t="shared" si="15"/>
        <v>0.87341772151898733</v>
      </c>
      <c r="K711" s="28" t="s">
        <v>147</v>
      </c>
      <c r="L711" s="30" t="s">
        <v>85</v>
      </c>
      <c r="M711" s="30">
        <v>2</v>
      </c>
    </row>
    <row r="712" spans="1:13" x14ac:dyDescent="0.25">
      <c r="A712" s="1" t="s">
        <v>10</v>
      </c>
      <c r="B712" s="1" t="s">
        <v>295</v>
      </c>
      <c r="C712" s="35">
        <v>43307</v>
      </c>
      <c r="D712" s="264">
        <v>2018</v>
      </c>
      <c r="E712" s="269">
        <v>6</v>
      </c>
      <c r="F712" s="1" t="s">
        <v>61</v>
      </c>
      <c r="G712" s="1" t="s">
        <v>4</v>
      </c>
      <c r="H712" s="2">
        <v>7.1</v>
      </c>
      <c r="I712" s="2">
        <v>6.4</v>
      </c>
      <c r="J712" s="8">
        <f t="shared" si="15"/>
        <v>0.90140845070422548</v>
      </c>
      <c r="K712" s="28" t="s">
        <v>147</v>
      </c>
      <c r="L712" s="30" t="s">
        <v>85</v>
      </c>
      <c r="M712" s="30">
        <v>2</v>
      </c>
    </row>
    <row r="713" spans="1:13" x14ac:dyDescent="0.25">
      <c r="A713" s="1" t="s">
        <v>10</v>
      </c>
      <c r="B713" s="1" t="s">
        <v>295</v>
      </c>
      <c r="C713" s="35">
        <v>43307</v>
      </c>
      <c r="D713" s="264">
        <v>2018</v>
      </c>
      <c r="E713" s="269">
        <v>6</v>
      </c>
      <c r="F713" s="1" t="s">
        <v>58</v>
      </c>
      <c r="G713" s="1" t="s">
        <v>4</v>
      </c>
      <c r="H713" s="2">
        <v>7.3</v>
      </c>
      <c r="I713" s="2">
        <v>6.5</v>
      </c>
      <c r="J713" s="8">
        <f t="shared" si="15"/>
        <v>0.8904109589041096</v>
      </c>
      <c r="K713" s="28" t="s">
        <v>147</v>
      </c>
      <c r="L713" s="30" t="s">
        <v>85</v>
      </c>
      <c r="M713" s="30">
        <v>2</v>
      </c>
    </row>
    <row r="714" spans="1:13" x14ac:dyDescent="0.25">
      <c r="A714" s="1" t="s">
        <v>10</v>
      </c>
      <c r="B714" s="1" t="s">
        <v>295</v>
      </c>
      <c r="C714" s="35">
        <v>43307</v>
      </c>
      <c r="D714" s="264">
        <v>2018</v>
      </c>
      <c r="E714" s="269">
        <v>6</v>
      </c>
      <c r="F714" s="1" t="s">
        <v>61</v>
      </c>
      <c r="G714" s="1" t="s">
        <v>4</v>
      </c>
      <c r="H714" s="2">
        <v>7.9</v>
      </c>
      <c r="I714" s="2">
        <v>6.9</v>
      </c>
      <c r="J714" s="8">
        <f t="shared" si="15"/>
        <v>0.87341772151898733</v>
      </c>
      <c r="K714" s="28" t="s">
        <v>147</v>
      </c>
      <c r="L714" s="30" t="s">
        <v>85</v>
      </c>
      <c r="M714" s="30">
        <v>2</v>
      </c>
    </row>
    <row r="715" spans="1:13" x14ac:dyDescent="0.25">
      <c r="A715" s="1" t="s">
        <v>45</v>
      </c>
      <c r="B715" s="1" t="s">
        <v>295</v>
      </c>
      <c r="C715" s="35">
        <v>43319</v>
      </c>
      <c r="D715" s="264">
        <v>2018</v>
      </c>
      <c r="E715" s="267">
        <v>7</v>
      </c>
      <c r="F715" s="1" t="s">
        <v>75</v>
      </c>
      <c r="G715" s="1" t="s">
        <v>4</v>
      </c>
      <c r="H715" s="2">
        <v>8.3000000000000007</v>
      </c>
      <c r="I715" s="2">
        <v>7.2</v>
      </c>
      <c r="J715" s="8">
        <f t="shared" si="15"/>
        <v>0.8674698795180722</v>
      </c>
      <c r="K715" s="28" t="s">
        <v>147</v>
      </c>
      <c r="L715" s="30" t="s">
        <v>85</v>
      </c>
      <c r="M715" s="30">
        <v>2</v>
      </c>
    </row>
    <row r="716" spans="1:13" x14ac:dyDescent="0.25">
      <c r="A716" s="1" t="s">
        <v>10</v>
      </c>
      <c r="B716" s="1" t="s">
        <v>295</v>
      </c>
      <c r="C716" s="35">
        <v>43320</v>
      </c>
      <c r="D716" s="264">
        <v>2018</v>
      </c>
      <c r="E716" s="269">
        <v>7</v>
      </c>
      <c r="F716" s="1" t="s">
        <v>66</v>
      </c>
      <c r="G716" s="1" t="s">
        <v>4</v>
      </c>
      <c r="H716" s="2">
        <v>6.5</v>
      </c>
      <c r="I716" s="2">
        <v>5.6</v>
      </c>
      <c r="J716" s="8">
        <f t="shared" si="15"/>
        <v>0.86153846153846148</v>
      </c>
      <c r="K716" s="28" t="s">
        <v>147</v>
      </c>
      <c r="L716" s="30" t="s">
        <v>85</v>
      </c>
      <c r="M716" s="30">
        <v>2</v>
      </c>
    </row>
    <row r="717" spans="1:13" x14ac:dyDescent="0.25">
      <c r="A717" s="1" t="s">
        <v>10</v>
      </c>
      <c r="B717" s="1" t="s">
        <v>295</v>
      </c>
      <c r="C717" s="35">
        <v>43320</v>
      </c>
      <c r="D717" s="264">
        <v>2018</v>
      </c>
      <c r="E717" s="267">
        <v>7</v>
      </c>
      <c r="F717" s="1" t="s">
        <v>66</v>
      </c>
      <c r="G717" s="1" t="s">
        <v>4</v>
      </c>
      <c r="H717" s="2">
        <v>6.8</v>
      </c>
      <c r="I717" s="2">
        <v>5.7</v>
      </c>
      <c r="J717" s="8">
        <f t="shared" si="15"/>
        <v>0.83823529411764708</v>
      </c>
      <c r="K717" s="28" t="s">
        <v>147</v>
      </c>
      <c r="L717" s="30" t="s">
        <v>85</v>
      </c>
      <c r="M717" s="30">
        <v>2</v>
      </c>
    </row>
    <row r="718" spans="1:13" x14ac:dyDescent="0.25">
      <c r="A718" s="1" t="s">
        <v>10</v>
      </c>
      <c r="B718" s="1" t="s">
        <v>295</v>
      </c>
      <c r="C718" s="35">
        <v>43320</v>
      </c>
      <c r="D718" s="264">
        <v>2018</v>
      </c>
      <c r="E718" s="269">
        <v>7</v>
      </c>
      <c r="F718" s="1" t="s">
        <v>64</v>
      </c>
      <c r="G718" s="1" t="s">
        <v>4</v>
      </c>
      <c r="H718" s="2">
        <v>7.2</v>
      </c>
      <c r="I718" s="2">
        <v>6.1</v>
      </c>
      <c r="J718" s="8">
        <f t="shared" si="15"/>
        <v>0.8472222222222221</v>
      </c>
      <c r="K718" s="28" t="s">
        <v>147</v>
      </c>
      <c r="L718" s="30" t="s">
        <v>85</v>
      </c>
      <c r="M718" s="30">
        <v>2</v>
      </c>
    </row>
    <row r="719" spans="1:13" x14ac:dyDescent="0.25">
      <c r="A719" s="1" t="s">
        <v>10</v>
      </c>
      <c r="B719" s="1" t="s">
        <v>295</v>
      </c>
      <c r="C719" s="35">
        <v>43320</v>
      </c>
      <c r="D719" s="264">
        <v>2018</v>
      </c>
      <c r="E719" s="269">
        <v>7</v>
      </c>
      <c r="F719" s="1" t="s">
        <v>67</v>
      </c>
      <c r="G719" s="1" t="s">
        <v>4</v>
      </c>
      <c r="H719" s="2">
        <v>7.3</v>
      </c>
      <c r="I719" s="2">
        <v>6.2</v>
      </c>
      <c r="J719" s="8">
        <f t="shared" si="15"/>
        <v>0.84931506849315075</v>
      </c>
      <c r="K719" s="28" t="s">
        <v>147</v>
      </c>
      <c r="L719" s="30" t="s">
        <v>85</v>
      </c>
      <c r="M719" s="30">
        <v>2</v>
      </c>
    </row>
    <row r="720" spans="1:13" x14ac:dyDescent="0.25">
      <c r="A720" s="1" t="s">
        <v>10</v>
      </c>
      <c r="B720" s="1" t="s">
        <v>295</v>
      </c>
      <c r="C720" s="35">
        <v>43320</v>
      </c>
      <c r="D720" s="264">
        <v>2018</v>
      </c>
      <c r="E720" s="267">
        <v>7</v>
      </c>
      <c r="F720" s="1" t="s">
        <v>66</v>
      </c>
      <c r="G720" s="1" t="s">
        <v>4</v>
      </c>
      <c r="H720" s="2">
        <v>7.7</v>
      </c>
      <c r="I720" s="2">
        <v>6.7</v>
      </c>
      <c r="J720" s="8">
        <f t="shared" ref="J720:J783" si="16">I720/H720</f>
        <v>0.87012987012987009</v>
      </c>
      <c r="K720" s="28" t="s">
        <v>147</v>
      </c>
      <c r="L720" s="30" t="s">
        <v>85</v>
      </c>
      <c r="M720" s="30">
        <v>2</v>
      </c>
    </row>
    <row r="721" spans="1:13" x14ac:dyDescent="0.25">
      <c r="A721" s="1" t="s">
        <v>2</v>
      </c>
      <c r="B721" s="1" t="s">
        <v>294</v>
      </c>
      <c r="C721" s="35">
        <v>43335</v>
      </c>
      <c r="D721" s="264">
        <v>2018</v>
      </c>
      <c r="E721" s="269">
        <v>8</v>
      </c>
      <c r="F721" s="1" t="s">
        <v>6</v>
      </c>
      <c r="G721" s="1" t="s">
        <v>4</v>
      </c>
      <c r="H721" s="2">
        <v>7</v>
      </c>
      <c r="I721" s="2">
        <v>6.4</v>
      </c>
      <c r="J721" s="8">
        <f t="shared" si="16"/>
        <v>0.91428571428571437</v>
      </c>
      <c r="K721" s="28" t="s">
        <v>147</v>
      </c>
      <c r="L721" s="30" t="s">
        <v>85</v>
      </c>
      <c r="M721" s="30">
        <v>2</v>
      </c>
    </row>
    <row r="722" spans="1:13" x14ac:dyDescent="0.25">
      <c r="A722" s="1" t="s">
        <v>2</v>
      </c>
      <c r="B722" s="1" t="s">
        <v>294</v>
      </c>
      <c r="C722" s="35">
        <v>43335</v>
      </c>
      <c r="D722" s="264">
        <v>2018</v>
      </c>
      <c r="E722" s="269">
        <v>8</v>
      </c>
      <c r="F722" s="1" t="s">
        <v>6</v>
      </c>
      <c r="G722" s="1" t="s">
        <v>4</v>
      </c>
      <c r="H722" s="2">
        <v>7.4</v>
      </c>
      <c r="I722" s="2">
        <v>6.7</v>
      </c>
      <c r="J722" s="8">
        <f t="shared" si="16"/>
        <v>0.90540540540540537</v>
      </c>
      <c r="K722" s="28" t="s">
        <v>147</v>
      </c>
      <c r="L722" s="30" t="s">
        <v>85</v>
      </c>
      <c r="M722" s="30">
        <v>2</v>
      </c>
    </row>
    <row r="723" spans="1:13" x14ac:dyDescent="0.25">
      <c r="A723" s="1" t="s">
        <v>2</v>
      </c>
      <c r="B723" s="1" t="s">
        <v>294</v>
      </c>
      <c r="C723" s="35">
        <v>43335</v>
      </c>
      <c r="D723" s="264">
        <v>2018</v>
      </c>
      <c r="E723" s="269">
        <v>8</v>
      </c>
      <c r="F723" s="1" t="s">
        <v>9</v>
      </c>
      <c r="G723" s="1" t="s">
        <v>4</v>
      </c>
      <c r="H723" s="2">
        <v>7.4</v>
      </c>
      <c r="I723" s="2">
        <v>7</v>
      </c>
      <c r="J723" s="8">
        <f t="shared" si="16"/>
        <v>0.94594594594594594</v>
      </c>
      <c r="K723" s="28" t="s">
        <v>147</v>
      </c>
      <c r="L723" s="30" t="s">
        <v>85</v>
      </c>
      <c r="M723" s="30">
        <v>2</v>
      </c>
    </row>
    <row r="724" spans="1:13" x14ac:dyDescent="0.25">
      <c r="A724" s="1" t="s">
        <v>2</v>
      </c>
      <c r="B724" s="1" t="s">
        <v>294</v>
      </c>
      <c r="C724" s="35">
        <v>43335</v>
      </c>
      <c r="D724" s="264">
        <v>2018</v>
      </c>
      <c r="E724" s="269">
        <v>8</v>
      </c>
      <c r="F724" s="1" t="s">
        <v>9</v>
      </c>
      <c r="G724" s="1" t="s">
        <v>4</v>
      </c>
      <c r="H724" s="2">
        <v>7.8</v>
      </c>
      <c r="I724" s="2">
        <v>7.4</v>
      </c>
      <c r="J724" s="8">
        <f t="shared" si="16"/>
        <v>0.94871794871794879</v>
      </c>
      <c r="K724" s="28" t="s">
        <v>147</v>
      </c>
      <c r="L724" s="30" t="s">
        <v>85</v>
      </c>
      <c r="M724" s="30">
        <v>2</v>
      </c>
    </row>
    <row r="725" spans="1:13" x14ac:dyDescent="0.25">
      <c r="A725" s="1" t="s">
        <v>45</v>
      </c>
      <c r="B725" s="1" t="s">
        <v>295</v>
      </c>
      <c r="C725" s="35">
        <v>43335</v>
      </c>
      <c r="D725" s="264">
        <v>2018</v>
      </c>
      <c r="E725" s="269">
        <v>8</v>
      </c>
      <c r="F725" s="1" t="s">
        <v>3</v>
      </c>
      <c r="G725" s="1" t="s">
        <v>4</v>
      </c>
      <c r="H725" s="2">
        <v>7.2</v>
      </c>
      <c r="I725" s="2">
        <v>7</v>
      </c>
      <c r="J725" s="8">
        <f t="shared" si="16"/>
        <v>0.97222222222222221</v>
      </c>
      <c r="K725" s="28" t="s">
        <v>147</v>
      </c>
      <c r="L725" s="30" t="s">
        <v>85</v>
      </c>
      <c r="M725" s="30">
        <v>2</v>
      </c>
    </row>
    <row r="726" spans="1:13" x14ac:dyDescent="0.25">
      <c r="A726" s="1" t="s">
        <v>45</v>
      </c>
      <c r="B726" s="1" t="s">
        <v>295</v>
      </c>
      <c r="C726" s="35">
        <v>43335</v>
      </c>
      <c r="D726" s="264">
        <v>2018</v>
      </c>
      <c r="E726" s="269">
        <v>8</v>
      </c>
      <c r="F726" s="1" t="s">
        <v>5</v>
      </c>
      <c r="G726" s="1" t="s">
        <v>4</v>
      </c>
      <c r="H726" s="2">
        <v>7.5</v>
      </c>
      <c r="I726" s="2">
        <v>6.8</v>
      </c>
      <c r="J726" s="8">
        <f t="shared" si="16"/>
        <v>0.90666666666666662</v>
      </c>
      <c r="K726" s="28" t="s">
        <v>147</v>
      </c>
      <c r="L726" s="30" t="s">
        <v>85</v>
      </c>
      <c r="M726" s="30">
        <v>2</v>
      </c>
    </row>
    <row r="727" spans="1:13" x14ac:dyDescent="0.25">
      <c r="A727" s="1" t="s">
        <v>45</v>
      </c>
      <c r="B727" s="1" t="s">
        <v>295</v>
      </c>
      <c r="C727" s="35">
        <v>43335</v>
      </c>
      <c r="D727" s="264">
        <v>2018</v>
      </c>
      <c r="E727" s="269">
        <v>8</v>
      </c>
      <c r="F727" s="1" t="s">
        <v>72</v>
      </c>
      <c r="G727" s="1" t="s">
        <v>4</v>
      </c>
      <c r="H727" s="2">
        <v>7.5</v>
      </c>
      <c r="I727" s="2">
        <v>7</v>
      </c>
      <c r="J727" s="8">
        <f t="shared" si="16"/>
        <v>0.93333333333333335</v>
      </c>
      <c r="K727" s="28" t="s">
        <v>147</v>
      </c>
      <c r="L727" s="30" t="s">
        <v>85</v>
      </c>
      <c r="M727" s="30">
        <v>2</v>
      </c>
    </row>
    <row r="728" spans="1:13" x14ac:dyDescent="0.25">
      <c r="A728" s="1" t="s">
        <v>45</v>
      </c>
      <c r="B728" s="1" t="s">
        <v>295</v>
      </c>
      <c r="C728" s="35">
        <v>43335</v>
      </c>
      <c r="D728" s="264">
        <v>2018</v>
      </c>
      <c r="E728" s="269">
        <v>8</v>
      </c>
      <c r="F728" s="1" t="s">
        <v>5</v>
      </c>
      <c r="G728" s="1" t="s">
        <v>4</v>
      </c>
      <c r="H728" s="2">
        <v>7.7</v>
      </c>
      <c r="I728" s="2">
        <v>6.8</v>
      </c>
      <c r="J728" s="8">
        <f t="shared" si="16"/>
        <v>0.88311688311688308</v>
      </c>
      <c r="K728" s="28" t="s">
        <v>147</v>
      </c>
      <c r="L728" s="30" t="s">
        <v>85</v>
      </c>
      <c r="M728" s="30">
        <v>2</v>
      </c>
    </row>
    <row r="729" spans="1:13" x14ac:dyDescent="0.25">
      <c r="A729" s="1" t="s">
        <v>45</v>
      </c>
      <c r="B729" s="1" t="s">
        <v>295</v>
      </c>
      <c r="C729" s="35">
        <v>43335</v>
      </c>
      <c r="D729" s="264">
        <v>2018</v>
      </c>
      <c r="E729" s="269">
        <v>8</v>
      </c>
      <c r="F729" s="1" t="s">
        <v>71</v>
      </c>
      <c r="G729" s="1" t="s">
        <v>4</v>
      </c>
      <c r="H729" s="2">
        <v>7.8</v>
      </c>
      <c r="I729" s="2">
        <v>6.9</v>
      </c>
      <c r="J729" s="8">
        <f t="shared" si="16"/>
        <v>0.88461538461538469</v>
      </c>
      <c r="K729" s="28" t="s">
        <v>147</v>
      </c>
      <c r="L729" s="30" t="s">
        <v>85</v>
      </c>
      <c r="M729" s="30">
        <v>2</v>
      </c>
    </row>
    <row r="730" spans="1:13" x14ac:dyDescent="0.25">
      <c r="A730" s="1" t="s">
        <v>45</v>
      </c>
      <c r="B730" s="1" t="s">
        <v>295</v>
      </c>
      <c r="C730" s="35">
        <v>43335</v>
      </c>
      <c r="D730" s="264">
        <v>2018</v>
      </c>
      <c r="E730" s="269">
        <v>8</v>
      </c>
      <c r="F730" s="1" t="s">
        <v>72</v>
      </c>
      <c r="G730" s="1" t="s">
        <v>4</v>
      </c>
      <c r="H730" s="2">
        <v>7.8</v>
      </c>
      <c r="I730" s="2">
        <v>7.2</v>
      </c>
      <c r="J730" s="8">
        <f t="shared" si="16"/>
        <v>0.92307692307692313</v>
      </c>
      <c r="K730" s="28" t="s">
        <v>147</v>
      </c>
      <c r="L730" s="30" t="s">
        <v>85</v>
      </c>
      <c r="M730" s="30">
        <v>2</v>
      </c>
    </row>
    <row r="731" spans="1:13" x14ac:dyDescent="0.25">
      <c r="A731" s="1" t="s">
        <v>45</v>
      </c>
      <c r="B731" s="1" t="s">
        <v>295</v>
      </c>
      <c r="C731" s="35">
        <v>43335</v>
      </c>
      <c r="D731" s="264">
        <v>2018</v>
      </c>
      <c r="E731" s="269">
        <v>8</v>
      </c>
      <c r="F731" s="1" t="s">
        <v>71</v>
      </c>
      <c r="G731" s="1" t="s">
        <v>4</v>
      </c>
      <c r="H731" s="2">
        <v>8.6999999999999993</v>
      </c>
      <c r="I731" s="2">
        <v>8.1</v>
      </c>
      <c r="J731" s="8">
        <f t="shared" si="16"/>
        <v>0.93103448275862077</v>
      </c>
      <c r="K731" s="28" t="s">
        <v>147</v>
      </c>
      <c r="L731" s="30" t="s">
        <v>85</v>
      </c>
      <c r="M731" s="30">
        <v>2</v>
      </c>
    </row>
    <row r="732" spans="1:13" x14ac:dyDescent="0.25">
      <c r="A732" s="1" t="s">
        <v>10</v>
      </c>
      <c r="B732" s="1" t="s">
        <v>295</v>
      </c>
      <c r="C732" s="35">
        <v>43336</v>
      </c>
      <c r="D732" s="264">
        <v>2018</v>
      </c>
      <c r="E732" s="269">
        <v>8</v>
      </c>
      <c r="F732" s="1" t="s">
        <v>68</v>
      </c>
      <c r="G732" s="1" t="s">
        <v>4</v>
      </c>
      <c r="H732" s="2">
        <v>7.1</v>
      </c>
      <c r="I732" s="2">
        <v>6.9</v>
      </c>
      <c r="J732" s="8">
        <f t="shared" si="16"/>
        <v>0.97183098591549311</v>
      </c>
      <c r="K732" s="28" t="s">
        <v>147</v>
      </c>
      <c r="L732" s="30" t="s">
        <v>85</v>
      </c>
      <c r="M732" s="30">
        <v>2</v>
      </c>
    </row>
    <row r="733" spans="1:13" x14ac:dyDescent="0.25">
      <c r="A733" s="1" t="s">
        <v>10</v>
      </c>
      <c r="B733" s="1" t="s">
        <v>295</v>
      </c>
      <c r="C733" s="35">
        <v>43336</v>
      </c>
      <c r="D733" s="264">
        <v>2018</v>
      </c>
      <c r="E733" s="269">
        <v>8</v>
      </c>
      <c r="F733" s="1" t="s">
        <v>6</v>
      </c>
      <c r="G733" s="1" t="s">
        <v>4</v>
      </c>
      <c r="H733" s="2">
        <v>7.6</v>
      </c>
      <c r="I733" s="2">
        <v>7</v>
      </c>
      <c r="J733" s="8">
        <f t="shared" si="16"/>
        <v>0.92105263157894746</v>
      </c>
      <c r="K733" s="28" t="s">
        <v>147</v>
      </c>
      <c r="L733" s="30" t="s">
        <v>85</v>
      </c>
      <c r="M733" s="30">
        <v>2</v>
      </c>
    </row>
    <row r="734" spans="1:13" x14ac:dyDescent="0.25">
      <c r="A734" s="1" t="s">
        <v>10</v>
      </c>
      <c r="B734" s="1" t="s">
        <v>295</v>
      </c>
      <c r="C734" s="35">
        <v>43336</v>
      </c>
      <c r="D734" s="264">
        <v>2018</v>
      </c>
      <c r="E734" s="269">
        <v>8</v>
      </c>
      <c r="F734" s="1" t="s">
        <v>68</v>
      </c>
      <c r="G734" s="1" t="s">
        <v>4</v>
      </c>
      <c r="H734" s="2">
        <v>8.1999999999999993</v>
      </c>
      <c r="I734" s="2">
        <v>7</v>
      </c>
      <c r="J734" s="8">
        <f t="shared" si="16"/>
        <v>0.85365853658536595</v>
      </c>
      <c r="K734" s="28" t="s">
        <v>147</v>
      </c>
      <c r="L734" s="30" t="s">
        <v>85</v>
      </c>
      <c r="M734" s="30">
        <v>2</v>
      </c>
    </row>
    <row r="735" spans="1:13" x14ac:dyDescent="0.25">
      <c r="A735" s="1" t="s">
        <v>10</v>
      </c>
      <c r="B735" s="1" t="s">
        <v>295</v>
      </c>
      <c r="C735" s="35">
        <v>43336</v>
      </c>
      <c r="D735" s="264">
        <v>2018</v>
      </c>
      <c r="E735" s="269">
        <v>8</v>
      </c>
      <c r="F735" s="1" t="s">
        <v>68</v>
      </c>
      <c r="G735" s="1" t="s">
        <v>4</v>
      </c>
      <c r="H735" s="2">
        <v>8.5</v>
      </c>
      <c r="I735" s="2">
        <v>7.8</v>
      </c>
      <c r="J735" s="8">
        <f t="shared" si="16"/>
        <v>0.91764705882352937</v>
      </c>
      <c r="K735" s="28" t="s">
        <v>147</v>
      </c>
      <c r="L735" s="30" t="s">
        <v>85</v>
      </c>
      <c r="M735" s="30">
        <v>2</v>
      </c>
    </row>
    <row r="736" spans="1:13" x14ac:dyDescent="0.25">
      <c r="A736" s="6" t="s">
        <v>45</v>
      </c>
      <c r="B736" s="1" t="s">
        <v>295</v>
      </c>
      <c r="C736" s="36">
        <v>43349</v>
      </c>
      <c r="D736" s="264">
        <v>2018</v>
      </c>
      <c r="E736" s="267">
        <v>9</v>
      </c>
      <c r="F736" s="6" t="s">
        <v>95</v>
      </c>
      <c r="G736" s="6" t="s">
        <v>4</v>
      </c>
      <c r="H736" s="7">
        <v>7.1</v>
      </c>
      <c r="I736" s="7">
        <v>6.2</v>
      </c>
      <c r="J736" s="8">
        <f t="shared" si="16"/>
        <v>0.87323943661971837</v>
      </c>
      <c r="K736" s="28" t="s">
        <v>147</v>
      </c>
      <c r="L736" s="30" t="s">
        <v>85</v>
      </c>
      <c r="M736" s="30">
        <v>2</v>
      </c>
    </row>
    <row r="737" spans="1:13" x14ac:dyDescent="0.25">
      <c r="A737" s="6" t="s">
        <v>45</v>
      </c>
      <c r="B737" s="1" t="s">
        <v>295</v>
      </c>
      <c r="C737" s="36">
        <v>43349</v>
      </c>
      <c r="D737" s="264">
        <v>2018</v>
      </c>
      <c r="E737" s="267">
        <v>9</v>
      </c>
      <c r="F737" s="6" t="s">
        <v>97</v>
      </c>
      <c r="G737" s="6" t="s">
        <v>4</v>
      </c>
      <c r="H737" s="7">
        <v>7.9</v>
      </c>
      <c r="I737" s="7">
        <v>7.3</v>
      </c>
      <c r="J737" s="8">
        <f t="shared" si="16"/>
        <v>0.92405063291139233</v>
      </c>
      <c r="K737" s="28" t="s">
        <v>147</v>
      </c>
      <c r="L737" s="30" t="s">
        <v>85</v>
      </c>
      <c r="M737" s="30">
        <v>2</v>
      </c>
    </row>
    <row r="738" spans="1:13" x14ac:dyDescent="0.25">
      <c r="A738" s="6" t="s">
        <v>2</v>
      </c>
      <c r="B738" s="1" t="s">
        <v>294</v>
      </c>
      <c r="C738" s="36">
        <v>43350</v>
      </c>
      <c r="D738" s="264">
        <v>2018</v>
      </c>
      <c r="E738" s="267">
        <v>9</v>
      </c>
      <c r="F738" s="6" t="s">
        <v>96</v>
      </c>
      <c r="G738" s="6" t="s">
        <v>4</v>
      </c>
      <c r="H738" s="7">
        <v>7.3</v>
      </c>
      <c r="I738" s="7">
        <v>6.4</v>
      </c>
      <c r="J738" s="8">
        <f t="shared" si="16"/>
        <v>0.87671232876712335</v>
      </c>
      <c r="K738" s="28" t="s">
        <v>147</v>
      </c>
      <c r="L738" s="30" t="s">
        <v>85</v>
      </c>
      <c r="M738" s="30">
        <v>2</v>
      </c>
    </row>
    <row r="739" spans="1:13" x14ac:dyDescent="0.25">
      <c r="A739" s="6" t="s">
        <v>10</v>
      </c>
      <c r="B739" s="1" t="s">
        <v>295</v>
      </c>
      <c r="C739" s="36">
        <v>43350</v>
      </c>
      <c r="D739" s="264">
        <v>2018</v>
      </c>
      <c r="E739" s="267">
        <v>9</v>
      </c>
      <c r="F739" s="6" t="s">
        <v>94</v>
      </c>
      <c r="G739" s="6" t="s">
        <v>4</v>
      </c>
      <c r="H739" s="7">
        <v>7</v>
      </c>
      <c r="I739" s="7">
        <v>6.1</v>
      </c>
      <c r="J739" s="8">
        <f t="shared" si="16"/>
        <v>0.87142857142857133</v>
      </c>
      <c r="K739" s="28" t="s">
        <v>147</v>
      </c>
      <c r="L739" s="30" t="s">
        <v>85</v>
      </c>
      <c r="M739" s="30">
        <v>2</v>
      </c>
    </row>
    <row r="740" spans="1:13" x14ac:dyDescent="0.25">
      <c r="A740" s="6" t="s">
        <v>10</v>
      </c>
      <c r="B740" s="1" t="s">
        <v>295</v>
      </c>
      <c r="C740" s="36">
        <v>43350</v>
      </c>
      <c r="D740" s="264">
        <v>2018</v>
      </c>
      <c r="E740" s="267">
        <v>9</v>
      </c>
      <c r="F740" s="6" t="s">
        <v>98</v>
      </c>
      <c r="G740" s="6" t="s">
        <v>4</v>
      </c>
      <c r="H740" s="7">
        <v>7.5</v>
      </c>
      <c r="I740" s="7">
        <v>6.5</v>
      </c>
      <c r="J740" s="8">
        <f t="shared" si="16"/>
        <v>0.8666666666666667</v>
      </c>
      <c r="K740" s="28" t="s">
        <v>147</v>
      </c>
      <c r="L740" s="30" t="s">
        <v>85</v>
      </c>
      <c r="M740" s="30">
        <v>2</v>
      </c>
    </row>
    <row r="741" spans="1:13" x14ac:dyDescent="0.25">
      <c r="A741" s="135" t="s">
        <v>2</v>
      </c>
      <c r="B741" s="1" t="s">
        <v>294</v>
      </c>
      <c r="C741" s="252">
        <v>43663</v>
      </c>
      <c r="D741" s="156">
        <v>2019</v>
      </c>
      <c r="E741" s="157">
        <v>7</v>
      </c>
      <c r="F741" s="135" t="s">
        <v>98</v>
      </c>
      <c r="G741" s="135" t="s">
        <v>4</v>
      </c>
      <c r="H741" s="137">
        <v>7.3</v>
      </c>
      <c r="I741" s="137">
        <v>6.8</v>
      </c>
      <c r="J741" s="8">
        <f t="shared" si="16"/>
        <v>0.93150684931506844</v>
      </c>
      <c r="K741" s="255" t="s">
        <v>147</v>
      </c>
      <c r="L741" s="111" t="s">
        <v>85</v>
      </c>
      <c r="M741" s="30">
        <v>2</v>
      </c>
    </row>
    <row r="742" spans="1:13" x14ac:dyDescent="0.25">
      <c r="A742" s="135" t="s">
        <v>2</v>
      </c>
      <c r="B742" s="1" t="s">
        <v>294</v>
      </c>
      <c r="C742" s="252">
        <v>43676</v>
      </c>
      <c r="D742" s="156">
        <v>2019</v>
      </c>
      <c r="E742" s="157">
        <v>8</v>
      </c>
      <c r="F742" s="135" t="s">
        <v>241</v>
      </c>
      <c r="G742" s="135" t="s">
        <v>4</v>
      </c>
      <c r="H742" s="137">
        <v>7.4</v>
      </c>
      <c r="I742" s="137">
        <v>6.8</v>
      </c>
      <c r="J742" s="8">
        <f t="shared" si="16"/>
        <v>0.91891891891891886</v>
      </c>
      <c r="K742" s="255" t="s">
        <v>147</v>
      </c>
      <c r="L742" s="111" t="s">
        <v>85</v>
      </c>
      <c r="M742" s="30">
        <v>2</v>
      </c>
    </row>
    <row r="743" spans="1:13" x14ac:dyDescent="0.25">
      <c r="A743" s="135" t="s">
        <v>2</v>
      </c>
      <c r="B743" s="1" t="s">
        <v>294</v>
      </c>
      <c r="C743" s="252">
        <v>43676</v>
      </c>
      <c r="D743" s="156">
        <v>2019</v>
      </c>
      <c r="E743" s="157">
        <v>8</v>
      </c>
      <c r="F743" s="135" t="s">
        <v>237</v>
      </c>
      <c r="G743" s="135" t="s">
        <v>4</v>
      </c>
      <c r="H743" s="137">
        <v>8</v>
      </c>
      <c r="I743" s="137">
        <v>7</v>
      </c>
      <c r="J743" s="8">
        <f t="shared" si="16"/>
        <v>0.875</v>
      </c>
      <c r="K743" s="255" t="s">
        <v>147</v>
      </c>
      <c r="L743" s="111" t="s">
        <v>85</v>
      </c>
      <c r="M743" s="30">
        <v>2</v>
      </c>
    </row>
    <row r="744" spans="1:13" x14ac:dyDescent="0.25">
      <c r="A744" s="135" t="s">
        <v>2</v>
      </c>
      <c r="B744" s="1" t="s">
        <v>294</v>
      </c>
      <c r="C744" s="252">
        <v>43676</v>
      </c>
      <c r="D744" s="156">
        <v>2019</v>
      </c>
      <c r="E744" s="157">
        <v>8</v>
      </c>
      <c r="F744" s="135" t="s">
        <v>237</v>
      </c>
      <c r="G744" s="135" t="s">
        <v>4</v>
      </c>
      <c r="H744" s="137">
        <v>7.5</v>
      </c>
      <c r="I744" s="137">
        <v>6.8</v>
      </c>
      <c r="J744" s="8">
        <f t="shared" si="16"/>
        <v>0.90666666666666662</v>
      </c>
      <c r="K744" s="255" t="s">
        <v>147</v>
      </c>
      <c r="L744" s="111" t="s">
        <v>85</v>
      </c>
      <c r="M744" s="30">
        <v>2</v>
      </c>
    </row>
    <row r="745" spans="1:13" x14ac:dyDescent="0.25">
      <c r="A745" s="135" t="s">
        <v>2</v>
      </c>
      <c r="B745" s="1" t="s">
        <v>294</v>
      </c>
      <c r="C745" s="252">
        <v>43676</v>
      </c>
      <c r="D745" s="156">
        <v>2019</v>
      </c>
      <c r="E745" s="157">
        <v>8</v>
      </c>
      <c r="F745" s="135" t="s">
        <v>242</v>
      </c>
      <c r="G745" s="135" t="s">
        <v>4</v>
      </c>
      <c r="H745" s="137">
        <v>7.8</v>
      </c>
      <c r="I745" s="137">
        <v>6.6</v>
      </c>
      <c r="J745" s="8">
        <f t="shared" si="16"/>
        <v>0.84615384615384615</v>
      </c>
      <c r="K745" s="255" t="s">
        <v>147</v>
      </c>
      <c r="L745" s="111" t="s">
        <v>85</v>
      </c>
      <c r="M745" s="30">
        <v>2</v>
      </c>
    </row>
    <row r="746" spans="1:13" x14ac:dyDescent="0.25">
      <c r="A746" s="135" t="s">
        <v>45</v>
      </c>
      <c r="B746" s="1" t="s">
        <v>295</v>
      </c>
      <c r="C746" s="252">
        <v>43676</v>
      </c>
      <c r="D746" s="156">
        <v>2019</v>
      </c>
      <c r="E746" s="157">
        <v>8</v>
      </c>
      <c r="F746" s="135" t="s">
        <v>240</v>
      </c>
      <c r="G746" s="135" t="s">
        <v>4</v>
      </c>
      <c r="H746" s="137">
        <v>7.2</v>
      </c>
      <c r="I746" s="137">
        <v>6.5</v>
      </c>
      <c r="J746" s="8">
        <f t="shared" si="16"/>
        <v>0.90277777777777779</v>
      </c>
      <c r="K746" s="255" t="s">
        <v>147</v>
      </c>
      <c r="L746" s="111" t="s">
        <v>85</v>
      </c>
      <c r="M746" s="30">
        <v>2</v>
      </c>
    </row>
    <row r="747" spans="1:13" x14ac:dyDescent="0.25">
      <c r="A747" s="135" t="s">
        <v>2</v>
      </c>
      <c r="B747" s="1" t="s">
        <v>294</v>
      </c>
      <c r="C747" s="252">
        <v>43690</v>
      </c>
      <c r="D747" s="156">
        <v>2019</v>
      </c>
      <c r="E747" s="157">
        <v>9</v>
      </c>
      <c r="F747" s="135" t="s">
        <v>279</v>
      </c>
      <c r="G747" s="135" t="s">
        <v>4</v>
      </c>
      <c r="H747" s="137">
        <v>6.9</v>
      </c>
      <c r="I747" s="137">
        <v>6.4</v>
      </c>
      <c r="J747" s="8">
        <f t="shared" si="16"/>
        <v>0.92753623188405798</v>
      </c>
      <c r="K747" s="255" t="s">
        <v>147</v>
      </c>
      <c r="L747" s="148" t="s">
        <v>85</v>
      </c>
      <c r="M747" s="30">
        <v>2</v>
      </c>
    </row>
    <row r="748" spans="1:13" x14ac:dyDescent="0.25">
      <c r="A748" s="135" t="s">
        <v>2</v>
      </c>
      <c r="B748" s="1" t="s">
        <v>294</v>
      </c>
      <c r="C748" s="252">
        <v>43690</v>
      </c>
      <c r="D748" s="156">
        <v>2019</v>
      </c>
      <c r="E748" s="157">
        <v>9</v>
      </c>
      <c r="F748" s="135" t="s">
        <v>272</v>
      </c>
      <c r="G748" s="135" t="s">
        <v>4</v>
      </c>
      <c r="H748" s="137">
        <v>7.2</v>
      </c>
      <c r="I748" s="137">
        <v>6.3</v>
      </c>
      <c r="J748" s="8">
        <f t="shared" si="16"/>
        <v>0.875</v>
      </c>
      <c r="K748" s="255" t="s">
        <v>147</v>
      </c>
      <c r="L748" s="148" t="s">
        <v>85</v>
      </c>
      <c r="M748" s="30">
        <v>2</v>
      </c>
    </row>
    <row r="749" spans="1:13" x14ac:dyDescent="0.25">
      <c r="A749" s="135" t="s">
        <v>2</v>
      </c>
      <c r="B749" s="1" t="s">
        <v>294</v>
      </c>
      <c r="C749" s="252">
        <v>43690</v>
      </c>
      <c r="D749" s="156">
        <v>2019</v>
      </c>
      <c r="E749" s="157">
        <v>9</v>
      </c>
      <c r="F749" s="135" t="s">
        <v>273</v>
      </c>
      <c r="G749" s="135" t="s">
        <v>4</v>
      </c>
      <c r="H749" s="137">
        <v>7.3</v>
      </c>
      <c r="I749" s="137">
        <v>6.6</v>
      </c>
      <c r="J749" s="8">
        <f t="shared" si="16"/>
        <v>0.90410958904109584</v>
      </c>
      <c r="K749" s="255" t="s">
        <v>147</v>
      </c>
      <c r="L749" s="148" t="s">
        <v>85</v>
      </c>
      <c r="M749" s="30">
        <v>2</v>
      </c>
    </row>
    <row r="750" spans="1:13" x14ac:dyDescent="0.25">
      <c r="A750" s="135" t="s">
        <v>2</v>
      </c>
      <c r="B750" s="1" t="s">
        <v>294</v>
      </c>
      <c r="C750" s="252">
        <v>43690</v>
      </c>
      <c r="D750" s="132">
        <v>2019</v>
      </c>
      <c r="E750" s="3">
        <v>9</v>
      </c>
      <c r="F750" s="135" t="s">
        <v>277</v>
      </c>
      <c r="G750" s="135" t="s">
        <v>4</v>
      </c>
      <c r="H750" s="137">
        <v>6.9</v>
      </c>
      <c r="I750" s="137">
        <v>6.2</v>
      </c>
      <c r="J750" s="8">
        <f t="shared" si="16"/>
        <v>0.89855072463768115</v>
      </c>
      <c r="K750" s="255" t="s">
        <v>147</v>
      </c>
      <c r="L750" s="148" t="s">
        <v>85</v>
      </c>
      <c r="M750" s="30">
        <v>2</v>
      </c>
    </row>
    <row r="751" spans="1:13" x14ac:dyDescent="0.25">
      <c r="A751" s="135" t="s">
        <v>2</v>
      </c>
      <c r="B751" s="1" t="s">
        <v>294</v>
      </c>
      <c r="C751" s="252">
        <v>43690</v>
      </c>
      <c r="D751" s="132">
        <v>2019</v>
      </c>
      <c r="E751" s="3">
        <v>9</v>
      </c>
      <c r="F751" s="135" t="s">
        <v>275</v>
      </c>
      <c r="G751" s="135" t="s">
        <v>4</v>
      </c>
      <c r="H751" s="137">
        <v>7</v>
      </c>
      <c r="I751" s="137">
        <v>6.3</v>
      </c>
      <c r="J751" s="8">
        <f t="shared" si="16"/>
        <v>0.9</v>
      </c>
      <c r="K751" s="255" t="s">
        <v>147</v>
      </c>
      <c r="L751" s="148" t="s">
        <v>85</v>
      </c>
      <c r="M751" s="30">
        <v>2</v>
      </c>
    </row>
    <row r="752" spans="1:13" x14ac:dyDescent="0.25">
      <c r="A752" s="135" t="s">
        <v>45</v>
      </c>
      <c r="B752" s="1" t="s">
        <v>295</v>
      </c>
      <c r="C752" s="252">
        <v>43690</v>
      </c>
      <c r="D752" s="156">
        <v>2019</v>
      </c>
      <c r="E752" s="157">
        <v>9</v>
      </c>
      <c r="F752" s="135" t="s">
        <v>274</v>
      </c>
      <c r="G752" s="135" t="s">
        <v>4</v>
      </c>
      <c r="H752" s="137">
        <v>7.3</v>
      </c>
      <c r="I752" s="137">
        <v>6.4</v>
      </c>
      <c r="J752" s="8">
        <f t="shared" si="16"/>
        <v>0.87671232876712335</v>
      </c>
      <c r="K752" s="255" t="s">
        <v>147</v>
      </c>
      <c r="L752" s="148" t="s">
        <v>85</v>
      </c>
      <c r="M752" s="30">
        <v>2</v>
      </c>
    </row>
    <row r="753" spans="1:13" x14ac:dyDescent="0.25">
      <c r="A753" s="135" t="s">
        <v>45</v>
      </c>
      <c r="B753" s="1" t="s">
        <v>295</v>
      </c>
      <c r="C753" s="252">
        <v>43690</v>
      </c>
      <c r="D753" s="156">
        <v>2019</v>
      </c>
      <c r="E753" s="157">
        <v>9</v>
      </c>
      <c r="F753" s="135" t="s">
        <v>274</v>
      </c>
      <c r="G753" s="135" t="s">
        <v>4</v>
      </c>
      <c r="H753" s="137">
        <v>7.3</v>
      </c>
      <c r="I753" s="137">
        <v>6.5</v>
      </c>
      <c r="J753" s="8">
        <f t="shared" si="16"/>
        <v>0.8904109589041096</v>
      </c>
      <c r="K753" s="255" t="s">
        <v>147</v>
      </c>
      <c r="L753" s="148" t="s">
        <v>85</v>
      </c>
      <c r="M753" s="30">
        <v>2</v>
      </c>
    </row>
    <row r="754" spans="1:13" x14ac:dyDescent="0.25">
      <c r="A754" s="135" t="s">
        <v>2</v>
      </c>
      <c r="B754" s="1" t="s">
        <v>294</v>
      </c>
      <c r="C754" s="252">
        <v>43704</v>
      </c>
      <c r="D754" s="155">
        <v>2019</v>
      </c>
      <c r="E754" s="3">
        <v>10</v>
      </c>
      <c r="F754" s="135" t="s">
        <v>284</v>
      </c>
      <c r="G754" s="135" t="s">
        <v>4</v>
      </c>
      <c r="H754" s="137">
        <v>6.8</v>
      </c>
      <c r="I754" s="137">
        <v>6.3</v>
      </c>
      <c r="J754" s="8">
        <f t="shared" si="16"/>
        <v>0.92647058823529416</v>
      </c>
      <c r="K754" s="255" t="s">
        <v>147</v>
      </c>
      <c r="L754" s="148" t="s">
        <v>85</v>
      </c>
      <c r="M754" s="30">
        <v>2</v>
      </c>
    </row>
    <row r="755" spans="1:13" x14ac:dyDescent="0.25">
      <c r="A755" s="135" t="s">
        <v>45</v>
      </c>
      <c r="B755" s="1" t="s">
        <v>295</v>
      </c>
      <c r="C755" s="252">
        <v>43704</v>
      </c>
      <c r="D755" s="156">
        <v>2019</v>
      </c>
      <c r="E755" s="157">
        <v>10</v>
      </c>
      <c r="F755" s="135" t="s">
        <v>292</v>
      </c>
      <c r="G755" s="135" t="s">
        <v>4</v>
      </c>
      <c r="H755" s="137">
        <v>7.3</v>
      </c>
      <c r="I755" s="137">
        <v>6.7</v>
      </c>
      <c r="J755" s="8">
        <f t="shared" si="16"/>
        <v>0.9178082191780822</v>
      </c>
      <c r="K755" s="255" t="s">
        <v>147</v>
      </c>
      <c r="L755" s="148" t="s">
        <v>85</v>
      </c>
      <c r="M755" s="30">
        <v>2</v>
      </c>
    </row>
    <row r="756" spans="1:13" x14ac:dyDescent="0.25">
      <c r="A756" s="1" t="s">
        <v>2</v>
      </c>
      <c r="B756" s="1" t="s">
        <v>294</v>
      </c>
      <c r="C756" s="35">
        <v>43335</v>
      </c>
      <c r="D756" s="264">
        <v>2018</v>
      </c>
      <c r="E756" s="269">
        <v>8</v>
      </c>
      <c r="F756" s="1" t="s">
        <v>6</v>
      </c>
      <c r="G756" s="1" t="s">
        <v>4</v>
      </c>
      <c r="H756" s="2">
        <v>8.5</v>
      </c>
      <c r="I756" s="2">
        <v>7.5</v>
      </c>
      <c r="J756" s="8">
        <f t="shared" si="16"/>
        <v>0.88235294117647056</v>
      </c>
      <c r="K756" s="28" t="s">
        <v>147</v>
      </c>
      <c r="L756" s="277" t="s">
        <v>85</v>
      </c>
      <c r="M756" s="30">
        <v>2</v>
      </c>
    </row>
    <row r="757" spans="1:13" x14ac:dyDescent="0.25">
      <c r="A757" s="1" t="s">
        <v>2</v>
      </c>
      <c r="B757" s="1" t="s">
        <v>294</v>
      </c>
      <c r="C757" s="35">
        <v>43335</v>
      </c>
      <c r="D757" s="264">
        <v>2018</v>
      </c>
      <c r="E757" s="269">
        <v>8</v>
      </c>
      <c r="F757" s="1" t="s">
        <v>9</v>
      </c>
      <c r="G757" s="1" t="s">
        <v>4</v>
      </c>
      <c r="H757" s="2">
        <v>8.5</v>
      </c>
      <c r="I757" s="2">
        <v>7.6</v>
      </c>
      <c r="J757" s="8">
        <f t="shared" si="16"/>
        <v>0.89411764705882346</v>
      </c>
      <c r="K757" s="28" t="s">
        <v>147</v>
      </c>
      <c r="L757" s="277" t="s">
        <v>85</v>
      </c>
      <c r="M757" s="30">
        <v>2</v>
      </c>
    </row>
    <row r="758" spans="1:13" x14ac:dyDescent="0.25">
      <c r="A758" s="1" t="s">
        <v>2</v>
      </c>
      <c r="B758" s="1" t="s">
        <v>294</v>
      </c>
      <c r="C758" s="35">
        <v>43335</v>
      </c>
      <c r="D758" s="264">
        <v>2018</v>
      </c>
      <c r="E758" s="269">
        <v>8</v>
      </c>
      <c r="F758" s="1" t="s">
        <v>9</v>
      </c>
      <c r="G758" s="1" t="s">
        <v>4</v>
      </c>
      <c r="H758" s="2">
        <v>8.6</v>
      </c>
      <c r="I758" s="2">
        <v>8</v>
      </c>
      <c r="J758" s="8">
        <f t="shared" si="16"/>
        <v>0.93023255813953487</v>
      </c>
      <c r="K758" s="28" t="s">
        <v>147</v>
      </c>
      <c r="L758" s="277" t="s">
        <v>85</v>
      </c>
      <c r="M758" s="30">
        <v>2</v>
      </c>
    </row>
    <row r="759" spans="1:13" x14ac:dyDescent="0.25">
      <c r="A759" s="6" t="s">
        <v>10</v>
      </c>
      <c r="B759" s="1" t="s">
        <v>295</v>
      </c>
      <c r="C759" s="36">
        <v>43350</v>
      </c>
      <c r="D759" s="264">
        <v>2018</v>
      </c>
      <c r="E759" s="267">
        <v>9</v>
      </c>
      <c r="F759" s="6" t="s">
        <v>95</v>
      </c>
      <c r="G759" s="6" t="s">
        <v>4</v>
      </c>
      <c r="H759" s="7">
        <v>8.4</v>
      </c>
      <c r="I759" s="7">
        <v>7.2</v>
      </c>
      <c r="J759" s="8">
        <f t="shared" si="16"/>
        <v>0.8571428571428571</v>
      </c>
      <c r="K759" s="28" t="s">
        <v>147</v>
      </c>
      <c r="L759" s="277" t="s">
        <v>85</v>
      </c>
      <c r="M759" s="30">
        <v>2</v>
      </c>
    </row>
    <row r="760" spans="1:13" x14ac:dyDescent="0.25">
      <c r="A760" s="6" t="s">
        <v>10</v>
      </c>
      <c r="B760" s="1" t="s">
        <v>295</v>
      </c>
      <c r="C760" s="36">
        <v>43350</v>
      </c>
      <c r="D760" s="264">
        <v>2018</v>
      </c>
      <c r="E760" s="267">
        <v>9</v>
      </c>
      <c r="F760" s="6" t="s">
        <v>94</v>
      </c>
      <c r="G760" s="6" t="s">
        <v>4</v>
      </c>
      <c r="H760" s="7">
        <v>8.5</v>
      </c>
      <c r="I760" s="7">
        <v>7.1</v>
      </c>
      <c r="J760" s="8">
        <f t="shared" si="16"/>
        <v>0.83529411764705874</v>
      </c>
      <c r="K760" s="28" t="s">
        <v>147</v>
      </c>
      <c r="L760" s="277" t="s">
        <v>85</v>
      </c>
      <c r="M760" s="30">
        <v>2</v>
      </c>
    </row>
    <row r="761" spans="1:13" x14ac:dyDescent="0.25">
      <c r="A761" s="135" t="s">
        <v>2</v>
      </c>
      <c r="B761" s="1" t="s">
        <v>294</v>
      </c>
      <c r="C761" s="252">
        <v>43690</v>
      </c>
      <c r="D761" s="156">
        <v>2019</v>
      </c>
      <c r="E761" s="157">
        <v>9</v>
      </c>
      <c r="F761" s="135" t="s">
        <v>272</v>
      </c>
      <c r="G761" s="135" t="s">
        <v>4</v>
      </c>
      <c r="H761" s="137">
        <v>8.3000000000000007</v>
      </c>
      <c r="I761" s="137">
        <v>6.9</v>
      </c>
      <c r="J761" s="8">
        <f t="shared" si="16"/>
        <v>0.83132530120481929</v>
      </c>
      <c r="K761" s="255" t="s">
        <v>147</v>
      </c>
      <c r="L761" s="277" t="s">
        <v>85</v>
      </c>
      <c r="M761" s="30">
        <v>2</v>
      </c>
    </row>
    <row r="762" spans="1:13" x14ac:dyDescent="0.25">
      <c r="A762" s="290" t="s">
        <v>45</v>
      </c>
      <c r="B762" s="1" t="s">
        <v>295</v>
      </c>
      <c r="C762" s="298">
        <v>43704</v>
      </c>
      <c r="D762" s="264">
        <v>2019</v>
      </c>
      <c r="E762" s="3">
        <v>12</v>
      </c>
      <c r="F762" s="290" t="s">
        <v>292</v>
      </c>
      <c r="G762" s="290" t="s">
        <v>4</v>
      </c>
      <c r="H762" s="292">
        <v>7.3</v>
      </c>
      <c r="I762" s="292">
        <v>6.7</v>
      </c>
      <c r="J762" s="8">
        <f t="shared" si="16"/>
        <v>0.9178082191780822</v>
      </c>
      <c r="K762" s="277" t="s">
        <v>147</v>
      </c>
      <c r="L762" s="277" t="s">
        <v>85</v>
      </c>
      <c r="M762" s="30">
        <v>2</v>
      </c>
    </row>
    <row r="763" spans="1:13" x14ac:dyDescent="0.25">
      <c r="A763" s="290" t="s">
        <v>2</v>
      </c>
      <c r="B763" s="1" t="s">
        <v>294</v>
      </c>
      <c r="C763" s="298">
        <v>43704</v>
      </c>
      <c r="D763" s="264">
        <v>2019</v>
      </c>
      <c r="E763" s="3">
        <v>12</v>
      </c>
      <c r="F763" s="290" t="s">
        <v>284</v>
      </c>
      <c r="G763" s="290" t="s">
        <v>4</v>
      </c>
      <c r="H763" s="292">
        <v>6.8</v>
      </c>
      <c r="I763" s="292">
        <v>6.3</v>
      </c>
      <c r="J763" s="8">
        <f t="shared" si="16"/>
        <v>0.92647058823529416</v>
      </c>
      <c r="K763" s="277" t="s">
        <v>147</v>
      </c>
      <c r="L763" s="277" t="s">
        <v>85</v>
      </c>
      <c r="M763" s="30">
        <v>2</v>
      </c>
    </row>
    <row r="764" spans="1:13" x14ac:dyDescent="0.25">
      <c r="A764" s="1" t="s">
        <v>10</v>
      </c>
      <c r="B764" s="1" t="s">
        <v>295</v>
      </c>
      <c r="C764" s="35">
        <v>43336</v>
      </c>
      <c r="D764" s="264">
        <v>2018</v>
      </c>
      <c r="E764" s="269">
        <v>8</v>
      </c>
      <c r="F764" s="1" t="s">
        <v>9</v>
      </c>
      <c r="G764" s="1" t="s">
        <v>4</v>
      </c>
      <c r="H764" s="2">
        <v>9.1</v>
      </c>
      <c r="I764" s="2">
        <v>8</v>
      </c>
      <c r="J764" s="8">
        <f t="shared" si="16"/>
        <v>0.87912087912087911</v>
      </c>
      <c r="K764" s="28" t="s">
        <v>147</v>
      </c>
      <c r="L764" s="277" t="s">
        <v>86</v>
      </c>
      <c r="M764" s="30">
        <v>3</v>
      </c>
    </row>
    <row r="765" spans="1:13" x14ac:dyDescent="0.25">
      <c r="A765" s="1" t="s">
        <v>2</v>
      </c>
      <c r="B765" s="1" t="s">
        <v>294</v>
      </c>
      <c r="C765" s="35">
        <v>43318</v>
      </c>
      <c r="D765" s="264">
        <v>2018</v>
      </c>
      <c r="E765" s="269">
        <v>7</v>
      </c>
      <c r="F765" s="1" t="s">
        <v>74</v>
      </c>
      <c r="G765" s="1" t="s">
        <v>4</v>
      </c>
      <c r="H765" s="2">
        <v>10.9</v>
      </c>
      <c r="I765" s="2">
        <v>8.9</v>
      </c>
      <c r="J765" s="8">
        <f t="shared" si="16"/>
        <v>0.8165137614678899</v>
      </c>
      <c r="K765" s="28" t="s">
        <v>147</v>
      </c>
      <c r="L765" s="30" t="s">
        <v>86</v>
      </c>
      <c r="M765" s="30">
        <v>3</v>
      </c>
    </row>
    <row r="766" spans="1:13" x14ac:dyDescent="0.25">
      <c r="A766" s="1" t="s">
        <v>2</v>
      </c>
      <c r="B766" s="1" t="s">
        <v>294</v>
      </c>
      <c r="C766" s="35">
        <v>43335</v>
      </c>
      <c r="D766" s="264">
        <v>2018</v>
      </c>
      <c r="E766" s="269">
        <v>8</v>
      </c>
      <c r="F766" s="1" t="s">
        <v>8</v>
      </c>
      <c r="G766" s="1" t="s">
        <v>4</v>
      </c>
      <c r="H766" s="2">
        <v>9</v>
      </c>
      <c r="I766" s="2">
        <v>7.5</v>
      </c>
      <c r="J766" s="8">
        <f t="shared" si="16"/>
        <v>0.83333333333333337</v>
      </c>
      <c r="K766" s="28" t="s">
        <v>147</v>
      </c>
      <c r="L766" s="30" t="s">
        <v>86</v>
      </c>
      <c r="M766" s="30">
        <v>3</v>
      </c>
    </row>
    <row r="767" spans="1:13" x14ac:dyDescent="0.25">
      <c r="A767" s="1" t="s">
        <v>2</v>
      </c>
      <c r="B767" s="1" t="s">
        <v>294</v>
      </c>
      <c r="C767" s="35">
        <v>43335</v>
      </c>
      <c r="D767" s="264">
        <v>2018</v>
      </c>
      <c r="E767" s="269">
        <v>8</v>
      </c>
      <c r="F767" s="1" t="s">
        <v>3</v>
      </c>
      <c r="G767" s="1" t="s">
        <v>4</v>
      </c>
      <c r="H767" s="2">
        <v>9.5</v>
      </c>
      <c r="I767" s="2">
        <v>8.4</v>
      </c>
      <c r="J767" s="8">
        <f t="shared" si="16"/>
        <v>0.88421052631578956</v>
      </c>
      <c r="K767" s="28" t="s">
        <v>147</v>
      </c>
      <c r="L767" s="30" t="s">
        <v>86</v>
      </c>
      <c r="M767" s="30">
        <v>3</v>
      </c>
    </row>
    <row r="768" spans="1:13" x14ac:dyDescent="0.25">
      <c r="A768" s="1" t="s">
        <v>2</v>
      </c>
      <c r="B768" s="1" t="s">
        <v>294</v>
      </c>
      <c r="C768" s="35">
        <v>43335</v>
      </c>
      <c r="D768" s="264">
        <v>2018</v>
      </c>
      <c r="E768" s="269">
        <v>8</v>
      </c>
      <c r="F768" s="1" t="s">
        <v>3</v>
      </c>
      <c r="G768" s="1" t="s">
        <v>4</v>
      </c>
      <c r="H768" s="2">
        <v>9.5</v>
      </c>
      <c r="I768" s="2">
        <v>8.3000000000000007</v>
      </c>
      <c r="J768" s="8">
        <f t="shared" si="16"/>
        <v>0.87368421052631584</v>
      </c>
      <c r="K768" s="28" t="s">
        <v>147</v>
      </c>
      <c r="L768" s="30" t="s">
        <v>86</v>
      </c>
      <c r="M768" s="30">
        <v>3</v>
      </c>
    </row>
    <row r="769" spans="1:13" x14ac:dyDescent="0.25">
      <c r="A769" s="1" t="s">
        <v>2</v>
      </c>
      <c r="B769" s="1" t="s">
        <v>294</v>
      </c>
      <c r="C769" s="35">
        <v>43335</v>
      </c>
      <c r="D769" s="264">
        <v>2018</v>
      </c>
      <c r="E769" s="269">
        <v>8</v>
      </c>
      <c r="F769" s="1" t="s">
        <v>3</v>
      </c>
      <c r="G769" s="1" t="s">
        <v>4</v>
      </c>
      <c r="H769" s="2">
        <v>9.6</v>
      </c>
      <c r="I769" s="2">
        <v>8.1999999999999993</v>
      </c>
      <c r="J769" s="8">
        <f t="shared" si="16"/>
        <v>0.85416666666666663</v>
      </c>
      <c r="K769" s="28" t="s">
        <v>147</v>
      </c>
      <c r="L769" s="30" t="s">
        <v>86</v>
      </c>
      <c r="M769" s="30">
        <v>3</v>
      </c>
    </row>
    <row r="770" spans="1:13" x14ac:dyDescent="0.25">
      <c r="A770" s="1" t="s">
        <v>2</v>
      </c>
      <c r="B770" s="1" t="s">
        <v>294</v>
      </c>
      <c r="C770" s="35">
        <v>43335</v>
      </c>
      <c r="D770" s="264">
        <v>2018</v>
      </c>
      <c r="E770" s="269">
        <v>8</v>
      </c>
      <c r="F770" s="1" t="s">
        <v>3</v>
      </c>
      <c r="G770" s="1" t="s">
        <v>4</v>
      </c>
      <c r="H770" s="2">
        <v>9.6999999999999993</v>
      </c>
      <c r="I770" s="2">
        <v>8.4</v>
      </c>
      <c r="J770" s="8">
        <f t="shared" si="16"/>
        <v>0.86597938144329911</v>
      </c>
      <c r="K770" s="28" t="s">
        <v>147</v>
      </c>
      <c r="L770" s="30" t="s">
        <v>86</v>
      </c>
      <c r="M770" s="30">
        <v>3</v>
      </c>
    </row>
    <row r="771" spans="1:13" x14ac:dyDescent="0.25">
      <c r="A771" s="1" t="s">
        <v>2</v>
      </c>
      <c r="B771" s="1" t="s">
        <v>294</v>
      </c>
      <c r="C771" s="35">
        <v>43335</v>
      </c>
      <c r="D771" s="264">
        <v>2018</v>
      </c>
      <c r="E771" s="269">
        <v>8</v>
      </c>
      <c r="F771" s="1" t="s">
        <v>3</v>
      </c>
      <c r="G771" s="1" t="s">
        <v>4</v>
      </c>
      <c r="H771" s="2">
        <v>9.8000000000000007</v>
      </c>
      <c r="I771" s="2">
        <v>8.1999999999999993</v>
      </c>
      <c r="J771" s="8">
        <f t="shared" si="16"/>
        <v>0.83673469387755084</v>
      </c>
      <c r="K771" s="28" t="s">
        <v>147</v>
      </c>
      <c r="L771" s="30" t="s">
        <v>86</v>
      </c>
      <c r="M771" s="30">
        <v>3</v>
      </c>
    </row>
    <row r="772" spans="1:13" x14ac:dyDescent="0.25">
      <c r="A772" s="1" t="s">
        <v>2</v>
      </c>
      <c r="B772" s="1" t="s">
        <v>294</v>
      </c>
      <c r="C772" s="35">
        <v>43335</v>
      </c>
      <c r="D772" s="264">
        <v>2018</v>
      </c>
      <c r="E772" s="269">
        <v>8</v>
      </c>
      <c r="F772" s="1" t="s">
        <v>6</v>
      </c>
      <c r="G772" s="1" t="s">
        <v>4</v>
      </c>
      <c r="H772" s="2">
        <v>9.8000000000000007</v>
      </c>
      <c r="I772" s="2">
        <v>8.5</v>
      </c>
      <c r="J772" s="8">
        <f t="shared" si="16"/>
        <v>0.86734693877551017</v>
      </c>
      <c r="K772" s="28" t="s">
        <v>147</v>
      </c>
      <c r="L772" s="30" t="s">
        <v>86</v>
      </c>
      <c r="M772" s="30">
        <v>3</v>
      </c>
    </row>
    <row r="773" spans="1:13" x14ac:dyDescent="0.25">
      <c r="A773" s="1" t="s">
        <v>2</v>
      </c>
      <c r="B773" s="1" t="s">
        <v>294</v>
      </c>
      <c r="C773" s="35">
        <v>43335</v>
      </c>
      <c r="D773" s="264">
        <v>2018</v>
      </c>
      <c r="E773" s="269">
        <v>8</v>
      </c>
      <c r="F773" s="1" t="s">
        <v>3</v>
      </c>
      <c r="G773" s="1" t="s">
        <v>4</v>
      </c>
      <c r="H773" s="2">
        <v>10</v>
      </c>
      <c r="I773" s="2">
        <v>8.6</v>
      </c>
      <c r="J773" s="8">
        <f t="shared" si="16"/>
        <v>0.86</v>
      </c>
      <c r="K773" s="28" t="s">
        <v>147</v>
      </c>
      <c r="L773" s="30" t="s">
        <v>86</v>
      </c>
      <c r="M773" s="30">
        <v>3</v>
      </c>
    </row>
    <row r="774" spans="1:13" x14ac:dyDescent="0.25">
      <c r="A774" s="1" t="s">
        <v>2</v>
      </c>
      <c r="B774" s="1" t="s">
        <v>294</v>
      </c>
      <c r="C774" s="35">
        <v>43335</v>
      </c>
      <c r="D774" s="264">
        <v>2018</v>
      </c>
      <c r="E774" s="269">
        <v>8</v>
      </c>
      <c r="F774" s="1" t="s">
        <v>3</v>
      </c>
      <c r="G774" s="1" t="s">
        <v>4</v>
      </c>
      <c r="H774" s="2">
        <v>10.1</v>
      </c>
      <c r="I774" s="2">
        <v>8.5</v>
      </c>
      <c r="J774" s="8">
        <f t="shared" si="16"/>
        <v>0.84158415841584167</v>
      </c>
      <c r="K774" s="28" t="s">
        <v>147</v>
      </c>
      <c r="L774" s="30" t="s">
        <v>86</v>
      </c>
      <c r="M774" s="30">
        <v>3</v>
      </c>
    </row>
    <row r="775" spans="1:13" x14ac:dyDescent="0.25">
      <c r="A775" s="1" t="s">
        <v>2</v>
      </c>
      <c r="B775" s="1" t="s">
        <v>294</v>
      </c>
      <c r="C775" s="35">
        <v>43335</v>
      </c>
      <c r="D775" s="264">
        <v>2018</v>
      </c>
      <c r="E775" s="269">
        <v>8</v>
      </c>
      <c r="F775" s="1" t="s">
        <v>9</v>
      </c>
      <c r="G775" s="1" t="s">
        <v>4</v>
      </c>
      <c r="H775" s="2">
        <v>10.199999999999999</v>
      </c>
      <c r="I775" s="2">
        <v>9.6999999999999993</v>
      </c>
      <c r="J775" s="8">
        <f t="shared" si="16"/>
        <v>0.9509803921568627</v>
      </c>
      <c r="K775" s="28" t="s">
        <v>147</v>
      </c>
      <c r="L775" s="30" t="s">
        <v>86</v>
      </c>
      <c r="M775" s="30">
        <v>3</v>
      </c>
    </row>
    <row r="776" spans="1:13" x14ac:dyDescent="0.25">
      <c r="A776" s="1" t="s">
        <v>2</v>
      </c>
      <c r="B776" s="1" t="s">
        <v>294</v>
      </c>
      <c r="C776" s="35">
        <v>43335</v>
      </c>
      <c r="D776" s="264">
        <v>2018</v>
      </c>
      <c r="E776" s="269">
        <v>8</v>
      </c>
      <c r="F776" s="1" t="s">
        <v>3</v>
      </c>
      <c r="G776" s="1" t="s">
        <v>4</v>
      </c>
      <c r="H776" s="2">
        <v>10.4</v>
      </c>
      <c r="I776" s="2">
        <v>8.4</v>
      </c>
      <c r="J776" s="8">
        <f t="shared" si="16"/>
        <v>0.80769230769230771</v>
      </c>
      <c r="K776" s="28" t="s">
        <v>147</v>
      </c>
      <c r="L776" s="30" t="s">
        <v>86</v>
      </c>
      <c r="M776" s="30">
        <v>3</v>
      </c>
    </row>
    <row r="777" spans="1:13" x14ac:dyDescent="0.25">
      <c r="A777" s="1" t="s">
        <v>2</v>
      </c>
      <c r="B777" s="1" t="s">
        <v>294</v>
      </c>
      <c r="C777" s="35">
        <v>43335</v>
      </c>
      <c r="D777" s="264">
        <v>2018</v>
      </c>
      <c r="E777" s="269">
        <v>8</v>
      </c>
      <c r="F777" s="1" t="s">
        <v>6</v>
      </c>
      <c r="G777" s="1" t="s">
        <v>4</v>
      </c>
      <c r="H777" s="2">
        <v>10.5</v>
      </c>
      <c r="I777" s="2">
        <v>9</v>
      </c>
      <c r="J777" s="8">
        <f t="shared" si="16"/>
        <v>0.8571428571428571</v>
      </c>
      <c r="K777" s="28" t="s">
        <v>147</v>
      </c>
      <c r="L777" s="30" t="s">
        <v>86</v>
      </c>
      <c r="M777" s="30">
        <v>3</v>
      </c>
    </row>
    <row r="778" spans="1:13" x14ac:dyDescent="0.25">
      <c r="A778" s="1" t="s">
        <v>2</v>
      </c>
      <c r="B778" s="1" t="s">
        <v>294</v>
      </c>
      <c r="C778" s="35">
        <v>43335</v>
      </c>
      <c r="D778" s="264">
        <v>2018</v>
      </c>
      <c r="E778" s="269">
        <v>8</v>
      </c>
      <c r="F778" s="1" t="s">
        <v>9</v>
      </c>
      <c r="G778" s="1" t="s">
        <v>4</v>
      </c>
      <c r="H778" s="2">
        <v>10.5</v>
      </c>
      <c r="I778" s="2">
        <v>9</v>
      </c>
      <c r="J778" s="8">
        <f t="shared" si="16"/>
        <v>0.8571428571428571</v>
      </c>
      <c r="K778" s="28" t="s">
        <v>147</v>
      </c>
      <c r="L778" s="30" t="s">
        <v>86</v>
      </c>
      <c r="M778" s="30">
        <v>3</v>
      </c>
    </row>
    <row r="779" spans="1:13" x14ac:dyDescent="0.25">
      <c r="A779" s="1" t="s">
        <v>2</v>
      </c>
      <c r="B779" s="1" t="s">
        <v>294</v>
      </c>
      <c r="C779" s="35">
        <v>43335</v>
      </c>
      <c r="D779" s="264">
        <v>2018</v>
      </c>
      <c r="E779" s="269">
        <v>8</v>
      </c>
      <c r="F779" s="1" t="s">
        <v>9</v>
      </c>
      <c r="G779" s="1" t="s">
        <v>4</v>
      </c>
      <c r="H779" s="2">
        <v>10.5</v>
      </c>
      <c r="I779" s="2">
        <v>9</v>
      </c>
      <c r="J779" s="8">
        <f t="shared" si="16"/>
        <v>0.8571428571428571</v>
      </c>
      <c r="K779" s="28" t="s">
        <v>147</v>
      </c>
      <c r="L779" s="30" t="s">
        <v>86</v>
      </c>
      <c r="M779" s="30">
        <v>3</v>
      </c>
    </row>
    <row r="780" spans="1:13" x14ac:dyDescent="0.25">
      <c r="A780" s="1" t="s">
        <v>2</v>
      </c>
      <c r="B780" s="1" t="s">
        <v>294</v>
      </c>
      <c r="C780" s="35">
        <v>43335</v>
      </c>
      <c r="D780" s="264">
        <v>2018</v>
      </c>
      <c r="E780" s="269">
        <v>8</v>
      </c>
      <c r="F780" s="1" t="s">
        <v>9</v>
      </c>
      <c r="G780" s="1" t="s">
        <v>4</v>
      </c>
      <c r="H780" s="2">
        <v>10.5</v>
      </c>
      <c r="I780" s="2">
        <v>9</v>
      </c>
      <c r="J780" s="8">
        <f t="shared" si="16"/>
        <v>0.8571428571428571</v>
      </c>
      <c r="K780" s="28" t="s">
        <v>147</v>
      </c>
      <c r="L780" s="30" t="s">
        <v>86</v>
      </c>
      <c r="M780" s="30">
        <v>3</v>
      </c>
    </row>
    <row r="781" spans="1:13" x14ac:dyDescent="0.25">
      <c r="A781" s="1" t="s">
        <v>2</v>
      </c>
      <c r="B781" s="1" t="s">
        <v>294</v>
      </c>
      <c r="C781" s="35">
        <v>43335</v>
      </c>
      <c r="D781" s="264">
        <v>2018</v>
      </c>
      <c r="E781" s="269">
        <v>8</v>
      </c>
      <c r="F781" s="1" t="s">
        <v>3</v>
      </c>
      <c r="G781" s="1" t="s">
        <v>4</v>
      </c>
      <c r="H781" s="2">
        <v>10.7</v>
      </c>
      <c r="I781" s="2">
        <v>8.6999999999999993</v>
      </c>
      <c r="J781" s="8">
        <f t="shared" si="16"/>
        <v>0.81308411214953269</v>
      </c>
      <c r="K781" s="28" t="s">
        <v>147</v>
      </c>
      <c r="L781" s="30" t="s">
        <v>86</v>
      </c>
      <c r="M781" s="30">
        <v>3</v>
      </c>
    </row>
    <row r="782" spans="1:13" x14ac:dyDescent="0.25">
      <c r="A782" s="1" t="s">
        <v>2</v>
      </c>
      <c r="B782" s="1" t="s">
        <v>294</v>
      </c>
      <c r="C782" s="35">
        <v>43335</v>
      </c>
      <c r="D782" s="264">
        <v>2018</v>
      </c>
      <c r="E782" s="269">
        <v>8</v>
      </c>
      <c r="F782" s="1" t="s">
        <v>3</v>
      </c>
      <c r="G782" s="1" t="s">
        <v>4</v>
      </c>
      <c r="H782" s="2">
        <v>10.8</v>
      </c>
      <c r="I782" s="2">
        <v>9</v>
      </c>
      <c r="J782" s="8">
        <f t="shared" si="16"/>
        <v>0.83333333333333326</v>
      </c>
      <c r="K782" s="28" t="s">
        <v>147</v>
      </c>
      <c r="L782" s="30" t="s">
        <v>86</v>
      </c>
      <c r="M782" s="30">
        <v>3</v>
      </c>
    </row>
    <row r="783" spans="1:13" x14ac:dyDescent="0.25">
      <c r="A783" s="1" t="s">
        <v>2</v>
      </c>
      <c r="B783" s="1" t="s">
        <v>294</v>
      </c>
      <c r="C783" s="35">
        <v>43335</v>
      </c>
      <c r="D783" s="264">
        <v>2018</v>
      </c>
      <c r="E783" s="269">
        <v>8</v>
      </c>
      <c r="F783" s="1" t="s">
        <v>9</v>
      </c>
      <c r="G783" s="1" t="s">
        <v>4</v>
      </c>
      <c r="H783" s="2">
        <v>11</v>
      </c>
      <c r="I783" s="2">
        <v>9.8000000000000007</v>
      </c>
      <c r="J783" s="8">
        <f t="shared" si="16"/>
        <v>0.89090909090909098</v>
      </c>
      <c r="K783" s="28" t="s">
        <v>147</v>
      </c>
      <c r="L783" s="30" t="s">
        <v>86</v>
      </c>
      <c r="M783" s="30">
        <v>3</v>
      </c>
    </row>
    <row r="784" spans="1:13" x14ac:dyDescent="0.25">
      <c r="A784" s="1" t="s">
        <v>45</v>
      </c>
      <c r="B784" s="1" t="s">
        <v>295</v>
      </c>
      <c r="C784" s="35">
        <v>43335</v>
      </c>
      <c r="D784" s="264">
        <v>2018</v>
      </c>
      <c r="E784" s="269">
        <v>8</v>
      </c>
      <c r="F784" s="1" t="s">
        <v>5</v>
      </c>
      <c r="G784" s="1" t="s">
        <v>4</v>
      </c>
      <c r="H784" s="2">
        <v>9.6999999999999993</v>
      </c>
      <c r="I784" s="2">
        <v>8.6999999999999993</v>
      </c>
      <c r="J784" s="8">
        <f t="shared" ref="J784:J846" si="17">I784/H784</f>
        <v>0.89690721649484539</v>
      </c>
      <c r="K784" s="28" t="s">
        <v>147</v>
      </c>
      <c r="L784" s="255" t="s">
        <v>86</v>
      </c>
      <c r="M784" s="30">
        <v>3</v>
      </c>
    </row>
    <row r="785" spans="1:13" x14ac:dyDescent="0.25">
      <c r="A785" s="1" t="s">
        <v>45</v>
      </c>
      <c r="B785" s="1" t="s">
        <v>295</v>
      </c>
      <c r="C785" s="35">
        <v>43335</v>
      </c>
      <c r="D785" s="264">
        <v>2018</v>
      </c>
      <c r="E785" s="269">
        <v>8</v>
      </c>
      <c r="F785" s="1" t="s">
        <v>5</v>
      </c>
      <c r="G785" s="1" t="s">
        <v>4</v>
      </c>
      <c r="H785" s="2">
        <v>9.3000000000000007</v>
      </c>
      <c r="I785" s="2">
        <v>8.1999999999999993</v>
      </c>
      <c r="J785" s="8">
        <f t="shared" si="17"/>
        <v>0.88172043010752676</v>
      </c>
      <c r="K785" s="28" t="s">
        <v>147</v>
      </c>
      <c r="L785" s="255" t="s">
        <v>86</v>
      </c>
      <c r="M785" s="30">
        <v>3</v>
      </c>
    </row>
    <row r="786" spans="1:13" x14ac:dyDescent="0.25">
      <c r="A786" s="1" t="s">
        <v>45</v>
      </c>
      <c r="B786" s="1" t="s">
        <v>295</v>
      </c>
      <c r="C786" s="35">
        <v>43335</v>
      </c>
      <c r="D786" s="264">
        <v>2018</v>
      </c>
      <c r="E786" s="269">
        <v>8</v>
      </c>
      <c r="F786" s="1" t="s">
        <v>5</v>
      </c>
      <c r="G786" s="1" t="s">
        <v>4</v>
      </c>
      <c r="H786" s="2">
        <v>9.5</v>
      </c>
      <c r="I786" s="2">
        <v>8</v>
      </c>
      <c r="J786" s="8">
        <f t="shared" si="17"/>
        <v>0.84210526315789469</v>
      </c>
      <c r="K786" s="28" t="s">
        <v>147</v>
      </c>
      <c r="L786" s="30" t="s">
        <v>86</v>
      </c>
      <c r="M786" s="30">
        <v>3</v>
      </c>
    </row>
    <row r="787" spans="1:13" x14ac:dyDescent="0.25">
      <c r="A787" s="1" t="s">
        <v>45</v>
      </c>
      <c r="B787" s="1" t="s">
        <v>295</v>
      </c>
      <c r="C787" s="35">
        <v>43335</v>
      </c>
      <c r="D787" s="264">
        <v>2018</v>
      </c>
      <c r="E787" s="269">
        <v>8</v>
      </c>
      <c r="F787" s="1" t="s">
        <v>3</v>
      </c>
      <c r="G787" s="1" t="s">
        <v>4</v>
      </c>
      <c r="H787" s="2">
        <v>9.6</v>
      </c>
      <c r="I787" s="2">
        <v>8.3000000000000007</v>
      </c>
      <c r="J787" s="8">
        <f t="shared" si="17"/>
        <v>0.86458333333333348</v>
      </c>
      <c r="K787" s="28" t="s">
        <v>147</v>
      </c>
      <c r="L787" s="30" t="s">
        <v>86</v>
      </c>
      <c r="M787" s="30">
        <v>3</v>
      </c>
    </row>
    <row r="788" spans="1:13" x14ac:dyDescent="0.25">
      <c r="A788" s="1" t="s">
        <v>45</v>
      </c>
      <c r="B788" s="1" t="s">
        <v>295</v>
      </c>
      <c r="C788" s="35">
        <v>43335</v>
      </c>
      <c r="D788" s="264">
        <v>2018</v>
      </c>
      <c r="E788" s="269">
        <v>8</v>
      </c>
      <c r="F788" s="1" t="s">
        <v>71</v>
      </c>
      <c r="G788" s="1" t="s">
        <v>4</v>
      </c>
      <c r="H788" s="2">
        <v>11.1</v>
      </c>
      <c r="I788" s="2">
        <v>9.4</v>
      </c>
      <c r="J788" s="8">
        <f t="shared" si="17"/>
        <v>0.84684684684684686</v>
      </c>
      <c r="K788" s="28" t="s">
        <v>147</v>
      </c>
      <c r="L788" s="30" t="s">
        <v>86</v>
      </c>
      <c r="M788" s="30">
        <v>3</v>
      </c>
    </row>
    <row r="789" spans="1:13" x14ac:dyDescent="0.25">
      <c r="A789" s="1" t="s">
        <v>45</v>
      </c>
      <c r="B789" s="1" t="s">
        <v>295</v>
      </c>
      <c r="C789" s="35">
        <v>43335</v>
      </c>
      <c r="D789" s="264">
        <v>2018</v>
      </c>
      <c r="E789" s="269">
        <v>8</v>
      </c>
      <c r="F789" s="1" t="s">
        <v>5</v>
      </c>
      <c r="G789" s="1" t="s">
        <v>4</v>
      </c>
      <c r="H789" s="2">
        <v>11.3</v>
      </c>
      <c r="I789" s="2">
        <v>9.6</v>
      </c>
      <c r="J789" s="8">
        <f t="shared" si="17"/>
        <v>0.84955752212389368</v>
      </c>
      <c r="K789" s="28" t="s">
        <v>147</v>
      </c>
      <c r="L789" s="30" t="s">
        <v>86</v>
      </c>
      <c r="M789" s="30">
        <v>3</v>
      </c>
    </row>
    <row r="790" spans="1:13" x14ac:dyDescent="0.25">
      <c r="A790" s="1" t="s">
        <v>10</v>
      </c>
      <c r="B790" s="1" t="s">
        <v>295</v>
      </c>
      <c r="C790" s="35">
        <v>43336</v>
      </c>
      <c r="D790" s="264">
        <v>2018</v>
      </c>
      <c r="E790" s="269">
        <v>8</v>
      </c>
      <c r="F790" s="1" t="s">
        <v>9</v>
      </c>
      <c r="G790" s="1" t="s">
        <v>4</v>
      </c>
      <c r="H790" s="2">
        <v>9.6999999999999993</v>
      </c>
      <c r="I790" s="2">
        <v>7.9</v>
      </c>
      <c r="J790" s="8">
        <f t="shared" si="17"/>
        <v>0.81443298969072175</v>
      </c>
      <c r="K790" s="28" t="s">
        <v>147</v>
      </c>
      <c r="L790" s="30" t="s">
        <v>86</v>
      </c>
      <c r="M790" s="30">
        <v>3</v>
      </c>
    </row>
    <row r="791" spans="1:13" x14ac:dyDescent="0.25">
      <c r="A791" s="1" t="s">
        <v>10</v>
      </c>
      <c r="B791" s="1" t="s">
        <v>295</v>
      </c>
      <c r="C791" s="35">
        <v>43336</v>
      </c>
      <c r="D791" s="264">
        <v>2018</v>
      </c>
      <c r="E791" s="269">
        <v>8</v>
      </c>
      <c r="F791" s="1" t="s">
        <v>68</v>
      </c>
      <c r="G791" s="1" t="s">
        <v>4</v>
      </c>
      <c r="H791" s="2">
        <v>10</v>
      </c>
      <c r="I791" s="2">
        <v>8.1</v>
      </c>
      <c r="J791" s="8">
        <f t="shared" si="17"/>
        <v>0.80999999999999994</v>
      </c>
      <c r="K791" s="28" t="s">
        <v>147</v>
      </c>
      <c r="L791" s="30" t="s">
        <v>86</v>
      </c>
      <c r="M791" s="30">
        <v>3</v>
      </c>
    </row>
    <row r="792" spans="1:13" x14ac:dyDescent="0.25">
      <c r="A792" s="1" t="s">
        <v>10</v>
      </c>
      <c r="B792" s="1" t="s">
        <v>295</v>
      </c>
      <c r="C792" s="35">
        <v>43336</v>
      </c>
      <c r="D792" s="264">
        <v>2018</v>
      </c>
      <c r="E792" s="269">
        <v>8</v>
      </c>
      <c r="F792" s="1" t="s">
        <v>9</v>
      </c>
      <c r="G792" s="1" t="s">
        <v>4</v>
      </c>
      <c r="H792" s="2">
        <v>10.5</v>
      </c>
      <c r="I792" s="2">
        <v>9</v>
      </c>
      <c r="J792" s="8">
        <f t="shared" si="17"/>
        <v>0.8571428571428571</v>
      </c>
      <c r="K792" s="28" t="s">
        <v>147</v>
      </c>
      <c r="L792" s="30" t="s">
        <v>86</v>
      </c>
      <c r="M792" s="30">
        <v>3</v>
      </c>
    </row>
    <row r="793" spans="1:13" x14ac:dyDescent="0.25">
      <c r="A793" s="1" t="s">
        <v>10</v>
      </c>
      <c r="B793" s="1" t="s">
        <v>295</v>
      </c>
      <c r="C793" s="35">
        <v>43336</v>
      </c>
      <c r="D793" s="264">
        <v>2018</v>
      </c>
      <c r="E793" s="269">
        <v>8</v>
      </c>
      <c r="F793" s="1" t="s">
        <v>9</v>
      </c>
      <c r="G793" s="1" t="s">
        <v>4</v>
      </c>
      <c r="H793" s="2">
        <v>10.6</v>
      </c>
      <c r="I793" s="2">
        <v>8.5</v>
      </c>
      <c r="J793" s="8">
        <f t="shared" si="17"/>
        <v>0.80188679245283023</v>
      </c>
      <c r="K793" s="28" t="s">
        <v>147</v>
      </c>
      <c r="L793" s="30" t="s">
        <v>86</v>
      </c>
      <c r="M793" s="30">
        <v>3</v>
      </c>
    </row>
    <row r="794" spans="1:13" x14ac:dyDescent="0.25">
      <c r="A794" s="6" t="s">
        <v>45</v>
      </c>
      <c r="B794" s="1" t="s">
        <v>295</v>
      </c>
      <c r="C794" s="36">
        <v>43349</v>
      </c>
      <c r="D794" s="264">
        <v>2018</v>
      </c>
      <c r="E794" s="267">
        <v>9</v>
      </c>
      <c r="F794" s="6" t="s">
        <v>99</v>
      </c>
      <c r="G794" s="6" t="s">
        <v>4</v>
      </c>
      <c r="H794" s="7">
        <v>9</v>
      </c>
      <c r="I794" s="7">
        <v>7.5</v>
      </c>
      <c r="J794" s="8">
        <f t="shared" si="17"/>
        <v>0.83333333333333337</v>
      </c>
      <c r="K794" s="28" t="s">
        <v>147</v>
      </c>
      <c r="L794" s="30" t="s">
        <v>86</v>
      </c>
      <c r="M794" s="30">
        <v>3</v>
      </c>
    </row>
    <row r="795" spans="1:13" x14ac:dyDescent="0.25">
      <c r="A795" s="6" t="s">
        <v>45</v>
      </c>
      <c r="B795" s="1" t="s">
        <v>295</v>
      </c>
      <c r="C795" s="36">
        <v>43349</v>
      </c>
      <c r="D795" s="264">
        <v>2018</v>
      </c>
      <c r="E795" s="267">
        <v>9</v>
      </c>
      <c r="F795" s="6" t="s">
        <v>97</v>
      </c>
      <c r="G795" s="6" t="s">
        <v>4</v>
      </c>
      <c r="H795" s="7">
        <v>9.3000000000000007</v>
      </c>
      <c r="I795" s="7">
        <v>7.8</v>
      </c>
      <c r="J795" s="8">
        <f t="shared" si="17"/>
        <v>0.83870967741935476</v>
      </c>
      <c r="K795" s="28" t="s">
        <v>147</v>
      </c>
      <c r="L795" s="30" t="s">
        <v>86</v>
      </c>
      <c r="M795" s="30">
        <v>3</v>
      </c>
    </row>
    <row r="796" spans="1:13" x14ac:dyDescent="0.25">
      <c r="A796" s="6" t="s">
        <v>45</v>
      </c>
      <c r="B796" s="1" t="s">
        <v>295</v>
      </c>
      <c r="C796" s="36">
        <v>43349</v>
      </c>
      <c r="D796" s="264">
        <v>2018</v>
      </c>
      <c r="E796" s="267">
        <v>9</v>
      </c>
      <c r="F796" s="6" t="s">
        <v>101</v>
      </c>
      <c r="G796" s="6" t="s">
        <v>4</v>
      </c>
      <c r="H796" s="7">
        <v>9.8000000000000007</v>
      </c>
      <c r="I796" s="7">
        <v>8.1</v>
      </c>
      <c r="J796" s="8">
        <f t="shared" si="17"/>
        <v>0.82653061224489788</v>
      </c>
      <c r="K796" s="28" t="s">
        <v>147</v>
      </c>
      <c r="L796" s="30" t="s">
        <v>86</v>
      </c>
      <c r="M796" s="30">
        <v>3</v>
      </c>
    </row>
    <row r="797" spans="1:13" x14ac:dyDescent="0.25">
      <c r="A797" s="6" t="s">
        <v>45</v>
      </c>
      <c r="B797" s="1" t="s">
        <v>295</v>
      </c>
      <c r="C797" s="36">
        <v>43349</v>
      </c>
      <c r="D797" s="264">
        <v>2018</v>
      </c>
      <c r="E797" s="267">
        <v>9</v>
      </c>
      <c r="F797" s="6" t="s">
        <v>97</v>
      </c>
      <c r="G797" s="6" t="s">
        <v>4</v>
      </c>
      <c r="H797" s="7">
        <v>10.7</v>
      </c>
      <c r="I797" s="7">
        <v>8.9</v>
      </c>
      <c r="J797" s="8">
        <f t="shared" si="17"/>
        <v>0.83177570093457953</v>
      </c>
      <c r="K797" s="28" t="s">
        <v>147</v>
      </c>
      <c r="L797" s="30" t="s">
        <v>86</v>
      </c>
      <c r="M797" s="30">
        <v>3</v>
      </c>
    </row>
    <row r="798" spans="1:13" x14ac:dyDescent="0.25">
      <c r="A798" s="6" t="s">
        <v>2</v>
      </c>
      <c r="B798" s="1" t="s">
        <v>294</v>
      </c>
      <c r="C798" s="36">
        <v>43350</v>
      </c>
      <c r="D798" s="264">
        <v>2018</v>
      </c>
      <c r="E798" s="267">
        <v>9</v>
      </c>
      <c r="F798" s="6" t="s">
        <v>94</v>
      </c>
      <c r="G798" s="6" t="s">
        <v>4</v>
      </c>
      <c r="H798" s="7">
        <v>10.6</v>
      </c>
      <c r="I798" s="7">
        <v>8.6999999999999993</v>
      </c>
      <c r="J798" s="8">
        <f t="shared" si="17"/>
        <v>0.820754716981132</v>
      </c>
      <c r="K798" s="28" t="s">
        <v>147</v>
      </c>
      <c r="L798" s="30" t="s">
        <v>86</v>
      </c>
      <c r="M798" s="30">
        <v>3</v>
      </c>
    </row>
    <row r="799" spans="1:13" x14ac:dyDescent="0.25">
      <c r="A799" s="6" t="s">
        <v>10</v>
      </c>
      <c r="B799" s="1" t="s">
        <v>295</v>
      </c>
      <c r="C799" s="36">
        <v>43350</v>
      </c>
      <c r="D799" s="264">
        <v>2018</v>
      </c>
      <c r="E799" s="267">
        <v>9</v>
      </c>
      <c r="F799" s="6" t="s">
        <v>96</v>
      </c>
      <c r="G799" s="6" t="s">
        <v>4</v>
      </c>
      <c r="H799" s="7">
        <v>8.8000000000000007</v>
      </c>
      <c r="I799" s="7">
        <v>7.1</v>
      </c>
      <c r="J799" s="8">
        <f t="shared" si="17"/>
        <v>0.80681818181818177</v>
      </c>
      <c r="K799" s="28" t="s">
        <v>147</v>
      </c>
      <c r="L799" s="30" t="s">
        <v>86</v>
      </c>
      <c r="M799" s="30">
        <v>3</v>
      </c>
    </row>
    <row r="800" spans="1:13" x14ac:dyDescent="0.25">
      <c r="A800" s="6" t="s">
        <v>10</v>
      </c>
      <c r="B800" s="1" t="s">
        <v>295</v>
      </c>
      <c r="C800" s="36">
        <v>43350</v>
      </c>
      <c r="D800" s="264">
        <v>2018</v>
      </c>
      <c r="E800" s="267">
        <v>9</v>
      </c>
      <c r="F800" s="6" t="s">
        <v>96</v>
      </c>
      <c r="G800" s="6" t="s">
        <v>4</v>
      </c>
      <c r="H800" s="7">
        <v>8.9</v>
      </c>
      <c r="I800" s="7">
        <v>7.4</v>
      </c>
      <c r="J800" s="8">
        <f t="shared" si="17"/>
        <v>0.8314606741573034</v>
      </c>
      <c r="K800" s="28" t="s">
        <v>147</v>
      </c>
      <c r="L800" s="30" t="s">
        <v>86</v>
      </c>
      <c r="M800" s="30">
        <v>3</v>
      </c>
    </row>
    <row r="801" spans="1:13" x14ac:dyDescent="0.25">
      <c r="A801" s="6" t="s">
        <v>10</v>
      </c>
      <c r="B801" s="1" t="s">
        <v>295</v>
      </c>
      <c r="C801" s="36">
        <v>43350</v>
      </c>
      <c r="D801" s="264">
        <v>2018</v>
      </c>
      <c r="E801" s="267">
        <v>9</v>
      </c>
      <c r="F801" s="6" t="s">
        <v>96</v>
      </c>
      <c r="G801" s="6" t="s">
        <v>4</v>
      </c>
      <c r="H801" s="7">
        <v>9.1</v>
      </c>
      <c r="I801" s="7">
        <v>7.6</v>
      </c>
      <c r="J801" s="8">
        <f t="shared" si="17"/>
        <v>0.8351648351648352</v>
      </c>
      <c r="K801" s="28" t="s">
        <v>147</v>
      </c>
      <c r="L801" s="30" t="s">
        <v>86</v>
      </c>
      <c r="M801" s="30">
        <v>3</v>
      </c>
    </row>
    <row r="802" spans="1:13" x14ac:dyDescent="0.25">
      <c r="A802" s="6" t="s">
        <v>10</v>
      </c>
      <c r="B802" s="1" t="s">
        <v>295</v>
      </c>
      <c r="C802" s="36">
        <v>43350</v>
      </c>
      <c r="D802" s="264">
        <v>2018</v>
      </c>
      <c r="E802" s="267">
        <v>9</v>
      </c>
      <c r="F802" s="6" t="s">
        <v>97</v>
      </c>
      <c r="G802" s="6" t="s">
        <v>4</v>
      </c>
      <c r="H802" s="7">
        <v>10</v>
      </c>
      <c r="I802" s="7">
        <v>8</v>
      </c>
      <c r="J802" s="8">
        <f t="shared" si="17"/>
        <v>0.8</v>
      </c>
      <c r="K802" s="28" t="s">
        <v>147</v>
      </c>
      <c r="L802" s="30" t="s">
        <v>86</v>
      </c>
      <c r="M802" s="30">
        <v>3</v>
      </c>
    </row>
    <row r="803" spans="1:13" x14ac:dyDescent="0.25">
      <c r="A803" s="135" t="s">
        <v>2</v>
      </c>
      <c r="B803" s="1" t="s">
        <v>294</v>
      </c>
      <c r="C803" s="252">
        <v>43690</v>
      </c>
      <c r="D803" s="156">
        <v>2019</v>
      </c>
      <c r="E803" s="157">
        <v>9</v>
      </c>
      <c r="F803" s="135" t="s">
        <v>277</v>
      </c>
      <c r="G803" s="135" t="s">
        <v>4</v>
      </c>
      <c r="H803" s="137">
        <v>9.4</v>
      </c>
      <c r="I803" s="137">
        <v>8.1</v>
      </c>
      <c r="J803" s="8">
        <f t="shared" si="17"/>
        <v>0.86170212765957444</v>
      </c>
      <c r="K803" s="255" t="s">
        <v>147</v>
      </c>
      <c r="L803" s="148" t="s">
        <v>86</v>
      </c>
      <c r="M803" s="30">
        <v>3</v>
      </c>
    </row>
    <row r="804" spans="1:13" x14ac:dyDescent="0.25">
      <c r="A804" s="135" t="s">
        <v>2</v>
      </c>
      <c r="B804" s="1" t="s">
        <v>294</v>
      </c>
      <c r="C804" s="252">
        <v>43690</v>
      </c>
      <c r="D804" s="132">
        <v>2019</v>
      </c>
      <c r="E804" s="3">
        <v>9</v>
      </c>
      <c r="F804" s="135" t="s">
        <v>280</v>
      </c>
      <c r="G804" s="135" t="s">
        <v>4</v>
      </c>
      <c r="H804" s="137">
        <v>9.6</v>
      </c>
      <c r="I804" s="137">
        <v>8.1999999999999993</v>
      </c>
      <c r="J804" s="8">
        <f t="shared" si="17"/>
        <v>0.85416666666666663</v>
      </c>
      <c r="K804" s="255" t="s">
        <v>147</v>
      </c>
      <c r="L804" s="148" t="s">
        <v>86</v>
      </c>
      <c r="M804" s="30">
        <v>3</v>
      </c>
    </row>
    <row r="805" spans="1:13" x14ac:dyDescent="0.25">
      <c r="A805" s="135" t="s">
        <v>2</v>
      </c>
      <c r="B805" s="1" t="s">
        <v>294</v>
      </c>
      <c r="C805" s="252">
        <v>43690</v>
      </c>
      <c r="D805" s="132">
        <v>2019</v>
      </c>
      <c r="E805" s="3">
        <v>9</v>
      </c>
      <c r="F805" s="135" t="s">
        <v>275</v>
      </c>
      <c r="G805" s="135" t="s">
        <v>4</v>
      </c>
      <c r="H805" s="137">
        <v>9.8000000000000007</v>
      </c>
      <c r="I805" s="137">
        <v>8.1</v>
      </c>
      <c r="J805" s="8">
        <f t="shared" si="17"/>
        <v>0.82653061224489788</v>
      </c>
      <c r="K805" s="255" t="s">
        <v>147</v>
      </c>
      <c r="L805" s="148" t="s">
        <v>86</v>
      </c>
      <c r="M805" s="30">
        <v>3</v>
      </c>
    </row>
    <row r="806" spans="1:13" x14ac:dyDescent="0.25">
      <c r="A806" s="135" t="s">
        <v>45</v>
      </c>
      <c r="B806" s="1" t="s">
        <v>295</v>
      </c>
      <c r="C806" s="252">
        <v>43690</v>
      </c>
      <c r="D806" s="156">
        <v>2019</v>
      </c>
      <c r="E806" s="157">
        <v>9</v>
      </c>
      <c r="F806" s="135" t="s">
        <v>278</v>
      </c>
      <c r="G806" s="135" t="s">
        <v>4</v>
      </c>
      <c r="H806" s="137">
        <v>9.5</v>
      </c>
      <c r="I806" s="137">
        <v>8.1999999999999993</v>
      </c>
      <c r="J806" s="8">
        <f t="shared" si="17"/>
        <v>0.86315789473684201</v>
      </c>
      <c r="K806" s="255" t="s">
        <v>147</v>
      </c>
      <c r="L806" s="148" t="s">
        <v>86</v>
      </c>
      <c r="M806" s="30">
        <v>3</v>
      </c>
    </row>
    <row r="807" spans="1:13" x14ac:dyDescent="0.25">
      <c r="A807" s="135" t="s">
        <v>2</v>
      </c>
      <c r="B807" s="1" t="s">
        <v>294</v>
      </c>
      <c r="C807" s="252">
        <v>43704</v>
      </c>
      <c r="D807" s="132">
        <v>2019</v>
      </c>
      <c r="E807" s="3">
        <v>10</v>
      </c>
      <c r="F807" s="135" t="s">
        <v>284</v>
      </c>
      <c r="G807" s="135" t="s">
        <v>4</v>
      </c>
      <c r="H807" s="137">
        <v>9</v>
      </c>
      <c r="I807" s="137">
        <v>7.6</v>
      </c>
      <c r="J807" s="8">
        <f t="shared" si="17"/>
        <v>0.84444444444444444</v>
      </c>
      <c r="K807" s="255" t="s">
        <v>147</v>
      </c>
      <c r="L807" s="148" t="s">
        <v>86</v>
      </c>
      <c r="M807" s="30">
        <v>3</v>
      </c>
    </row>
    <row r="808" spans="1:13" x14ac:dyDescent="0.25">
      <c r="A808" s="135" t="s">
        <v>2</v>
      </c>
      <c r="B808" s="1" t="s">
        <v>294</v>
      </c>
      <c r="C808" s="252">
        <v>43704</v>
      </c>
      <c r="D808" s="132">
        <v>2019</v>
      </c>
      <c r="E808" s="3">
        <v>10</v>
      </c>
      <c r="F808" s="135" t="s">
        <v>289</v>
      </c>
      <c r="G808" s="135" t="s">
        <v>4</v>
      </c>
      <c r="H808" s="137">
        <v>9.5</v>
      </c>
      <c r="I808" s="137">
        <v>8.1999999999999993</v>
      </c>
      <c r="J808" s="8">
        <f t="shared" si="17"/>
        <v>0.86315789473684201</v>
      </c>
      <c r="K808" s="255" t="s">
        <v>147</v>
      </c>
      <c r="L808" s="255" t="s">
        <v>86</v>
      </c>
      <c r="M808" s="30">
        <v>3</v>
      </c>
    </row>
    <row r="809" spans="1:13" x14ac:dyDescent="0.25">
      <c r="A809" s="135" t="s">
        <v>2</v>
      </c>
      <c r="B809" s="1" t="s">
        <v>294</v>
      </c>
      <c r="C809" s="252">
        <v>43704</v>
      </c>
      <c r="D809" s="155">
        <v>2019</v>
      </c>
      <c r="E809" s="3">
        <v>10</v>
      </c>
      <c r="F809" s="135" t="s">
        <v>289</v>
      </c>
      <c r="G809" s="135" t="s">
        <v>4</v>
      </c>
      <c r="H809" s="137">
        <v>9.1999999999999993</v>
      </c>
      <c r="I809" s="137">
        <v>7.5</v>
      </c>
      <c r="J809" s="8">
        <f t="shared" si="17"/>
        <v>0.81521739130434789</v>
      </c>
      <c r="K809" s="255" t="s">
        <v>147</v>
      </c>
      <c r="L809" s="148" t="s">
        <v>86</v>
      </c>
      <c r="M809" s="30">
        <v>3</v>
      </c>
    </row>
    <row r="810" spans="1:13" x14ac:dyDescent="0.25">
      <c r="A810" s="290" t="s">
        <v>2</v>
      </c>
      <c r="B810" s="1" t="s">
        <v>294</v>
      </c>
      <c r="C810" s="298">
        <v>43704</v>
      </c>
      <c r="D810" s="264">
        <v>2019</v>
      </c>
      <c r="E810" s="3">
        <v>12</v>
      </c>
      <c r="F810" s="290" t="s">
        <v>284</v>
      </c>
      <c r="G810" s="290" t="s">
        <v>4</v>
      </c>
      <c r="H810" s="292">
        <v>9</v>
      </c>
      <c r="I810" s="292">
        <v>7.6</v>
      </c>
      <c r="J810" s="8">
        <f t="shared" si="17"/>
        <v>0.84444444444444444</v>
      </c>
      <c r="K810" s="277" t="s">
        <v>147</v>
      </c>
      <c r="L810" s="277" t="s">
        <v>86</v>
      </c>
      <c r="M810" s="30">
        <v>3</v>
      </c>
    </row>
    <row r="811" spans="1:13" x14ac:dyDescent="0.25">
      <c r="A811" s="290" t="s">
        <v>2</v>
      </c>
      <c r="B811" s="1" t="s">
        <v>294</v>
      </c>
      <c r="C811" s="298">
        <v>43704</v>
      </c>
      <c r="D811" s="264">
        <v>2019</v>
      </c>
      <c r="E811" s="3">
        <v>12</v>
      </c>
      <c r="F811" s="290" t="s">
        <v>289</v>
      </c>
      <c r="G811" s="290" t="s">
        <v>4</v>
      </c>
      <c r="H811" s="292">
        <v>9.5</v>
      </c>
      <c r="I811" s="292">
        <v>8.1999999999999993</v>
      </c>
      <c r="J811" s="8">
        <f t="shared" si="17"/>
        <v>0.86315789473684201</v>
      </c>
      <c r="K811" s="277" t="s">
        <v>147</v>
      </c>
      <c r="L811" s="277" t="s">
        <v>86</v>
      </c>
      <c r="M811" s="30">
        <v>3</v>
      </c>
    </row>
    <row r="812" spans="1:13" x14ac:dyDescent="0.25">
      <c r="A812" s="290" t="s">
        <v>2</v>
      </c>
      <c r="B812" s="1" t="s">
        <v>294</v>
      </c>
      <c r="C812" s="298">
        <v>43704</v>
      </c>
      <c r="D812" s="264">
        <v>2019</v>
      </c>
      <c r="E812" s="3">
        <v>12</v>
      </c>
      <c r="F812" s="290" t="s">
        <v>289</v>
      </c>
      <c r="G812" s="290" t="s">
        <v>4</v>
      </c>
      <c r="H812" s="292">
        <v>9.1999999999999993</v>
      </c>
      <c r="I812" s="292">
        <v>7.5</v>
      </c>
      <c r="J812" s="8">
        <f t="shared" si="17"/>
        <v>0.81521739130434789</v>
      </c>
      <c r="K812" s="277" t="s">
        <v>147</v>
      </c>
      <c r="L812" s="277" t="s">
        <v>86</v>
      </c>
      <c r="M812" s="30">
        <v>3</v>
      </c>
    </row>
    <row r="813" spans="1:13" x14ac:dyDescent="0.25">
      <c r="A813" s="6" t="s">
        <v>12</v>
      </c>
      <c r="B813" s="1" t="s">
        <v>294</v>
      </c>
      <c r="C813" s="41">
        <v>43348</v>
      </c>
      <c r="D813" s="264">
        <v>2018</v>
      </c>
      <c r="E813" s="267">
        <v>7</v>
      </c>
      <c r="F813" s="6" t="s">
        <v>94</v>
      </c>
      <c r="G813" s="6" t="s">
        <v>4</v>
      </c>
      <c r="H813" s="7">
        <v>11.8</v>
      </c>
      <c r="I813" s="7">
        <v>9.5</v>
      </c>
      <c r="J813" s="8">
        <f t="shared" si="17"/>
        <v>0.80508474576271183</v>
      </c>
      <c r="K813" s="28" t="s">
        <v>147</v>
      </c>
      <c r="L813" s="277" t="s">
        <v>90</v>
      </c>
      <c r="M813" s="30">
        <v>4</v>
      </c>
    </row>
    <row r="814" spans="1:13" x14ac:dyDescent="0.25">
      <c r="A814" s="6" t="s">
        <v>45</v>
      </c>
      <c r="B814" s="1" t="s">
        <v>295</v>
      </c>
      <c r="C814" s="36">
        <v>43349</v>
      </c>
      <c r="D814" s="264">
        <v>2018</v>
      </c>
      <c r="E814" s="267">
        <v>9</v>
      </c>
      <c r="F814" s="6" t="s">
        <v>100</v>
      </c>
      <c r="G814" s="6" t="s">
        <v>4</v>
      </c>
      <c r="H814" s="7">
        <v>12.3</v>
      </c>
      <c r="I814" s="7">
        <v>9.6999999999999993</v>
      </c>
      <c r="J814" s="8">
        <f t="shared" si="17"/>
        <v>0.78861788617886164</v>
      </c>
      <c r="K814" s="28" t="s">
        <v>147</v>
      </c>
      <c r="L814" s="277" t="s">
        <v>90</v>
      </c>
      <c r="M814" s="30">
        <v>4</v>
      </c>
    </row>
    <row r="815" spans="1:13" x14ac:dyDescent="0.25">
      <c r="A815" s="6" t="s">
        <v>45</v>
      </c>
      <c r="B815" s="1" t="s">
        <v>295</v>
      </c>
      <c r="C815" s="36">
        <v>43349</v>
      </c>
      <c r="D815" s="264">
        <v>2018</v>
      </c>
      <c r="E815" s="267">
        <v>9</v>
      </c>
      <c r="F815" s="6" t="s">
        <v>100</v>
      </c>
      <c r="G815" s="6" t="s">
        <v>4</v>
      </c>
      <c r="H815" s="7">
        <v>12.9</v>
      </c>
      <c r="I815" s="7">
        <v>10.199999999999999</v>
      </c>
      <c r="J815" s="8">
        <f t="shared" si="17"/>
        <v>0.79069767441860461</v>
      </c>
      <c r="K815" s="28" t="s">
        <v>147</v>
      </c>
      <c r="L815" s="277" t="s">
        <v>90</v>
      </c>
      <c r="M815" s="30">
        <v>4</v>
      </c>
    </row>
    <row r="816" spans="1:13" x14ac:dyDescent="0.25">
      <c r="A816" s="6" t="s">
        <v>2</v>
      </c>
      <c r="B816" s="1" t="s">
        <v>294</v>
      </c>
      <c r="C816" s="115">
        <v>43350</v>
      </c>
      <c r="D816" s="264">
        <v>2018</v>
      </c>
      <c r="E816" s="261">
        <v>9</v>
      </c>
      <c r="F816" s="6" t="s">
        <v>94</v>
      </c>
      <c r="G816" s="6" t="s">
        <v>4</v>
      </c>
      <c r="H816" s="7">
        <v>12.1</v>
      </c>
      <c r="I816" s="7">
        <v>11.3</v>
      </c>
      <c r="J816" s="8">
        <f t="shared" si="17"/>
        <v>0.93388429752066127</v>
      </c>
      <c r="K816" s="30" t="s">
        <v>147</v>
      </c>
      <c r="L816" s="277" t="s">
        <v>90</v>
      </c>
      <c r="M816" s="30">
        <v>4</v>
      </c>
    </row>
    <row r="817" spans="1:14" x14ac:dyDescent="0.25">
      <c r="A817" s="1" t="s">
        <v>2</v>
      </c>
      <c r="B817" s="1" t="s">
        <v>294</v>
      </c>
      <c r="C817" s="35">
        <v>43335</v>
      </c>
      <c r="D817" s="264">
        <v>2018</v>
      </c>
      <c r="E817" s="269">
        <v>8</v>
      </c>
      <c r="F817" s="1" t="s">
        <v>7</v>
      </c>
      <c r="G817" s="1" t="s">
        <v>4</v>
      </c>
      <c r="H817" s="2">
        <v>12.4</v>
      </c>
      <c r="I817" s="2">
        <v>10.5</v>
      </c>
      <c r="J817" s="8">
        <f t="shared" si="17"/>
        <v>0.84677419354838712</v>
      </c>
      <c r="K817" s="28" t="s">
        <v>147</v>
      </c>
      <c r="L817" s="30" t="s">
        <v>90</v>
      </c>
      <c r="M817" s="30">
        <v>4</v>
      </c>
    </row>
    <row r="818" spans="1:14" x14ac:dyDescent="0.25">
      <c r="A818" s="1" t="s">
        <v>2</v>
      </c>
      <c r="B818" s="1" t="s">
        <v>294</v>
      </c>
      <c r="C818" s="35">
        <v>43335</v>
      </c>
      <c r="D818" s="264">
        <v>2018</v>
      </c>
      <c r="E818" s="269">
        <v>8</v>
      </c>
      <c r="F818" s="1" t="s">
        <v>5</v>
      </c>
      <c r="G818" s="1" t="s">
        <v>4</v>
      </c>
      <c r="H818" s="2">
        <v>13.3</v>
      </c>
      <c r="I818" s="2">
        <v>11</v>
      </c>
      <c r="J818" s="8">
        <f t="shared" si="17"/>
        <v>0.82706766917293228</v>
      </c>
      <c r="K818" s="28" t="s">
        <v>147</v>
      </c>
      <c r="L818" s="30" t="s">
        <v>90</v>
      </c>
      <c r="M818" s="30">
        <v>4</v>
      </c>
    </row>
    <row r="819" spans="1:14" x14ac:dyDescent="0.25">
      <c r="A819" s="6" t="s">
        <v>10</v>
      </c>
      <c r="B819" s="1" t="s">
        <v>295</v>
      </c>
      <c r="C819" s="36">
        <v>43350</v>
      </c>
      <c r="D819" s="264">
        <v>2018</v>
      </c>
      <c r="E819" s="267">
        <v>9</v>
      </c>
      <c r="F819" s="6" t="s">
        <v>100</v>
      </c>
      <c r="G819" s="6" t="s">
        <v>4</v>
      </c>
      <c r="H819" s="7">
        <v>12.4</v>
      </c>
      <c r="I819" s="7">
        <v>10</v>
      </c>
      <c r="J819" s="8">
        <f t="shared" si="17"/>
        <v>0.80645161290322576</v>
      </c>
      <c r="K819" s="28" t="s">
        <v>147</v>
      </c>
      <c r="L819" s="30" t="s">
        <v>90</v>
      </c>
      <c r="M819" s="30">
        <v>4</v>
      </c>
    </row>
    <row r="820" spans="1:14" x14ac:dyDescent="0.25">
      <c r="A820" s="6" t="s">
        <v>12</v>
      </c>
      <c r="B820" s="1" t="s">
        <v>294</v>
      </c>
      <c r="C820" s="36">
        <v>43348</v>
      </c>
      <c r="D820" s="264">
        <v>2018</v>
      </c>
      <c r="E820" s="267">
        <v>9</v>
      </c>
      <c r="F820" s="6" t="s">
        <v>94</v>
      </c>
      <c r="G820" s="6" t="s">
        <v>4</v>
      </c>
      <c r="H820" s="7">
        <v>15.4</v>
      </c>
      <c r="I820" s="7">
        <v>13</v>
      </c>
      <c r="J820" s="8">
        <f t="shared" si="17"/>
        <v>0.8441558441558441</v>
      </c>
      <c r="K820" s="28" t="s">
        <v>147</v>
      </c>
      <c r="L820" s="277" t="s">
        <v>92</v>
      </c>
      <c r="M820" s="30">
        <v>5</v>
      </c>
    </row>
    <row r="821" spans="1:14" x14ac:dyDescent="0.25">
      <c r="A821" s="6" t="s">
        <v>10</v>
      </c>
      <c r="B821" s="1" t="s">
        <v>295</v>
      </c>
      <c r="C821" s="36">
        <v>43350</v>
      </c>
      <c r="D821" s="264">
        <v>2018</v>
      </c>
      <c r="E821" s="267">
        <v>9</v>
      </c>
      <c r="F821" s="6" t="s">
        <v>99</v>
      </c>
      <c r="G821" s="6" t="s">
        <v>4</v>
      </c>
      <c r="H821" s="7">
        <v>17.100000000000001</v>
      </c>
      <c r="I821" s="7">
        <v>13.2</v>
      </c>
      <c r="J821" s="8">
        <f t="shared" si="17"/>
        <v>0.77192982456140335</v>
      </c>
      <c r="K821" s="28" t="s">
        <v>147</v>
      </c>
      <c r="L821" s="277" t="s">
        <v>92</v>
      </c>
      <c r="M821" s="30">
        <v>5</v>
      </c>
    </row>
    <row r="822" spans="1:14" x14ac:dyDescent="0.25">
      <c r="A822" s="113" t="s">
        <v>2</v>
      </c>
      <c r="B822" s="293" t="s">
        <v>294</v>
      </c>
      <c r="C822" s="262">
        <v>43483</v>
      </c>
      <c r="D822" s="156">
        <v>2019</v>
      </c>
      <c r="E822" s="158">
        <v>10</v>
      </c>
      <c r="F822" s="270">
        <v>805</v>
      </c>
      <c r="G822" s="113" t="s">
        <v>4</v>
      </c>
      <c r="H822" s="114">
        <v>15.9</v>
      </c>
      <c r="I822" s="258">
        <v>12.8</v>
      </c>
      <c r="J822" s="256">
        <f t="shared" si="17"/>
        <v>0.80503144654088055</v>
      </c>
      <c r="K822" s="257" t="s">
        <v>147</v>
      </c>
      <c r="L822" s="257" t="s">
        <v>92</v>
      </c>
      <c r="M822" s="257">
        <v>5</v>
      </c>
      <c r="N822" s="27"/>
    </row>
    <row r="823" spans="1:14" x14ac:dyDescent="0.25">
      <c r="A823" s="113" t="s">
        <v>2</v>
      </c>
      <c r="B823" s="293" t="s">
        <v>294</v>
      </c>
      <c r="C823" s="262">
        <v>43483</v>
      </c>
      <c r="D823" s="156">
        <v>2019</v>
      </c>
      <c r="E823" s="158">
        <v>10</v>
      </c>
      <c r="F823" s="270">
        <v>805</v>
      </c>
      <c r="G823" s="113" t="s">
        <v>4</v>
      </c>
      <c r="H823" s="114">
        <v>14.9</v>
      </c>
      <c r="I823" s="114">
        <v>11.4</v>
      </c>
      <c r="J823" s="256">
        <f t="shared" si="17"/>
        <v>0.7651006711409396</v>
      </c>
      <c r="K823" s="257" t="s">
        <v>147</v>
      </c>
      <c r="L823" s="277" t="s">
        <v>92</v>
      </c>
      <c r="M823" s="257">
        <v>5</v>
      </c>
      <c r="N823" s="276"/>
    </row>
    <row r="824" spans="1:14" x14ac:dyDescent="0.25">
      <c r="A824" s="113" t="s">
        <v>43</v>
      </c>
      <c r="B824" s="293" t="s">
        <v>294</v>
      </c>
      <c r="C824" s="115">
        <v>43482</v>
      </c>
      <c r="D824" s="260">
        <v>2019</v>
      </c>
      <c r="E824" s="261">
        <v>10</v>
      </c>
      <c r="F824" s="272">
        <v>808</v>
      </c>
      <c r="G824" s="113" t="s">
        <v>4</v>
      </c>
      <c r="H824" s="114">
        <v>22.3</v>
      </c>
      <c r="I824" s="258">
        <v>17.2</v>
      </c>
      <c r="J824" s="256">
        <f t="shared" si="17"/>
        <v>0.77130044843049317</v>
      </c>
      <c r="K824" s="257" t="s">
        <v>147</v>
      </c>
      <c r="L824" s="257" t="s">
        <v>89</v>
      </c>
      <c r="M824" s="257">
        <v>6</v>
      </c>
      <c r="N824" s="27"/>
    </row>
    <row r="825" spans="1:14" x14ac:dyDescent="0.25">
      <c r="A825" s="116" t="s">
        <v>2</v>
      </c>
      <c r="B825" s="293" t="s">
        <v>294</v>
      </c>
      <c r="C825" s="251">
        <v>43540</v>
      </c>
      <c r="D825" s="156">
        <v>2019</v>
      </c>
      <c r="E825" s="157">
        <v>1</v>
      </c>
      <c r="F825" s="116" t="s">
        <v>208</v>
      </c>
      <c r="G825" s="116" t="s">
        <v>4</v>
      </c>
      <c r="H825" s="118">
        <v>20.8</v>
      </c>
      <c r="I825" s="118">
        <v>16.2</v>
      </c>
      <c r="J825" s="8">
        <f t="shared" si="17"/>
        <v>0.77884615384615374</v>
      </c>
      <c r="K825" s="255" t="s">
        <v>147</v>
      </c>
      <c r="L825" s="255" t="s">
        <v>89</v>
      </c>
      <c r="M825" s="30">
        <v>6</v>
      </c>
      <c r="N825" s="276"/>
    </row>
    <row r="826" spans="1:14" x14ac:dyDescent="0.25">
      <c r="A826" s="294" t="s">
        <v>2</v>
      </c>
      <c r="B826" s="293" t="s">
        <v>294</v>
      </c>
      <c r="C826" s="299">
        <v>43851</v>
      </c>
      <c r="D826" s="264">
        <v>2020</v>
      </c>
      <c r="E826" s="3">
        <v>1</v>
      </c>
      <c r="F826" s="294" t="s">
        <v>29</v>
      </c>
      <c r="G826" s="294" t="s">
        <v>4</v>
      </c>
      <c r="H826" s="295">
        <v>19.100000000000001</v>
      </c>
      <c r="I826" s="295">
        <v>14.5</v>
      </c>
      <c r="J826" s="8">
        <f t="shared" si="17"/>
        <v>0.75916230366492143</v>
      </c>
      <c r="K826" s="277" t="s">
        <v>147</v>
      </c>
      <c r="L826" s="277" t="s">
        <v>89</v>
      </c>
      <c r="M826" s="30">
        <v>6</v>
      </c>
    </row>
    <row r="827" spans="1:14" x14ac:dyDescent="0.25">
      <c r="A827" s="294" t="s">
        <v>2</v>
      </c>
      <c r="B827" s="293" t="s">
        <v>294</v>
      </c>
      <c r="C827" s="299">
        <v>43851</v>
      </c>
      <c r="D827" s="264">
        <v>2020</v>
      </c>
      <c r="E827" s="3">
        <v>1</v>
      </c>
      <c r="F827" s="294" t="s">
        <v>33</v>
      </c>
      <c r="G827" s="294" t="s">
        <v>4</v>
      </c>
      <c r="H827" s="295">
        <v>20.2</v>
      </c>
      <c r="I827" s="295">
        <v>16.100000000000001</v>
      </c>
      <c r="J827" s="8">
        <f t="shared" si="17"/>
        <v>0.79702970297029718</v>
      </c>
      <c r="K827" s="277" t="s">
        <v>147</v>
      </c>
      <c r="L827" s="277" t="s">
        <v>89</v>
      </c>
      <c r="M827" s="30">
        <v>6</v>
      </c>
    </row>
    <row r="828" spans="1:14" x14ac:dyDescent="0.25">
      <c r="A828" s="294" t="s">
        <v>2</v>
      </c>
      <c r="B828" s="293" t="s">
        <v>294</v>
      </c>
      <c r="C828" s="299">
        <v>43851</v>
      </c>
      <c r="D828" s="264">
        <v>2020</v>
      </c>
      <c r="E828" s="3">
        <v>1</v>
      </c>
      <c r="F828" s="294" t="s">
        <v>69</v>
      </c>
      <c r="G828" s="294" t="s">
        <v>4</v>
      </c>
      <c r="H828" s="295">
        <v>19.7</v>
      </c>
      <c r="I828" s="295">
        <v>15.3</v>
      </c>
      <c r="J828" s="8">
        <f t="shared" si="17"/>
        <v>0.77664974619289351</v>
      </c>
      <c r="K828" s="277" t="s">
        <v>147</v>
      </c>
      <c r="L828" s="277" t="s">
        <v>89</v>
      </c>
      <c r="M828" s="30">
        <v>6</v>
      </c>
    </row>
    <row r="829" spans="1:14" x14ac:dyDescent="0.25">
      <c r="A829" s="294" t="s">
        <v>2</v>
      </c>
      <c r="B829" s="293" t="s">
        <v>294</v>
      </c>
      <c r="C829" s="299">
        <v>43895</v>
      </c>
      <c r="D829" s="264">
        <v>2020</v>
      </c>
      <c r="E829" s="3">
        <v>2</v>
      </c>
      <c r="F829" s="294" t="s">
        <v>46</v>
      </c>
      <c r="G829" s="294" t="s">
        <v>4</v>
      </c>
      <c r="H829" s="295">
        <v>19.8</v>
      </c>
      <c r="I829" s="295">
        <v>15.4</v>
      </c>
      <c r="J829" s="8">
        <f t="shared" si="17"/>
        <v>0.77777777777777779</v>
      </c>
      <c r="K829" s="277" t="s">
        <v>147</v>
      </c>
      <c r="M829" s="30">
        <v>6</v>
      </c>
    </row>
    <row r="830" spans="1:14" x14ac:dyDescent="0.25">
      <c r="A830" s="294" t="s">
        <v>2</v>
      </c>
      <c r="B830" s="293" t="s">
        <v>294</v>
      </c>
      <c r="C830" s="299">
        <v>43895</v>
      </c>
      <c r="D830" s="264">
        <v>2020</v>
      </c>
      <c r="E830" s="3">
        <v>2</v>
      </c>
      <c r="F830" s="294" t="s">
        <v>20</v>
      </c>
      <c r="G830" s="294" t="s">
        <v>4</v>
      </c>
      <c r="H830" s="295">
        <v>18.899999999999999</v>
      </c>
      <c r="I830" s="295">
        <v>14.6</v>
      </c>
      <c r="J830" s="8">
        <f t="shared" si="17"/>
        <v>0.77248677248677255</v>
      </c>
      <c r="K830" s="277" t="s">
        <v>147</v>
      </c>
      <c r="M830" s="30">
        <v>6</v>
      </c>
    </row>
    <row r="831" spans="1:14" x14ac:dyDescent="0.25">
      <c r="A831" s="116" t="s">
        <v>2</v>
      </c>
      <c r="B831" s="293" t="s">
        <v>294</v>
      </c>
      <c r="C831" s="251">
        <v>43540</v>
      </c>
      <c r="D831" s="156">
        <v>2019</v>
      </c>
      <c r="E831" s="157">
        <v>1</v>
      </c>
      <c r="F831" s="116" t="s">
        <v>209</v>
      </c>
      <c r="G831" s="116" t="s">
        <v>4</v>
      </c>
      <c r="H831" s="118">
        <v>26.5</v>
      </c>
      <c r="I831" s="118">
        <v>20</v>
      </c>
      <c r="J831" s="8">
        <f t="shared" si="17"/>
        <v>0.75471698113207553</v>
      </c>
      <c r="K831" s="255" t="s">
        <v>147</v>
      </c>
      <c r="L831" s="274" t="s">
        <v>91</v>
      </c>
      <c r="M831" s="30">
        <v>8</v>
      </c>
      <c r="N831" s="276"/>
    </row>
    <row r="832" spans="1:14" x14ac:dyDescent="0.25">
      <c r="A832" s="113" t="s">
        <v>10</v>
      </c>
      <c r="B832" s="293" t="s">
        <v>295</v>
      </c>
      <c r="C832" s="262">
        <v>43482</v>
      </c>
      <c r="D832" s="156">
        <v>2019</v>
      </c>
      <c r="E832" s="158">
        <v>10</v>
      </c>
      <c r="F832" s="270">
        <v>810</v>
      </c>
      <c r="G832" s="113" t="s">
        <v>4</v>
      </c>
      <c r="H832" s="114">
        <v>27.4</v>
      </c>
      <c r="I832" s="258">
        <v>20.3</v>
      </c>
      <c r="J832" s="256">
        <f t="shared" si="17"/>
        <v>0.74087591240875916</v>
      </c>
      <c r="K832" s="257" t="s">
        <v>147</v>
      </c>
      <c r="L832" s="257" t="s">
        <v>91</v>
      </c>
      <c r="M832" s="257">
        <v>8</v>
      </c>
      <c r="N832" s="27"/>
    </row>
    <row r="833" spans="1:14" x14ac:dyDescent="0.25">
      <c r="A833" s="113" t="s">
        <v>10</v>
      </c>
      <c r="B833" s="293" t="s">
        <v>295</v>
      </c>
      <c r="C833" s="262">
        <v>43482</v>
      </c>
      <c r="D833" s="156">
        <v>2019</v>
      </c>
      <c r="E833" s="158">
        <v>10</v>
      </c>
      <c r="F833" s="270">
        <v>808</v>
      </c>
      <c r="G833" s="113" t="s">
        <v>4</v>
      </c>
      <c r="H833" s="114">
        <v>28.3</v>
      </c>
      <c r="I833" s="258">
        <v>21.2</v>
      </c>
      <c r="J833" s="256">
        <f t="shared" si="17"/>
        <v>0.74911660777385158</v>
      </c>
      <c r="K833" s="257" t="s">
        <v>147</v>
      </c>
      <c r="L833" s="257" t="s">
        <v>91</v>
      </c>
      <c r="M833" s="257">
        <v>8</v>
      </c>
      <c r="N833" s="27"/>
    </row>
    <row r="834" spans="1:14" x14ac:dyDescent="0.25">
      <c r="A834" s="294" t="s">
        <v>2</v>
      </c>
      <c r="B834" s="293" t="s">
        <v>294</v>
      </c>
      <c r="C834" s="299">
        <v>43851</v>
      </c>
      <c r="D834" s="264">
        <v>2020</v>
      </c>
      <c r="E834" s="3">
        <v>1</v>
      </c>
      <c r="F834" s="294" t="s">
        <v>33</v>
      </c>
      <c r="G834" s="294" t="s">
        <v>4</v>
      </c>
      <c r="H834" s="295">
        <v>28.8</v>
      </c>
      <c r="I834" s="295">
        <v>21.7</v>
      </c>
      <c r="J834" s="8">
        <f t="shared" si="17"/>
        <v>0.75347222222222221</v>
      </c>
      <c r="K834" s="277" t="s">
        <v>147</v>
      </c>
      <c r="L834" s="277" t="s">
        <v>91</v>
      </c>
      <c r="M834" s="30">
        <v>8</v>
      </c>
    </row>
    <row r="835" spans="1:14" x14ac:dyDescent="0.25">
      <c r="A835" s="294" t="s">
        <v>2</v>
      </c>
      <c r="B835" s="293" t="s">
        <v>294</v>
      </c>
      <c r="C835" s="299">
        <v>43895</v>
      </c>
      <c r="D835" s="264">
        <v>2020</v>
      </c>
      <c r="E835" s="3">
        <v>2</v>
      </c>
      <c r="F835" s="294" t="s">
        <v>19</v>
      </c>
      <c r="G835" s="294" t="s">
        <v>4</v>
      </c>
      <c r="H835" s="295">
        <v>27.9</v>
      </c>
      <c r="I835" s="295">
        <v>21</v>
      </c>
      <c r="J835" s="8">
        <f t="shared" si="17"/>
        <v>0.75268817204301075</v>
      </c>
      <c r="K835" s="277" t="s">
        <v>147</v>
      </c>
      <c r="M835" s="30">
        <v>8</v>
      </c>
    </row>
    <row r="836" spans="1:14" x14ac:dyDescent="0.25">
      <c r="A836" s="294" t="s">
        <v>2</v>
      </c>
      <c r="B836" s="293" t="s">
        <v>294</v>
      </c>
      <c r="C836" s="299">
        <v>43895</v>
      </c>
      <c r="D836" s="264">
        <v>2020</v>
      </c>
      <c r="E836" s="3">
        <v>2</v>
      </c>
      <c r="F836" s="294" t="s">
        <v>19</v>
      </c>
      <c r="G836" s="294" t="s">
        <v>4</v>
      </c>
      <c r="H836" s="295">
        <v>28.9</v>
      </c>
      <c r="I836" s="295">
        <v>21.7</v>
      </c>
      <c r="J836" s="8">
        <f t="shared" si="17"/>
        <v>0.75086505190311414</v>
      </c>
      <c r="K836" s="277" t="s">
        <v>147</v>
      </c>
      <c r="M836" s="30">
        <v>8</v>
      </c>
    </row>
    <row r="837" spans="1:14" x14ac:dyDescent="0.25">
      <c r="A837" s="1" t="s">
        <v>2</v>
      </c>
      <c r="B837" s="293" t="s">
        <v>294</v>
      </c>
      <c r="C837" s="35">
        <v>43263</v>
      </c>
      <c r="D837" s="264">
        <v>2018</v>
      </c>
      <c r="E837" s="269">
        <v>3</v>
      </c>
      <c r="F837" s="1" t="s">
        <v>70</v>
      </c>
      <c r="G837" s="1" t="s">
        <v>4</v>
      </c>
      <c r="H837" s="2">
        <v>32.200000000000003</v>
      </c>
      <c r="I837" s="2">
        <v>24</v>
      </c>
      <c r="J837" s="8">
        <f t="shared" si="17"/>
        <v>0.74534161490683226</v>
      </c>
      <c r="K837" s="274" t="s">
        <v>147</v>
      </c>
      <c r="L837" s="274" t="s">
        <v>87</v>
      </c>
      <c r="M837" s="30">
        <v>9</v>
      </c>
    </row>
    <row r="838" spans="1:14" x14ac:dyDescent="0.25">
      <c r="A838" s="116" t="s">
        <v>2</v>
      </c>
      <c r="B838" s="271" t="s">
        <v>294</v>
      </c>
      <c r="C838" s="251">
        <v>43593</v>
      </c>
      <c r="D838" s="156">
        <v>2019</v>
      </c>
      <c r="E838" s="157">
        <v>2</v>
      </c>
      <c r="F838" s="116" t="s">
        <v>35</v>
      </c>
      <c r="G838" s="116" t="s">
        <v>4</v>
      </c>
      <c r="H838" s="118">
        <v>34</v>
      </c>
      <c r="I838" s="118">
        <v>25.7</v>
      </c>
      <c r="J838" s="8">
        <f t="shared" si="17"/>
        <v>0.75588235294117645</v>
      </c>
      <c r="K838" s="255" t="s">
        <v>147</v>
      </c>
      <c r="L838" s="274" t="s">
        <v>87</v>
      </c>
      <c r="M838" s="30">
        <v>9</v>
      </c>
    </row>
    <row r="839" spans="1:14" x14ac:dyDescent="0.25">
      <c r="A839" s="294" t="s">
        <v>12</v>
      </c>
      <c r="B839" s="271" t="s">
        <v>294</v>
      </c>
      <c r="C839" s="299">
        <v>43894</v>
      </c>
      <c r="D839" s="264">
        <v>2020</v>
      </c>
      <c r="E839" s="3">
        <v>2</v>
      </c>
      <c r="F839" s="294" t="s">
        <v>223</v>
      </c>
      <c r="G839" s="294" t="s">
        <v>4</v>
      </c>
      <c r="H839" s="295">
        <v>31.9</v>
      </c>
      <c r="I839" s="295">
        <v>23.6</v>
      </c>
      <c r="J839" s="8">
        <f t="shared" si="17"/>
        <v>0.73981191222570541</v>
      </c>
      <c r="K839" s="277" t="s">
        <v>147</v>
      </c>
      <c r="M839" s="30">
        <v>9</v>
      </c>
    </row>
    <row r="840" spans="1:14" x14ac:dyDescent="0.25">
      <c r="A840" s="294" t="s">
        <v>12</v>
      </c>
      <c r="B840" s="271" t="s">
        <v>294</v>
      </c>
      <c r="C840" s="299">
        <v>43894</v>
      </c>
      <c r="D840" s="264">
        <v>2020</v>
      </c>
      <c r="E840" s="3">
        <v>2</v>
      </c>
      <c r="F840" s="294" t="s">
        <v>22</v>
      </c>
      <c r="G840" s="294" t="s">
        <v>4</v>
      </c>
      <c r="H840" s="295">
        <v>38.799999999999997</v>
      </c>
      <c r="I840" s="295">
        <v>28.9</v>
      </c>
      <c r="J840" s="8">
        <f t="shared" si="17"/>
        <v>0.74484536082474229</v>
      </c>
      <c r="K840" s="277" t="s">
        <v>147</v>
      </c>
      <c r="M840" s="30">
        <v>10</v>
      </c>
    </row>
    <row r="841" spans="1:14" x14ac:dyDescent="0.25">
      <c r="A841" s="1" t="s">
        <v>10</v>
      </c>
      <c r="B841" s="271" t="s">
        <v>295</v>
      </c>
      <c r="C841" s="35">
        <v>43251</v>
      </c>
      <c r="D841" s="264">
        <v>2018</v>
      </c>
      <c r="E841" s="269">
        <v>2</v>
      </c>
      <c r="F841" s="1" t="s">
        <v>22</v>
      </c>
      <c r="G841" s="1" t="s">
        <v>23</v>
      </c>
      <c r="H841" s="2">
        <v>51.8</v>
      </c>
      <c r="I841" s="2"/>
      <c r="J841" s="256"/>
      <c r="K841" s="257" t="s">
        <v>147</v>
      </c>
      <c r="L841" s="257" t="s">
        <v>136</v>
      </c>
      <c r="M841" s="257">
        <v>12</v>
      </c>
    </row>
    <row r="842" spans="1:14" x14ac:dyDescent="0.25">
      <c r="A842" s="1" t="s">
        <v>18</v>
      </c>
      <c r="B842" s="271" t="s">
        <v>295</v>
      </c>
      <c r="C842" s="35">
        <v>43263</v>
      </c>
      <c r="D842" s="264">
        <v>2018</v>
      </c>
      <c r="E842" s="269">
        <v>3</v>
      </c>
      <c r="F842" s="1" t="s">
        <v>33</v>
      </c>
      <c r="G842" s="1" t="s">
        <v>23</v>
      </c>
      <c r="H842" s="2">
        <v>58.3</v>
      </c>
      <c r="I842" s="2">
        <v>41.2</v>
      </c>
      <c r="J842" s="8">
        <f t="shared" si="17"/>
        <v>0.70668953687821623</v>
      </c>
      <c r="K842" s="30" t="s">
        <v>147</v>
      </c>
      <c r="L842" s="274" t="s">
        <v>136</v>
      </c>
      <c r="M842" s="30">
        <v>12</v>
      </c>
    </row>
    <row r="843" spans="1:14" x14ac:dyDescent="0.25">
      <c r="A843" s="135" t="s">
        <v>2</v>
      </c>
      <c r="B843" s="271" t="s">
        <v>294</v>
      </c>
      <c r="C843" s="252">
        <v>43690</v>
      </c>
      <c r="D843" s="156">
        <v>2019</v>
      </c>
      <c r="E843" s="157">
        <v>9</v>
      </c>
      <c r="F843" s="135" t="s">
        <v>277</v>
      </c>
      <c r="G843" s="135" t="s">
        <v>4</v>
      </c>
      <c r="H843" s="137">
        <v>57.3</v>
      </c>
      <c r="I843" s="137">
        <v>40.1</v>
      </c>
      <c r="J843" s="8">
        <f t="shared" si="17"/>
        <v>0.69982547993019206</v>
      </c>
      <c r="K843" s="274" t="s">
        <v>147</v>
      </c>
      <c r="L843" s="274" t="s">
        <v>136</v>
      </c>
      <c r="M843" s="30">
        <v>12</v>
      </c>
    </row>
    <row r="844" spans="1:14" x14ac:dyDescent="0.25">
      <c r="A844" s="135" t="s">
        <v>2</v>
      </c>
      <c r="B844" s="271" t="s">
        <v>294</v>
      </c>
      <c r="C844" s="252">
        <v>43663</v>
      </c>
      <c r="D844" s="156">
        <v>2019</v>
      </c>
      <c r="E844" s="157">
        <v>7</v>
      </c>
      <c r="F844" s="135" t="s">
        <v>99</v>
      </c>
      <c r="G844" s="135" t="s">
        <v>4</v>
      </c>
      <c r="H844" s="137">
        <v>60.6</v>
      </c>
      <c r="I844" s="137">
        <v>42.9</v>
      </c>
      <c r="J844" s="8">
        <f t="shared" si="17"/>
        <v>0.70792079207920788</v>
      </c>
      <c r="K844" s="274" t="s">
        <v>147</v>
      </c>
      <c r="L844" s="277" t="s">
        <v>136</v>
      </c>
      <c r="M844" s="30">
        <v>12</v>
      </c>
    </row>
    <row r="845" spans="1:14" x14ac:dyDescent="0.25">
      <c r="A845" s="6" t="s">
        <v>43</v>
      </c>
      <c r="B845" s="271" t="s">
        <v>294</v>
      </c>
      <c r="C845" s="36">
        <v>43349</v>
      </c>
      <c r="D845" s="264">
        <v>2018</v>
      </c>
      <c r="E845" s="267">
        <v>9</v>
      </c>
      <c r="F845" s="6" t="s">
        <v>94</v>
      </c>
      <c r="G845" s="6" t="s">
        <v>4</v>
      </c>
      <c r="H845" s="7">
        <v>74.400000000000006</v>
      </c>
      <c r="I845" s="7">
        <v>49.2</v>
      </c>
      <c r="J845" s="8">
        <f t="shared" si="17"/>
        <v>0.66129032258064513</v>
      </c>
      <c r="K845" s="274" t="s">
        <v>147</v>
      </c>
      <c r="L845" s="274" t="s">
        <v>143</v>
      </c>
      <c r="M845" s="30">
        <v>14</v>
      </c>
    </row>
    <row r="846" spans="1:14" x14ac:dyDescent="0.25">
      <c r="A846" s="6" t="s">
        <v>10</v>
      </c>
      <c r="B846" s="271" t="s">
        <v>295</v>
      </c>
      <c r="C846" s="36">
        <v>43350</v>
      </c>
      <c r="D846" s="264">
        <v>2018</v>
      </c>
      <c r="E846" s="267">
        <v>9</v>
      </c>
      <c r="F846" s="6" t="s">
        <v>94</v>
      </c>
      <c r="G846" s="6" t="s">
        <v>4</v>
      </c>
      <c r="H846" s="7">
        <v>79</v>
      </c>
      <c r="I846" s="7">
        <v>54.6</v>
      </c>
      <c r="J846" s="8">
        <f t="shared" si="17"/>
        <v>0.69113924050632913</v>
      </c>
      <c r="K846" s="274" t="s">
        <v>147</v>
      </c>
      <c r="L846" s="274" t="s">
        <v>143</v>
      </c>
      <c r="M846" s="30">
        <v>14</v>
      </c>
    </row>
    <row r="860" spans="2:6" x14ac:dyDescent="0.25">
      <c r="B860" s="297"/>
      <c r="E860" s="296"/>
      <c r="F860" s="126"/>
    </row>
    <row r="861" spans="2:6" x14ac:dyDescent="0.25">
      <c r="B861" s="297"/>
      <c r="E861" s="296"/>
      <c r="F861" s="126"/>
    </row>
    <row r="862" spans="2:6" x14ac:dyDescent="0.25">
      <c r="B862" s="297"/>
      <c r="E862" s="296"/>
      <c r="F862" s="126"/>
    </row>
    <row r="863" spans="2:6" x14ac:dyDescent="0.25">
      <c r="B863" s="297"/>
      <c r="E863" s="296"/>
      <c r="F863" s="126"/>
    </row>
    <row r="864" spans="2:6" x14ac:dyDescent="0.25">
      <c r="B864" s="297"/>
      <c r="E864" s="296"/>
      <c r="F864" s="126"/>
    </row>
    <row r="865" spans="2:6" x14ac:dyDescent="0.25">
      <c r="B865" s="297"/>
      <c r="E865" s="296"/>
      <c r="F865" s="126"/>
    </row>
    <row r="866" spans="2:6" x14ac:dyDescent="0.25">
      <c r="B866" s="297"/>
      <c r="E866" s="296"/>
      <c r="F866" s="126"/>
    </row>
    <row r="867" spans="2:6" x14ac:dyDescent="0.25">
      <c r="B867" s="297"/>
      <c r="E867" s="296"/>
      <c r="F867" s="126"/>
    </row>
    <row r="868" spans="2:6" x14ac:dyDescent="0.25">
      <c r="B868" s="297"/>
      <c r="E868" s="296"/>
      <c r="F868" s="126"/>
    </row>
    <row r="869" spans="2:6" x14ac:dyDescent="0.25">
      <c r="B869" s="297"/>
      <c r="E869" s="296"/>
      <c r="F869" s="126"/>
    </row>
    <row r="870" spans="2:6" x14ac:dyDescent="0.25">
      <c r="B870" s="297"/>
      <c r="E870" s="296"/>
      <c r="F870" s="126"/>
    </row>
    <row r="871" spans="2:6" x14ac:dyDescent="0.25">
      <c r="B871" s="297"/>
      <c r="E871" s="296"/>
      <c r="F871" s="126"/>
    </row>
    <row r="872" spans="2:6" x14ac:dyDescent="0.25">
      <c r="B872" s="297"/>
      <c r="E872" s="296"/>
      <c r="F872" s="126"/>
    </row>
    <row r="873" spans="2:6" x14ac:dyDescent="0.25">
      <c r="B873" s="297"/>
      <c r="E873" s="296"/>
      <c r="F873" s="126"/>
    </row>
    <row r="874" spans="2:6" x14ac:dyDescent="0.25">
      <c r="B874" s="297"/>
      <c r="E874" s="296"/>
      <c r="F874" s="126"/>
    </row>
    <row r="875" spans="2:6" x14ac:dyDescent="0.25">
      <c r="B875" s="297"/>
      <c r="E875" s="296"/>
      <c r="F875" s="126"/>
    </row>
    <row r="876" spans="2:6" x14ac:dyDescent="0.25">
      <c r="B876" s="297"/>
      <c r="E876" s="296"/>
      <c r="F876" s="126"/>
    </row>
    <row r="877" spans="2:6" x14ac:dyDescent="0.25">
      <c r="B877" s="297"/>
      <c r="E877" s="296"/>
      <c r="F877" s="126"/>
    </row>
    <row r="878" spans="2:6" x14ac:dyDescent="0.25">
      <c r="B878" s="297"/>
      <c r="C878" s="3"/>
      <c r="E878" s="296"/>
      <c r="F878" s="126"/>
    </row>
    <row r="879" spans="2:6" x14ac:dyDescent="0.25">
      <c r="B879" s="297"/>
      <c r="C879" s="3"/>
      <c r="E879" s="296"/>
      <c r="F879" s="126"/>
    </row>
    <row r="880" spans="2:6" x14ac:dyDescent="0.25">
      <c r="B880" s="297"/>
      <c r="C880" s="3"/>
      <c r="E880" s="296"/>
      <c r="F880" s="126"/>
    </row>
    <row r="881" spans="2:6" x14ac:dyDescent="0.25">
      <c r="C881" s="3"/>
      <c r="E881" s="296"/>
      <c r="F881" s="126"/>
    </row>
    <row r="882" spans="2:6" x14ac:dyDescent="0.25">
      <c r="B882" s="297"/>
      <c r="C882" s="3"/>
      <c r="E882" s="296"/>
      <c r="F882" s="126"/>
    </row>
    <row r="883" spans="2:6" x14ac:dyDescent="0.25">
      <c r="B883" s="297"/>
      <c r="C883" s="3"/>
      <c r="E883" s="296"/>
      <c r="F883" s="126"/>
    </row>
    <row r="884" spans="2:6" x14ac:dyDescent="0.25">
      <c r="C884" s="3"/>
      <c r="E884" s="296"/>
      <c r="F884" s="126"/>
    </row>
    <row r="885" spans="2:6" x14ac:dyDescent="0.25">
      <c r="B885" s="297"/>
      <c r="C885" s="3"/>
      <c r="E885" s="296"/>
      <c r="F885" s="126"/>
    </row>
    <row r="886" spans="2:6" x14ac:dyDescent="0.25">
      <c r="B886" s="297"/>
      <c r="C886" s="3"/>
      <c r="E886" s="296"/>
      <c r="F886" s="126"/>
    </row>
    <row r="887" spans="2:6" x14ac:dyDescent="0.25">
      <c r="B887" s="297"/>
      <c r="C887" s="3"/>
      <c r="E887" s="296"/>
      <c r="F887" s="126"/>
    </row>
    <row r="888" spans="2:6" x14ac:dyDescent="0.25">
      <c r="C888" s="3"/>
      <c r="E888" s="296"/>
      <c r="F888" s="126"/>
    </row>
    <row r="889" spans="2:6" x14ac:dyDescent="0.25">
      <c r="B889" s="297"/>
      <c r="C889" s="3"/>
      <c r="E889" s="296"/>
      <c r="F889" s="126"/>
    </row>
    <row r="890" spans="2:6" x14ac:dyDescent="0.25">
      <c r="B890" s="297"/>
      <c r="C890" s="3"/>
      <c r="E890" s="296"/>
      <c r="F890" s="126"/>
    </row>
    <row r="891" spans="2:6" x14ac:dyDescent="0.25">
      <c r="C891" s="3"/>
      <c r="E891" s="296"/>
      <c r="F891" s="126"/>
    </row>
    <row r="892" spans="2:6" x14ac:dyDescent="0.25">
      <c r="B892" s="297"/>
      <c r="C892" s="3"/>
      <c r="E892" s="296"/>
      <c r="F892" s="126"/>
    </row>
    <row r="893" spans="2:6" x14ac:dyDescent="0.25">
      <c r="B893" s="297"/>
      <c r="C893" s="3"/>
      <c r="E893" s="296"/>
      <c r="F893" s="126"/>
    </row>
    <row r="894" spans="2:6" x14ac:dyDescent="0.25">
      <c r="C894" s="3"/>
      <c r="E894" s="296"/>
      <c r="F894" s="126"/>
    </row>
    <row r="895" spans="2:6" x14ac:dyDescent="0.25">
      <c r="B895" s="297"/>
      <c r="C895" s="3"/>
      <c r="E895" s="296"/>
      <c r="F895" s="126"/>
    </row>
    <row r="896" spans="2:6" x14ac:dyDescent="0.25">
      <c r="B896" s="297"/>
      <c r="C896" s="3"/>
      <c r="F896" s="126"/>
    </row>
    <row r="897" spans="2:6" x14ac:dyDescent="0.25">
      <c r="B897" s="297"/>
      <c r="C897" s="3"/>
      <c r="F897" s="126"/>
    </row>
    <row r="898" spans="2:6" x14ac:dyDescent="0.25">
      <c r="B898" s="297"/>
    </row>
  </sheetData>
  <sortState ref="A1:N901">
    <sortCondition ref="K1:K901"/>
    <sortCondition ref="M1:M901" customList="0,1,2,3,4,5,6,7,8,9"/>
  </sortState>
  <mergeCells count="2">
    <mergeCell ref="AC1:AJ1"/>
    <mergeCell ref="AC28:AJ28"/>
  </mergeCell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2"/>
  <sheetViews>
    <sheetView topLeftCell="A192" workbookViewId="0"/>
  </sheetViews>
  <sheetFormatPr defaultRowHeight="15" x14ac:dyDescent="0.25"/>
  <cols>
    <col min="1" max="1" width="9" bestFit="1" customWidth="1"/>
    <col min="2" max="2" width="12.28515625" style="37" bestFit="1" customWidth="1"/>
    <col min="3" max="3" width="12.28515625" style="125" customWidth="1"/>
    <col min="4" max="4" width="12.28515625" style="3" customWidth="1"/>
    <col min="5" max="5" width="10.42578125" bestFit="1" customWidth="1"/>
    <col min="6" max="6" width="11.85546875" customWidth="1"/>
    <col min="7" max="7" width="9.140625" style="27"/>
    <col min="9" max="9" width="9.140625" style="9"/>
    <col min="10" max="10" width="9.140625" style="28"/>
    <col min="11" max="13" width="8.5703125" style="30" customWidth="1"/>
    <col min="15" max="15" width="17.5703125" customWidth="1"/>
    <col min="16" max="16" width="14.5703125" customWidth="1"/>
    <col min="17" max="17" width="6.28515625" customWidth="1"/>
    <col min="18" max="18" width="10" bestFit="1" customWidth="1"/>
  </cols>
  <sheetData>
    <row r="1" spans="1:18" ht="30" x14ac:dyDescent="0.2">
      <c r="A1" s="25" t="s">
        <v>0</v>
      </c>
      <c r="B1" s="33" t="s">
        <v>81</v>
      </c>
      <c r="C1" s="130" t="s">
        <v>264</v>
      </c>
      <c r="D1" s="38" t="s">
        <v>154</v>
      </c>
      <c r="E1" s="25" t="s">
        <v>102</v>
      </c>
      <c r="F1" s="25" t="s">
        <v>103</v>
      </c>
      <c r="G1" s="25" t="s">
        <v>104</v>
      </c>
      <c r="H1" s="25" t="s">
        <v>105</v>
      </c>
      <c r="I1" s="26" t="s">
        <v>82</v>
      </c>
      <c r="J1" s="107" t="s">
        <v>145</v>
      </c>
      <c r="K1" s="29" t="s">
        <v>153</v>
      </c>
      <c r="L1" s="29" t="s">
        <v>153</v>
      </c>
      <c r="M1" s="42" t="s">
        <v>203</v>
      </c>
    </row>
    <row r="2" spans="1:18" x14ac:dyDescent="0.25">
      <c r="A2" s="116" t="s">
        <v>2</v>
      </c>
      <c r="B2" s="144">
        <v>20190508</v>
      </c>
      <c r="C2" s="132">
        <v>2019</v>
      </c>
      <c r="D2" s="3">
        <v>2</v>
      </c>
      <c r="E2" s="145" t="s">
        <v>40</v>
      </c>
      <c r="F2" s="116" t="s">
        <v>4</v>
      </c>
      <c r="G2" s="118">
        <v>7.8</v>
      </c>
      <c r="H2" s="118">
        <v>7.7</v>
      </c>
      <c r="I2" s="8">
        <f t="shared" ref="I2:I33" si="0">H2/G2</f>
        <v>0.98717948717948723</v>
      </c>
      <c r="J2" s="111" t="s">
        <v>146</v>
      </c>
      <c r="K2" s="111" t="s">
        <v>84</v>
      </c>
      <c r="L2" s="30">
        <v>1</v>
      </c>
      <c r="O2" s="122" t="s">
        <v>702</v>
      </c>
      <c r="P2" s="122" t="s">
        <v>267</v>
      </c>
    </row>
    <row r="3" spans="1:18" x14ac:dyDescent="0.25">
      <c r="A3" s="116" t="s">
        <v>2</v>
      </c>
      <c r="B3" s="144">
        <v>20190508</v>
      </c>
      <c r="C3" s="132">
        <v>2019</v>
      </c>
      <c r="D3" s="3">
        <v>2</v>
      </c>
      <c r="E3" s="145" t="s">
        <v>40</v>
      </c>
      <c r="F3" s="116" t="s">
        <v>4</v>
      </c>
      <c r="G3" s="118">
        <v>7.2</v>
      </c>
      <c r="H3" s="118">
        <v>7.2</v>
      </c>
      <c r="I3" s="8">
        <f t="shared" si="0"/>
        <v>1</v>
      </c>
      <c r="J3" s="111" t="s">
        <v>146</v>
      </c>
      <c r="K3" s="111" t="s">
        <v>84</v>
      </c>
      <c r="L3" s="30">
        <v>1</v>
      </c>
      <c r="O3" s="122" t="s">
        <v>232</v>
      </c>
      <c r="P3" t="s">
        <v>84</v>
      </c>
      <c r="Q3" t="s">
        <v>233</v>
      </c>
      <c r="R3" t="s">
        <v>234</v>
      </c>
    </row>
    <row r="4" spans="1:18" x14ac:dyDescent="0.25">
      <c r="A4" s="116" t="s">
        <v>2</v>
      </c>
      <c r="B4" s="144">
        <v>20190508</v>
      </c>
      <c r="C4" s="132">
        <v>2019</v>
      </c>
      <c r="D4" s="3">
        <v>2</v>
      </c>
      <c r="E4" s="145" t="s">
        <v>40</v>
      </c>
      <c r="F4" s="116" t="s">
        <v>4</v>
      </c>
      <c r="G4" s="118">
        <v>7.1</v>
      </c>
      <c r="H4" s="118">
        <v>7</v>
      </c>
      <c r="I4" s="8">
        <f t="shared" si="0"/>
        <v>0.9859154929577465</v>
      </c>
      <c r="J4" s="111" t="s">
        <v>146</v>
      </c>
      <c r="K4" s="111" t="s">
        <v>84</v>
      </c>
      <c r="L4" s="30">
        <v>1</v>
      </c>
      <c r="O4" s="123" t="s">
        <v>45</v>
      </c>
      <c r="P4" s="125">
        <v>40</v>
      </c>
      <c r="Q4" s="125"/>
      <c r="R4" s="125">
        <v>40</v>
      </c>
    </row>
    <row r="5" spans="1:18" x14ac:dyDescent="0.25">
      <c r="A5" s="116" t="s">
        <v>2</v>
      </c>
      <c r="B5" s="144">
        <v>20190508</v>
      </c>
      <c r="C5" s="132">
        <v>2019</v>
      </c>
      <c r="D5" s="3">
        <v>2</v>
      </c>
      <c r="E5" s="145" t="s">
        <v>40</v>
      </c>
      <c r="F5" s="116" t="s">
        <v>4</v>
      </c>
      <c r="G5" s="118">
        <v>7.2</v>
      </c>
      <c r="H5" s="118">
        <v>7.2</v>
      </c>
      <c r="I5" s="8">
        <f t="shared" si="0"/>
        <v>1</v>
      </c>
      <c r="J5" s="111" t="s">
        <v>146</v>
      </c>
      <c r="K5" s="111" t="s">
        <v>84</v>
      </c>
      <c r="L5" s="30">
        <v>1</v>
      </c>
      <c r="O5" s="124">
        <v>20190508</v>
      </c>
      <c r="P5" s="125">
        <v>4</v>
      </c>
      <c r="Q5" s="125"/>
      <c r="R5" s="125">
        <v>4</v>
      </c>
    </row>
    <row r="6" spans="1:18" x14ac:dyDescent="0.25">
      <c r="A6" s="116" t="s">
        <v>2</v>
      </c>
      <c r="B6" s="144">
        <v>20190508</v>
      </c>
      <c r="C6" s="132">
        <v>2019</v>
      </c>
      <c r="D6" s="3">
        <v>2</v>
      </c>
      <c r="E6" s="145" t="s">
        <v>40</v>
      </c>
      <c r="F6" s="116" t="s">
        <v>4</v>
      </c>
      <c r="G6" s="118">
        <v>7.3</v>
      </c>
      <c r="H6" s="118">
        <v>7.3</v>
      </c>
      <c r="I6" s="8">
        <f t="shared" si="0"/>
        <v>1</v>
      </c>
      <c r="J6" s="111" t="s">
        <v>146</v>
      </c>
      <c r="K6" s="111" t="s">
        <v>84</v>
      </c>
      <c r="L6" s="30">
        <v>1</v>
      </c>
      <c r="O6" s="138" t="s">
        <v>78</v>
      </c>
      <c r="P6" s="125">
        <v>1</v>
      </c>
      <c r="Q6" s="125"/>
      <c r="R6" s="125">
        <v>1</v>
      </c>
    </row>
    <row r="7" spans="1:18" x14ac:dyDescent="0.25">
      <c r="A7" s="116" t="s">
        <v>2</v>
      </c>
      <c r="B7" s="117">
        <v>20190508</v>
      </c>
      <c r="C7" s="132">
        <v>2019</v>
      </c>
      <c r="D7" s="3">
        <v>2</v>
      </c>
      <c r="E7" s="116" t="s">
        <v>40</v>
      </c>
      <c r="F7" s="116" t="s">
        <v>4</v>
      </c>
      <c r="G7" s="118">
        <v>6.9</v>
      </c>
      <c r="H7" s="118">
        <v>6.9</v>
      </c>
      <c r="I7" s="8">
        <f t="shared" si="0"/>
        <v>1</v>
      </c>
      <c r="J7" s="111" t="s">
        <v>146</v>
      </c>
      <c r="K7" s="111" t="s">
        <v>84</v>
      </c>
      <c r="L7" s="30">
        <v>1</v>
      </c>
      <c r="O7" s="138" t="s">
        <v>36</v>
      </c>
      <c r="P7" s="125">
        <v>3</v>
      </c>
      <c r="Q7" s="125"/>
      <c r="R7" s="125">
        <v>3</v>
      </c>
    </row>
    <row r="8" spans="1:18" x14ac:dyDescent="0.25">
      <c r="A8" s="116" t="s">
        <v>2</v>
      </c>
      <c r="B8" s="117">
        <v>20190508</v>
      </c>
      <c r="C8" s="132">
        <v>2019</v>
      </c>
      <c r="D8" s="3">
        <v>2</v>
      </c>
      <c r="E8" s="116" t="s">
        <v>40</v>
      </c>
      <c r="F8" s="116" t="s">
        <v>4</v>
      </c>
      <c r="G8" s="118">
        <v>7.8</v>
      </c>
      <c r="H8" s="118">
        <v>7.8</v>
      </c>
      <c r="I8" s="8">
        <f t="shared" si="0"/>
        <v>1</v>
      </c>
      <c r="J8" s="111" t="s">
        <v>146</v>
      </c>
      <c r="K8" s="111" t="s">
        <v>84</v>
      </c>
      <c r="L8" s="30">
        <v>1</v>
      </c>
      <c r="O8" s="124">
        <v>20190520</v>
      </c>
      <c r="P8" s="125">
        <v>1</v>
      </c>
      <c r="Q8" s="125"/>
      <c r="R8" s="125">
        <v>1</v>
      </c>
    </row>
    <row r="9" spans="1:18" x14ac:dyDescent="0.25">
      <c r="A9" s="116" t="s">
        <v>2</v>
      </c>
      <c r="B9" s="117">
        <v>20190508</v>
      </c>
      <c r="C9" s="132">
        <v>2019</v>
      </c>
      <c r="D9" s="3">
        <v>2</v>
      </c>
      <c r="E9" s="116" t="s">
        <v>40</v>
      </c>
      <c r="F9" s="116" t="s">
        <v>4</v>
      </c>
      <c r="G9" s="118">
        <v>7.2</v>
      </c>
      <c r="H9" s="118">
        <v>7.1</v>
      </c>
      <c r="I9" s="8">
        <f t="shared" si="0"/>
        <v>0.98611111111111105</v>
      </c>
      <c r="J9" s="111" t="s">
        <v>146</v>
      </c>
      <c r="K9" s="111" t="s">
        <v>84</v>
      </c>
      <c r="L9" s="30">
        <v>1</v>
      </c>
      <c r="O9" s="138" t="s">
        <v>50</v>
      </c>
      <c r="P9" s="125">
        <v>1</v>
      </c>
      <c r="Q9" s="125"/>
      <c r="R9" s="125">
        <v>1</v>
      </c>
    </row>
    <row r="10" spans="1:18" x14ac:dyDescent="0.25">
      <c r="A10" s="116" t="s">
        <v>2</v>
      </c>
      <c r="B10" s="117">
        <v>20190508</v>
      </c>
      <c r="C10" s="132">
        <v>2019</v>
      </c>
      <c r="D10" s="3">
        <v>2</v>
      </c>
      <c r="E10" s="116" t="s">
        <v>40</v>
      </c>
      <c r="F10" s="116" t="s">
        <v>4</v>
      </c>
      <c r="G10" s="118">
        <v>7</v>
      </c>
      <c r="H10" s="118">
        <v>7</v>
      </c>
      <c r="I10" s="8">
        <f t="shared" si="0"/>
        <v>1</v>
      </c>
      <c r="J10" s="111" t="s">
        <v>146</v>
      </c>
      <c r="K10" s="111" t="s">
        <v>84</v>
      </c>
      <c r="L10" s="30">
        <v>1</v>
      </c>
      <c r="O10" s="124">
        <v>20190604</v>
      </c>
      <c r="P10" s="125">
        <v>20</v>
      </c>
      <c r="Q10" s="125"/>
      <c r="R10" s="125">
        <v>20</v>
      </c>
    </row>
    <row r="11" spans="1:18" x14ac:dyDescent="0.25">
      <c r="A11" s="116" t="s">
        <v>2</v>
      </c>
      <c r="B11" s="117">
        <v>20190508</v>
      </c>
      <c r="C11" s="132">
        <v>2019</v>
      </c>
      <c r="D11" s="3">
        <v>2</v>
      </c>
      <c r="E11" s="116" t="s">
        <v>40</v>
      </c>
      <c r="F11" s="116" t="s">
        <v>4</v>
      </c>
      <c r="G11" s="118">
        <v>7.3</v>
      </c>
      <c r="H11" s="118">
        <v>7.3</v>
      </c>
      <c r="I11" s="8">
        <f t="shared" si="0"/>
        <v>1</v>
      </c>
      <c r="J11" s="111" t="s">
        <v>146</v>
      </c>
      <c r="K11" s="111" t="s">
        <v>84</v>
      </c>
      <c r="L11" s="30">
        <v>1</v>
      </c>
      <c r="O11" s="138" t="s">
        <v>63</v>
      </c>
      <c r="P11" s="125">
        <v>4</v>
      </c>
      <c r="Q11" s="125"/>
      <c r="R11" s="125">
        <v>4</v>
      </c>
    </row>
    <row r="12" spans="1:18" x14ac:dyDescent="0.25">
      <c r="A12" s="116" t="s">
        <v>2</v>
      </c>
      <c r="B12" s="117">
        <v>20190508</v>
      </c>
      <c r="C12" s="132">
        <v>2019</v>
      </c>
      <c r="D12" s="3">
        <v>2</v>
      </c>
      <c r="E12" s="116" t="s">
        <v>40</v>
      </c>
      <c r="F12" s="116" t="s">
        <v>4</v>
      </c>
      <c r="G12" s="118">
        <v>7.2</v>
      </c>
      <c r="H12" s="118">
        <v>7.2</v>
      </c>
      <c r="I12" s="8">
        <f t="shared" si="0"/>
        <v>1</v>
      </c>
      <c r="J12" s="111" t="s">
        <v>146</v>
      </c>
      <c r="K12" s="111" t="s">
        <v>84</v>
      </c>
      <c r="L12" s="30">
        <v>1</v>
      </c>
      <c r="O12" s="138" t="s">
        <v>60</v>
      </c>
      <c r="P12" s="125">
        <v>2</v>
      </c>
      <c r="Q12" s="125"/>
      <c r="R12" s="125">
        <v>2</v>
      </c>
    </row>
    <row r="13" spans="1:18" x14ac:dyDescent="0.25">
      <c r="A13" s="116" t="s">
        <v>2</v>
      </c>
      <c r="B13" s="117">
        <v>20190508</v>
      </c>
      <c r="C13" s="132">
        <v>2019</v>
      </c>
      <c r="D13" s="3">
        <v>2</v>
      </c>
      <c r="E13" s="116" t="s">
        <v>40</v>
      </c>
      <c r="F13" s="116" t="s">
        <v>4</v>
      </c>
      <c r="G13" s="118">
        <v>6.7</v>
      </c>
      <c r="H13" s="118">
        <v>6.8</v>
      </c>
      <c r="I13" s="8">
        <f t="shared" si="0"/>
        <v>1.0149253731343284</v>
      </c>
      <c r="J13" s="111" t="s">
        <v>146</v>
      </c>
      <c r="K13" s="111" t="s">
        <v>84</v>
      </c>
      <c r="L13" s="30">
        <v>1</v>
      </c>
      <c r="O13" s="138" t="s">
        <v>57</v>
      </c>
      <c r="P13" s="125">
        <v>10</v>
      </c>
      <c r="Q13" s="125"/>
      <c r="R13" s="125">
        <v>10</v>
      </c>
    </row>
    <row r="14" spans="1:18" x14ac:dyDescent="0.25">
      <c r="A14" s="116" t="s">
        <v>2</v>
      </c>
      <c r="B14" s="117">
        <v>20190508</v>
      </c>
      <c r="C14" s="132">
        <v>2019</v>
      </c>
      <c r="D14" s="3">
        <v>2</v>
      </c>
      <c r="E14" s="116" t="s">
        <v>35</v>
      </c>
      <c r="F14" s="116" t="s">
        <v>4</v>
      </c>
      <c r="G14" s="118">
        <v>7.6</v>
      </c>
      <c r="H14" s="118">
        <v>7.6</v>
      </c>
      <c r="I14" s="8">
        <f t="shared" si="0"/>
        <v>1</v>
      </c>
      <c r="J14" s="111" t="s">
        <v>146</v>
      </c>
      <c r="K14" s="111" t="s">
        <v>84</v>
      </c>
      <c r="L14" s="30">
        <v>1</v>
      </c>
      <c r="O14" s="138" t="s">
        <v>210</v>
      </c>
      <c r="P14" s="125">
        <v>3</v>
      </c>
      <c r="Q14" s="125"/>
      <c r="R14" s="125">
        <v>3</v>
      </c>
    </row>
    <row r="15" spans="1:18" x14ac:dyDescent="0.25">
      <c r="A15" s="116" t="s">
        <v>2</v>
      </c>
      <c r="B15" s="117">
        <v>20190508</v>
      </c>
      <c r="C15" s="132">
        <v>2019</v>
      </c>
      <c r="D15" s="3">
        <v>2</v>
      </c>
      <c r="E15" s="116" t="s">
        <v>35</v>
      </c>
      <c r="F15" s="116" t="s">
        <v>4</v>
      </c>
      <c r="G15" s="118">
        <v>7.3</v>
      </c>
      <c r="H15" s="118">
        <v>7.5</v>
      </c>
      <c r="I15" s="8">
        <f t="shared" si="0"/>
        <v>1.0273972602739727</v>
      </c>
      <c r="J15" s="111" t="s">
        <v>146</v>
      </c>
      <c r="K15" s="111" t="s">
        <v>84</v>
      </c>
      <c r="L15" s="30">
        <v>1</v>
      </c>
      <c r="O15" s="138" t="s">
        <v>76</v>
      </c>
      <c r="P15" s="125">
        <v>1</v>
      </c>
      <c r="Q15" s="125"/>
      <c r="R15" s="125">
        <v>1</v>
      </c>
    </row>
    <row r="16" spans="1:18" x14ac:dyDescent="0.25">
      <c r="A16" s="116" t="s">
        <v>2</v>
      </c>
      <c r="B16" s="117">
        <v>20190508</v>
      </c>
      <c r="C16" s="132">
        <v>2019</v>
      </c>
      <c r="D16" s="3">
        <v>2</v>
      </c>
      <c r="E16" s="116" t="s">
        <v>35</v>
      </c>
      <c r="F16" s="116" t="s">
        <v>4</v>
      </c>
      <c r="G16" s="118">
        <v>6.8</v>
      </c>
      <c r="H16" s="118">
        <v>6.9</v>
      </c>
      <c r="I16" s="8">
        <f t="shared" si="0"/>
        <v>1.0147058823529413</v>
      </c>
      <c r="J16" s="111" t="s">
        <v>146</v>
      </c>
      <c r="K16" s="111" t="s">
        <v>84</v>
      </c>
      <c r="L16" s="30">
        <v>1</v>
      </c>
      <c r="O16" s="124">
        <v>20190619</v>
      </c>
      <c r="P16" s="125">
        <v>8</v>
      </c>
      <c r="Q16" s="125"/>
      <c r="R16" s="125">
        <v>8</v>
      </c>
    </row>
    <row r="17" spans="1:18" x14ac:dyDescent="0.25">
      <c r="A17" s="116" t="s">
        <v>2</v>
      </c>
      <c r="B17" s="117">
        <v>20190508</v>
      </c>
      <c r="C17" s="132">
        <v>2019</v>
      </c>
      <c r="D17" s="3">
        <v>2</v>
      </c>
      <c r="E17" s="116" t="s">
        <v>35</v>
      </c>
      <c r="F17" s="116" t="s">
        <v>4</v>
      </c>
      <c r="G17" s="118">
        <v>7</v>
      </c>
      <c r="H17" s="118">
        <v>7.2</v>
      </c>
      <c r="I17" s="8">
        <f t="shared" si="0"/>
        <v>1.0285714285714287</v>
      </c>
      <c r="J17" s="111" t="s">
        <v>146</v>
      </c>
      <c r="K17" s="111" t="s">
        <v>84</v>
      </c>
      <c r="L17" s="30">
        <v>1</v>
      </c>
      <c r="O17" s="138" t="s">
        <v>73</v>
      </c>
      <c r="P17" s="125">
        <v>1</v>
      </c>
      <c r="Q17" s="125"/>
      <c r="R17" s="125">
        <v>1</v>
      </c>
    </row>
    <row r="18" spans="1:18" x14ac:dyDescent="0.25">
      <c r="A18" s="116" t="s">
        <v>2</v>
      </c>
      <c r="B18" s="117">
        <v>20190508</v>
      </c>
      <c r="C18" s="132">
        <v>2019</v>
      </c>
      <c r="D18" s="3">
        <v>2</v>
      </c>
      <c r="E18" s="116" t="s">
        <v>35</v>
      </c>
      <c r="F18" s="116" t="s">
        <v>4</v>
      </c>
      <c r="G18" s="118">
        <v>7.5</v>
      </c>
      <c r="H18" s="118">
        <v>7.5</v>
      </c>
      <c r="I18" s="8">
        <f t="shared" si="0"/>
        <v>1</v>
      </c>
      <c r="J18" s="111" t="s">
        <v>146</v>
      </c>
      <c r="K18" s="111" t="s">
        <v>84</v>
      </c>
      <c r="L18" s="30">
        <v>1</v>
      </c>
      <c r="O18" s="138" t="s">
        <v>75</v>
      </c>
      <c r="P18" s="125">
        <v>1</v>
      </c>
      <c r="Q18" s="125"/>
      <c r="R18" s="125">
        <v>1</v>
      </c>
    </row>
    <row r="19" spans="1:18" x14ac:dyDescent="0.25">
      <c r="A19" s="116" t="s">
        <v>2</v>
      </c>
      <c r="B19" s="117">
        <v>20190508</v>
      </c>
      <c r="C19" s="132">
        <v>2019</v>
      </c>
      <c r="D19" s="3">
        <v>2</v>
      </c>
      <c r="E19" s="116" t="s">
        <v>35</v>
      </c>
      <c r="F19" s="116" t="s">
        <v>4</v>
      </c>
      <c r="G19" s="118">
        <v>6.7</v>
      </c>
      <c r="H19" s="118">
        <v>6.7</v>
      </c>
      <c r="I19" s="8">
        <f t="shared" si="0"/>
        <v>1</v>
      </c>
      <c r="J19" s="111" t="s">
        <v>146</v>
      </c>
      <c r="K19" s="111" t="s">
        <v>84</v>
      </c>
      <c r="L19" s="30">
        <v>1</v>
      </c>
      <c r="O19" s="138" t="s">
        <v>66</v>
      </c>
      <c r="P19" s="125">
        <v>6</v>
      </c>
      <c r="Q19" s="125"/>
      <c r="R19" s="125">
        <v>6</v>
      </c>
    </row>
    <row r="20" spans="1:18" x14ac:dyDescent="0.25">
      <c r="A20" s="116" t="s">
        <v>2</v>
      </c>
      <c r="B20" s="117">
        <v>20190508</v>
      </c>
      <c r="C20" s="132">
        <v>2019</v>
      </c>
      <c r="D20" s="3">
        <v>2</v>
      </c>
      <c r="E20" s="116" t="s">
        <v>35</v>
      </c>
      <c r="F20" s="116" t="s">
        <v>4</v>
      </c>
      <c r="G20" s="118">
        <v>6.9</v>
      </c>
      <c r="H20" s="118">
        <v>6.9</v>
      </c>
      <c r="I20" s="8">
        <f t="shared" si="0"/>
        <v>1</v>
      </c>
      <c r="J20" s="111" t="s">
        <v>146</v>
      </c>
      <c r="K20" s="111" t="s">
        <v>84</v>
      </c>
      <c r="L20" s="30">
        <v>1</v>
      </c>
      <c r="O20" s="124">
        <v>20190717</v>
      </c>
      <c r="P20" s="125">
        <v>7</v>
      </c>
      <c r="Q20" s="125"/>
      <c r="R20" s="125">
        <v>7</v>
      </c>
    </row>
    <row r="21" spans="1:18" x14ac:dyDescent="0.25">
      <c r="A21" s="116" t="s">
        <v>2</v>
      </c>
      <c r="B21" s="117">
        <v>20190508</v>
      </c>
      <c r="C21" s="132">
        <v>2019</v>
      </c>
      <c r="D21" s="3">
        <v>2</v>
      </c>
      <c r="E21" s="116" t="s">
        <v>35</v>
      </c>
      <c r="F21" s="116" t="s">
        <v>4</v>
      </c>
      <c r="G21" s="118">
        <v>7.3</v>
      </c>
      <c r="H21" s="118">
        <v>7.4</v>
      </c>
      <c r="I21" s="8">
        <f t="shared" si="0"/>
        <v>1.0136986301369864</v>
      </c>
      <c r="J21" s="111" t="s">
        <v>146</v>
      </c>
      <c r="K21" s="111" t="s">
        <v>84</v>
      </c>
      <c r="L21" s="30">
        <v>1</v>
      </c>
      <c r="O21" s="138" t="s">
        <v>97</v>
      </c>
      <c r="P21" s="125">
        <v>1</v>
      </c>
      <c r="Q21" s="125"/>
      <c r="R21" s="125">
        <v>1</v>
      </c>
    </row>
    <row r="22" spans="1:18" x14ac:dyDescent="0.25">
      <c r="A22" s="116" t="s">
        <v>2</v>
      </c>
      <c r="B22" s="117">
        <v>20190508</v>
      </c>
      <c r="C22" s="132">
        <v>2019</v>
      </c>
      <c r="D22" s="3">
        <v>2</v>
      </c>
      <c r="E22" s="116" t="s">
        <v>35</v>
      </c>
      <c r="F22" s="116" t="s">
        <v>4</v>
      </c>
      <c r="G22" s="118">
        <v>6.3</v>
      </c>
      <c r="H22" s="118">
        <v>6.2</v>
      </c>
      <c r="I22" s="8">
        <f t="shared" si="0"/>
        <v>0.98412698412698418</v>
      </c>
      <c r="J22" s="111" t="s">
        <v>146</v>
      </c>
      <c r="K22" s="111" t="s">
        <v>84</v>
      </c>
      <c r="L22" s="30">
        <v>1</v>
      </c>
      <c r="O22" s="138" t="s">
        <v>94</v>
      </c>
      <c r="P22" s="125">
        <v>2</v>
      </c>
      <c r="Q22" s="125"/>
      <c r="R22" s="125">
        <v>2</v>
      </c>
    </row>
    <row r="23" spans="1:18" x14ac:dyDescent="0.25">
      <c r="A23" s="116" t="s">
        <v>2</v>
      </c>
      <c r="B23" s="117">
        <v>20190508</v>
      </c>
      <c r="C23" s="132">
        <v>2019</v>
      </c>
      <c r="D23" s="3">
        <v>2</v>
      </c>
      <c r="E23" s="116" t="s">
        <v>35</v>
      </c>
      <c r="F23" s="116" t="s">
        <v>4</v>
      </c>
      <c r="G23" s="118">
        <v>7.1</v>
      </c>
      <c r="H23" s="118">
        <v>7.1</v>
      </c>
      <c r="I23" s="8">
        <f t="shared" si="0"/>
        <v>1</v>
      </c>
      <c r="J23" s="111" t="s">
        <v>146</v>
      </c>
      <c r="K23" s="111" t="s">
        <v>84</v>
      </c>
      <c r="L23" s="30">
        <v>1</v>
      </c>
      <c r="O23" s="138" t="s">
        <v>229</v>
      </c>
      <c r="P23" s="125">
        <v>1</v>
      </c>
      <c r="Q23" s="125"/>
      <c r="R23" s="125">
        <v>1</v>
      </c>
    </row>
    <row r="24" spans="1:18" x14ac:dyDescent="0.25">
      <c r="A24" s="116" t="s">
        <v>2</v>
      </c>
      <c r="B24" s="117">
        <v>20190508</v>
      </c>
      <c r="C24" s="132">
        <v>2019</v>
      </c>
      <c r="D24" s="3">
        <v>2</v>
      </c>
      <c r="E24" s="116" t="s">
        <v>35</v>
      </c>
      <c r="F24" s="116" t="s">
        <v>4</v>
      </c>
      <c r="G24" s="118">
        <v>6.9</v>
      </c>
      <c r="H24" s="118">
        <v>7</v>
      </c>
      <c r="I24" s="8">
        <f t="shared" si="0"/>
        <v>1.0144927536231882</v>
      </c>
      <c r="J24" s="111" t="s">
        <v>146</v>
      </c>
      <c r="K24" s="111" t="s">
        <v>84</v>
      </c>
      <c r="L24" s="30">
        <v>1</v>
      </c>
      <c r="O24" s="138" t="s">
        <v>99</v>
      </c>
      <c r="P24" s="125">
        <v>1</v>
      </c>
      <c r="Q24" s="125"/>
      <c r="R24" s="125">
        <v>1</v>
      </c>
    </row>
    <row r="25" spans="1:18" x14ac:dyDescent="0.25">
      <c r="A25" s="116" t="s">
        <v>2</v>
      </c>
      <c r="B25" s="117">
        <v>20190508</v>
      </c>
      <c r="C25" s="132">
        <v>2019</v>
      </c>
      <c r="D25" s="3">
        <v>2</v>
      </c>
      <c r="E25" s="116" t="s">
        <v>35</v>
      </c>
      <c r="F25" s="116" t="s">
        <v>4</v>
      </c>
      <c r="G25" s="118">
        <v>7</v>
      </c>
      <c r="H25" s="118">
        <v>7</v>
      </c>
      <c r="I25" s="8">
        <f t="shared" si="0"/>
        <v>1</v>
      </c>
      <c r="J25" s="111" t="s">
        <v>146</v>
      </c>
      <c r="K25" s="111" t="s">
        <v>84</v>
      </c>
      <c r="L25" s="30">
        <v>1</v>
      </c>
      <c r="O25" s="138" t="s">
        <v>98</v>
      </c>
      <c r="P25" s="125">
        <v>2</v>
      </c>
      <c r="Q25" s="125"/>
      <c r="R25" s="125">
        <v>2</v>
      </c>
    </row>
    <row r="26" spans="1:18" x14ac:dyDescent="0.25">
      <c r="A26" s="116" t="s">
        <v>2</v>
      </c>
      <c r="B26" s="117">
        <v>20190508</v>
      </c>
      <c r="C26" s="132">
        <v>2019</v>
      </c>
      <c r="D26" s="3">
        <v>2</v>
      </c>
      <c r="E26" s="116" t="s">
        <v>35</v>
      </c>
      <c r="F26" s="116" t="s">
        <v>4</v>
      </c>
      <c r="G26" s="118">
        <v>7.2</v>
      </c>
      <c r="H26" s="118">
        <v>7.2</v>
      </c>
      <c r="I26" s="8">
        <f t="shared" si="0"/>
        <v>1</v>
      </c>
      <c r="J26" s="111" t="s">
        <v>146</v>
      </c>
      <c r="K26" s="111" t="s">
        <v>84</v>
      </c>
      <c r="L26" s="30">
        <v>1</v>
      </c>
      <c r="O26" s="124">
        <v>20190813</v>
      </c>
      <c r="P26" s="125"/>
      <c r="Q26" s="125"/>
      <c r="R26" s="125"/>
    </row>
    <row r="27" spans="1:18" x14ac:dyDescent="0.25">
      <c r="A27" s="116" t="s">
        <v>2</v>
      </c>
      <c r="B27" s="117">
        <v>20190508</v>
      </c>
      <c r="C27" s="132">
        <v>2019</v>
      </c>
      <c r="D27" s="3">
        <v>2</v>
      </c>
      <c r="E27" s="116" t="s">
        <v>35</v>
      </c>
      <c r="F27" s="116" t="s">
        <v>4</v>
      </c>
      <c r="G27" s="118">
        <v>7.2</v>
      </c>
      <c r="H27" s="118">
        <v>7.2</v>
      </c>
      <c r="I27" s="8">
        <f t="shared" si="0"/>
        <v>1</v>
      </c>
      <c r="J27" s="111" t="s">
        <v>146</v>
      </c>
      <c r="K27" s="111" t="s">
        <v>84</v>
      </c>
      <c r="L27" s="30">
        <v>1</v>
      </c>
      <c r="O27" s="138" t="s">
        <v>272</v>
      </c>
      <c r="P27" s="125"/>
      <c r="Q27" s="125"/>
      <c r="R27" s="125"/>
    </row>
    <row r="28" spans="1:18" x14ac:dyDescent="0.25">
      <c r="A28" s="116" t="s">
        <v>2</v>
      </c>
      <c r="B28" s="117">
        <v>20190508</v>
      </c>
      <c r="C28" s="132">
        <v>2019</v>
      </c>
      <c r="D28" s="3">
        <v>2</v>
      </c>
      <c r="E28" s="116" t="s">
        <v>35</v>
      </c>
      <c r="F28" s="116" t="s">
        <v>4</v>
      </c>
      <c r="G28" s="118">
        <v>6.7</v>
      </c>
      <c r="H28" s="118">
        <v>6.7</v>
      </c>
      <c r="I28" s="8">
        <f t="shared" si="0"/>
        <v>1</v>
      </c>
      <c r="J28" s="111" t="s">
        <v>146</v>
      </c>
      <c r="K28" s="111" t="s">
        <v>84</v>
      </c>
      <c r="L28" s="30">
        <v>1</v>
      </c>
      <c r="O28" s="138" t="s">
        <v>274</v>
      </c>
      <c r="P28" s="125"/>
      <c r="Q28" s="125"/>
      <c r="R28" s="125"/>
    </row>
    <row r="29" spans="1:18" x14ac:dyDescent="0.25">
      <c r="A29" s="116" t="s">
        <v>2</v>
      </c>
      <c r="B29" s="117">
        <v>20190508</v>
      </c>
      <c r="C29" s="132">
        <v>2019</v>
      </c>
      <c r="D29" s="3">
        <v>2</v>
      </c>
      <c r="E29" s="116" t="s">
        <v>35</v>
      </c>
      <c r="F29" s="116" t="s">
        <v>4</v>
      </c>
      <c r="G29" s="118">
        <v>6.4</v>
      </c>
      <c r="H29" s="118">
        <v>6.4</v>
      </c>
      <c r="I29" s="8">
        <f t="shared" si="0"/>
        <v>1</v>
      </c>
      <c r="J29" s="111" t="s">
        <v>146</v>
      </c>
      <c r="K29" s="111" t="s">
        <v>84</v>
      </c>
      <c r="L29" s="30">
        <v>1</v>
      </c>
      <c r="O29" s="123" t="s">
        <v>2</v>
      </c>
      <c r="P29" s="125">
        <v>155</v>
      </c>
      <c r="Q29" s="125"/>
      <c r="R29" s="125">
        <v>155</v>
      </c>
    </row>
    <row r="30" spans="1:18" x14ac:dyDescent="0.25">
      <c r="A30" s="116" t="s">
        <v>2</v>
      </c>
      <c r="B30" s="117">
        <v>20190508</v>
      </c>
      <c r="C30" s="132">
        <v>2019</v>
      </c>
      <c r="D30" s="3">
        <v>2</v>
      </c>
      <c r="E30" s="116" t="s">
        <v>35</v>
      </c>
      <c r="F30" s="116" t="s">
        <v>4</v>
      </c>
      <c r="G30" s="118">
        <v>6.4</v>
      </c>
      <c r="H30" s="118">
        <v>6.5</v>
      </c>
      <c r="I30" s="8">
        <f t="shared" si="0"/>
        <v>1.015625</v>
      </c>
      <c r="J30" s="111" t="s">
        <v>146</v>
      </c>
      <c r="K30" s="111" t="s">
        <v>84</v>
      </c>
      <c r="L30" s="30">
        <v>1</v>
      </c>
      <c r="O30" s="124">
        <v>20190508</v>
      </c>
      <c r="P30" s="125">
        <v>48</v>
      </c>
      <c r="Q30" s="125"/>
      <c r="R30" s="125">
        <v>48</v>
      </c>
    </row>
    <row r="31" spans="1:18" x14ac:dyDescent="0.25">
      <c r="A31" s="116" t="s">
        <v>2</v>
      </c>
      <c r="B31" s="117">
        <v>20190508</v>
      </c>
      <c r="C31" s="132">
        <v>2019</v>
      </c>
      <c r="D31" s="3">
        <v>2</v>
      </c>
      <c r="E31" s="116" t="s">
        <v>35</v>
      </c>
      <c r="F31" s="116" t="s">
        <v>4</v>
      </c>
      <c r="G31" s="118">
        <v>6.7</v>
      </c>
      <c r="H31" s="118">
        <v>6.7</v>
      </c>
      <c r="I31" s="8">
        <f t="shared" si="0"/>
        <v>1</v>
      </c>
      <c r="J31" s="111" t="s">
        <v>146</v>
      </c>
      <c r="K31" s="111" t="s">
        <v>84</v>
      </c>
      <c r="L31" s="30">
        <v>1</v>
      </c>
      <c r="O31" s="138" t="s">
        <v>35</v>
      </c>
      <c r="P31" s="125">
        <v>19</v>
      </c>
      <c r="Q31" s="125"/>
      <c r="R31" s="125">
        <v>19</v>
      </c>
    </row>
    <row r="32" spans="1:18" x14ac:dyDescent="0.25">
      <c r="A32" s="116" t="s">
        <v>2</v>
      </c>
      <c r="B32" s="117">
        <v>20190508</v>
      </c>
      <c r="C32" s="132">
        <v>2019</v>
      </c>
      <c r="D32" s="3">
        <v>2</v>
      </c>
      <c r="E32" s="116" t="s">
        <v>35</v>
      </c>
      <c r="F32" s="116" t="s">
        <v>4</v>
      </c>
      <c r="G32" s="118">
        <v>6</v>
      </c>
      <c r="H32" s="118">
        <v>6</v>
      </c>
      <c r="I32" s="8">
        <f t="shared" si="0"/>
        <v>1</v>
      </c>
      <c r="J32" s="111" t="s">
        <v>146</v>
      </c>
      <c r="K32" s="111" t="s">
        <v>84</v>
      </c>
      <c r="L32" s="30">
        <v>1</v>
      </c>
      <c r="O32" s="138" t="s">
        <v>39</v>
      </c>
      <c r="P32" s="125">
        <v>2</v>
      </c>
      <c r="Q32" s="125"/>
      <c r="R32" s="125">
        <v>2</v>
      </c>
    </row>
    <row r="33" spans="1:18" x14ac:dyDescent="0.25">
      <c r="A33" s="116" t="s">
        <v>2</v>
      </c>
      <c r="B33" s="117">
        <v>20190508</v>
      </c>
      <c r="C33" s="132">
        <v>2019</v>
      </c>
      <c r="D33" s="3">
        <v>2</v>
      </c>
      <c r="E33" s="116" t="s">
        <v>41</v>
      </c>
      <c r="F33" s="116" t="s">
        <v>4</v>
      </c>
      <c r="G33" s="118">
        <v>6.8</v>
      </c>
      <c r="H33" s="118">
        <v>6.8</v>
      </c>
      <c r="I33" s="8">
        <f t="shared" si="0"/>
        <v>1</v>
      </c>
      <c r="J33" s="111" t="s">
        <v>146</v>
      </c>
      <c r="K33" s="111" t="s">
        <v>84</v>
      </c>
      <c r="L33" s="30">
        <v>1</v>
      </c>
      <c r="O33" s="138" t="s">
        <v>41</v>
      </c>
      <c r="P33" s="125">
        <v>3</v>
      </c>
      <c r="Q33" s="125"/>
      <c r="R33" s="125">
        <v>3</v>
      </c>
    </row>
    <row r="34" spans="1:18" x14ac:dyDescent="0.25">
      <c r="A34" s="116" t="s">
        <v>2</v>
      </c>
      <c r="B34" s="117">
        <v>20190508</v>
      </c>
      <c r="C34" s="132">
        <v>2019</v>
      </c>
      <c r="D34" s="3">
        <v>2</v>
      </c>
      <c r="E34" s="116" t="s">
        <v>41</v>
      </c>
      <c r="F34" s="116" t="s">
        <v>4</v>
      </c>
      <c r="G34" s="118">
        <v>6</v>
      </c>
      <c r="H34" s="118">
        <v>6.1</v>
      </c>
      <c r="I34" s="8">
        <f t="shared" ref="I34:I65" si="1">H34/G34</f>
        <v>1.0166666666666666</v>
      </c>
      <c r="J34" s="111" t="s">
        <v>146</v>
      </c>
      <c r="K34" s="111" t="s">
        <v>84</v>
      </c>
      <c r="L34" s="30">
        <v>1</v>
      </c>
      <c r="O34" s="138" t="s">
        <v>78</v>
      </c>
      <c r="P34" s="125">
        <v>5</v>
      </c>
      <c r="Q34" s="125"/>
      <c r="R34" s="125">
        <v>5</v>
      </c>
    </row>
    <row r="35" spans="1:18" x14ac:dyDescent="0.25">
      <c r="A35" s="116" t="s">
        <v>2</v>
      </c>
      <c r="B35" s="117">
        <v>20190508</v>
      </c>
      <c r="C35" s="132">
        <v>2019</v>
      </c>
      <c r="D35" s="3">
        <v>2</v>
      </c>
      <c r="E35" s="116" t="s">
        <v>41</v>
      </c>
      <c r="F35" s="116" t="s">
        <v>4</v>
      </c>
      <c r="G35" s="118">
        <v>6.7</v>
      </c>
      <c r="H35" s="118">
        <v>6.8</v>
      </c>
      <c r="I35" s="8">
        <f t="shared" si="1"/>
        <v>1.0149253731343284</v>
      </c>
      <c r="J35" s="111" t="s">
        <v>146</v>
      </c>
      <c r="K35" s="111" t="s">
        <v>84</v>
      </c>
      <c r="L35" s="30">
        <v>1</v>
      </c>
      <c r="O35" s="138" t="s">
        <v>40</v>
      </c>
      <c r="P35" s="125">
        <v>12</v>
      </c>
      <c r="Q35" s="125"/>
      <c r="R35" s="125">
        <v>12</v>
      </c>
    </row>
    <row r="36" spans="1:18" x14ac:dyDescent="0.25">
      <c r="A36" s="116" t="s">
        <v>2</v>
      </c>
      <c r="B36" s="117">
        <v>20190508</v>
      </c>
      <c r="C36" s="132">
        <v>2019</v>
      </c>
      <c r="D36" s="3">
        <v>2</v>
      </c>
      <c r="E36" s="116" t="s">
        <v>36</v>
      </c>
      <c r="F36" s="116" t="s">
        <v>4</v>
      </c>
      <c r="G36" s="118">
        <v>7.3</v>
      </c>
      <c r="H36" s="118">
        <v>7.3</v>
      </c>
      <c r="I36" s="8">
        <f t="shared" si="1"/>
        <v>1</v>
      </c>
      <c r="J36" s="111" t="s">
        <v>146</v>
      </c>
      <c r="K36" s="111" t="s">
        <v>84</v>
      </c>
      <c r="L36" s="30">
        <v>1</v>
      </c>
      <c r="O36" s="138" t="s">
        <v>36</v>
      </c>
      <c r="P36" s="125">
        <v>4</v>
      </c>
      <c r="Q36" s="125"/>
      <c r="R36" s="125">
        <v>4</v>
      </c>
    </row>
    <row r="37" spans="1:18" x14ac:dyDescent="0.25">
      <c r="A37" s="116" t="s">
        <v>2</v>
      </c>
      <c r="B37" s="117">
        <v>20190508</v>
      </c>
      <c r="C37" s="132">
        <v>2019</v>
      </c>
      <c r="D37" s="3">
        <v>2</v>
      </c>
      <c r="E37" s="116" t="s">
        <v>36</v>
      </c>
      <c r="F37" s="116" t="s">
        <v>4</v>
      </c>
      <c r="G37" s="118">
        <v>7.1</v>
      </c>
      <c r="H37" s="118">
        <v>7.3</v>
      </c>
      <c r="I37" s="8">
        <f t="shared" si="1"/>
        <v>1.028169014084507</v>
      </c>
      <c r="J37" s="111" t="s">
        <v>146</v>
      </c>
      <c r="K37" s="111" t="s">
        <v>84</v>
      </c>
      <c r="L37" s="30">
        <v>1</v>
      </c>
      <c r="O37" s="138" t="s">
        <v>34</v>
      </c>
      <c r="P37" s="125">
        <v>3</v>
      </c>
      <c r="Q37" s="125"/>
      <c r="R37" s="125">
        <v>3</v>
      </c>
    </row>
    <row r="38" spans="1:18" x14ac:dyDescent="0.25">
      <c r="A38" s="116" t="s">
        <v>2</v>
      </c>
      <c r="B38" s="117">
        <v>20190508</v>
      </c>
      <c r="C38" s="132">
        <v>2019</v>
      </c>
      <c r="D38" s="3">
        <v>2</v>
      </c>
      <c r="E38" s="116" t="s">
        <v>36</v>
      </c>
      <c r="F38" s="116" t="s">
        <v>4</v>
      </c>
      <c r="G38" s="118">
        <v>7.2</v>
      </c>
      <c r="H38" s="118">
        <v>7.3</v>
      </c>
      <c r="I38" s="8">
        <f t="shared" si="1"/>
        <v>1.0138888888888888</v>
      </c>
      <c r="J38" s="111" t="s">
        <v>146</v>
      </c>
      <c r="K38" s="111" t="s">
        <v>84</v>
      </c>
      <c r="L38" s="30">
        <v>1</v>
      </c>
      <c r="O38" s="124">
        <v>20190520</v>
      </c>
      <c r="P38" s="125">
        <v>32</v>
      </c>
      <c r="Q38" s="125"/>
      <c r="R38" s="125">
        <v>32</v>
      </c>
    </row>
    <row r="39" spans="1:18" x14ac:dyDescent="0.25">
      <c r="A39" s="116" t="s">
        <v>2</v>
      </c>
      <c r="B39" s="117">
        <v>20190508</v>
      </c>
      <c r="C39" s="132">
        <v>2019</v>
      </c>
      <c r="D39" s="3">
        <v>2</v>
      </c>
      <c r="E39" s="116" t="s">
        <v>36</v>
      </c>
      <c r="F39" s="116" t="s">
        <v>4</v>
      </c>
      <c r="G39" s="118">
        <v>6.3</v>
      </c>
      <c r="H39" s="118">
        <v>6.4</v>
      </c>
      <c r="I39" s="8">
        <f t="shared" si="1"/>
        <v>1.015873015873016</v>
      </c>
      <c r="J39" s="111" t="s">
        <v>146</v>
      </c>
      <c r="K39" s="111" t="s">
        <v>84</v>
      </c>
      <c r="L39" s="30">
        <v>1</v>
      </c>
      <c r="O39" s="138" t="s">
        <v>50</v>
      </c>
      <c r="P39" s="125">
        <v>1</v>
      </c>
      <c r="Q39" s="125"/>
      <c r="R39" s="125">
        <v>1</v>
      </c>
    </row>
    <row r="40" spans="1:18" x14ac:dyDescent="0.25">
      <c r="A40" s="116" t="s">
        <v>2</v>
      </c>
      <c r="B40" s="117">
        <v>20190508</v>
      </c>
      <c r="C40" s="132">
        <v>2019</v>
      </c>
      <c r="D40" s="3">
        <v>2</v>
      </c>
      <c r="E40" s="116" t="s">
        <v>39</v>
      </c>
      <c r="F40" s="116" t="s">
        <v>4</v>
      </c>
      <c r="G40" s="118">
        <v>7.4</v>
      </c>
      <c r="H40" s="118">
        <v>7.4</v>
      </c>
      <c r="I40" s="8">
        <f t="shared" si="1"/>
        <v>1</v>
      </c>
      <c r="J40" s="111" t="s">
        <v>146</v>
      </c>
      <c r="K40" s="111" t="s">
        <v>84</v>
      </c>
      <c r="L40" s="30">
        <v>1</v>
      </c>
      <c r="O40" s="138" t="s">
        <v>52</v>
      </c>
      <c r="P40" s="125">
        <v>1</v>
      </c>
      <c r="Q40" s="125"/>
      <c r="R40" s="125">
        <v>1</v>
      </c>
    </row>
    <row r="41" spans="1:18" x14ac:dyDescent="0.25">
      <c r="A41" s="116" t="s">
        <v>2</v>
      </c>
      <c r="B41" s="117">
        <v>20190508</v>
      </c>
      <c r="C41" s="132">
        <v>2019</v>
      </c>
      <c r="D41" s="3">
        <v>2</v>
      </c>
      <c r="E41" s="116" t="s">
        <v>39</v>
      </c>
      <c r="F41" s="116" t="s">
        <v>4</v>
      </c>
      <c r="G41" s="118">
        <v>7.6</v>
      </c>
      <c r="H41" s="118">
        <v>7.7</v>
      </c>
      <c r="I41" s="8">
        <f t="shared" si="1"/>
        <v>1.0131578947368423</v>
      </c>
      <c r="J41" s="111" t="s">
        <v>146</v>
      </c>
      <c r="K41" s="111" t="s">
        <v>84</v>
      </c>
      <c r="L41" s="30">
        <v>1</v>
      </c>
      <c r="O41" s="138" t="s">
        <v>56</v>
      </c>
      <c r="P41" s="125">
        <v>14</v>
      </c>
      <c r="Q41" s="125"/>
      <c r="R41" s="125">
        <v>14</v>
      </c>
    </row>
    <row r="42" spans="1:18" x14ac:dyDescent="0.25">
      <c r="A42" s="116" t="s">
        <v>2</v>
      </c>
      <c r="B42" s="117">
        <v>20190508</v>
      </c>
      <c r="C42" s="132">
        <v>2019</v>
      </c>
      <c r="D42" s="3">
        <v>2</v>
      </c>
      <c r="E42" s="116" t="s">
        <v>34</v>
      </c>
      <c r="F42" s="116" t="s">
        <v>4</v>
      </c>
      <c r="G42" s="118">
        <v>7.2</v>
      </c>
      <c r="H42" s="118">
        <v>7.2</v>
      </c>
      <c r="I42" s="8">
        <f t="shared" si="1"/>
        <v>1</v>
      </c>
      <c r="J42" s="111" t="s">
        <v>146</v>
      </c>
      <c r="K42" s="111" t="s">
        <v>84</v>
      </c>
      <c r="L42" s="30">
        <v>1</v>
      </c>
      <c r="O42" s="138" t="s">
        <v>54</v>
      </c>
      <c r="P42" s="125">
        <v>7</v>
      </c>
      <c r="Q42" s="125"/>
      <c r="R42" s="125">
        <v>7</v>
      </c>
    </row>
    <row r="43" spans="1:18" x14ac:dyDescent="0.25">
      <c r="A43" s="116" t="s">
        <v>2</v>
      </c>
      <c r="B43" s="117">
        <v>20190508</v>
      </c>
      <c r="C43" s="132">
        <v>2019</v>
      </c>
      <c r="D43" s="3">
        <v>2</v>
      </c>
      <c r="E43" s="116" t="s">
        <v>34</v>
      </c>
      <c r="F43" s="116" t="s">
        <v>4</v>
      </c>
      <c r="G43" s="118">
        <v>7.2</v>
      </c>
      <c r="H43" s="118">
        <v>7.1</v>
      </c>
      <c r="I43" s="8">
        <f t="shared" si="1"/>
        <v>0.98611111111111105</v>
      </c>
      <c r="J43" s="111" t="s">
        <v>146</v>
      </c>
      <c r="K43" s="111" t="s">
        <v>84</v>
      </c>
      <c r="L43" s="30">
        <v>1</v>
      </c>
      <c r="O43" s="138" t="s">
        <v>51</v>
      </c>
      <c r="P43" s="125">
        <v>2</v>
      </c>
      <c r="Q43" s="125"/>
      <c r="R43" s="125">
        <v>2</v>
      </c>
    </row>
    <row r="44" spans="1:18" x14ac:dyDescent="0.25">
      <c r="A44" s="116" t="s">
        <v>2</v>
      </c>
      <c r="B44" s="117">
        <v>20190508</v>
      </c>
      <c r="C44" s="132">
        <v>2019</v>
      </c>
      <c r="D44" s="3">
        <v>2</v>
      </c>
      <c r="E44" s="116" t="s">
        <v>34</v>
      </c>
      <c r="F44" s="116" t="s">
        <v>4</v>
      </c>
      <c r="G44" s="118">
        <v>7.2</v>
      </c>
      <c r="H44" s="118">
        <v>7.3</v>
      </c>
      <c r="I44" s="8">
        <f t="shared" si="1"/>
        <v>1.0138888888888888</v>
      </c>
      <c r="J44" s="111" t="s">
        <v>146</v>
      </c>
      <c r="K44" s="111" t="s">
        <v>84</v>
      </c>
      <c r="L44" s="30">
        <v>1</v>
      </c>
      <c r="O44" s="138" t="s">
        <v>55</v>
      </c>
      <c r="P44" s="125">
        <v>4</v>
      </c>
      <c r="Q44" s="125"/>
      <c r="R44" s="125">
        <v>4</v>
      </c>
    </row>
    <row r="45" spans="1:18" x14ac:dyDescent="0.25">
      <c r="A45" s="116" t="s">
        <v>2</v>
      </c>
      <c r="B45" s="117">
        <v>20190508</v>
      </c>
      <c r="C45" s="132">
        <v>2019</v>
      </c>
      <c r="D45" s="3">
        <v>2</v>
      </c>
      <c r="E45" s="116" t="s">
        <v>78</v>
      </c>
      <c r="F45" s="116" t="s">
        <v>4</v>
      </c>
      <c r="G45" s="118">
        <v>7.5</v>
      </c>
      <c r="H45" s="118">
        <v>7.5</v>
      </c>
      <c r="I45" s="8">
        <f t="shared" si="1"/>
        <v>1</v>
      </c>
      <c r="J45" s="111" t="s">
        <v>146</v>
      </c>
      <c r="K45" s="111" t="s">
        <v>84</v>
      </c>
      <c r="L45" s="30">
        <v>1</v>
      </c>
      <c r="O45" s="138" t="s">
        <v>49</v>
      </c>
      <c r="P45" s="125">
        <v>2</v>
      </c>
      <c r="Q45" s="125"/>
      <c r="R45" s="125">
        <v>2</v>
      </c>
    </row>
    <row r="46" spans="1:18" x14ac:dyDescent="0.25">
      <c r="A46" s="116" t="s">
        <v>2</v>
      </c>
      <c r="B46" s="117">
        <v>20190508</v>
      </c>
      <c r="C46" s="132">
        <v>2019</v>
      </c>
      <c r="D46" s="3">
        <v>2</v>
      </c>
      <c r="E46" s="116" t="s">
        <v>78</v>
      </c>
      <c r="F46" s="116" t="s">
        <v>4</v>
      </c>
      <c r="G46" s="118">
        <v>6.7</v>
      </c>
      <c r="H46" s="118">
        <v>6.6</v>
      </c>
      <c r="I46" s="8">
        <f t="shared" si="1"/>
        <v>0.9850746268656716</v>
      </c>
      <c r="J46" s="111" t="s">
        <v>146</v>
      </c>
      <c r="K46" s="111" t="s">
        <v>84</v>
      </c>
      <c r="L46" s="30">
        <v>1</v>
      </c>
      <c r="O46" s="138" t="s">
        <v>47</v>
      </c>
      <c r="P46" s="125">
        <v>1</v>
      </c>
      <c r="Q46" s="125"/>
      <c r="R46" s="125">
        <v>1</v>
      </c>
    </row>
    <row r="47" spans="1:18" x14ac:dyDescent="0.25">
      <c r="A47" s="116" t="s">
        <v>2</v>
      </c>
      <c r="B47" s="117">
        <v>20190508</v>
      </c>
      <c r="C47" s="132">
        <v>2019</v>
      </c>
      <c r="D47" s="3">
        <v>2</v>
      </c>
      <c r="E47" s="116" t="s">
        <v>78</v>
      </c>
      <c r="F47" s="116" t="s">
        <v>4</v>
      </c>
      <c r="G47" s="118">
        <v>6.7</v>
      </c>
      <c r="H47" s="118">
        <v>6.5</v>
      </c>
      <c r="I47" s="8">
        <f t="shared" si="1"/>
        <v>0.97014925373134331</v>
      </c>
      <c r="J47" s="111" t="s">
        <v>146</v>
      </c>
      <c r="K47" s="111" t="s">
        <v>84</v>
      </c>
      <c r="L47" s="30">
        <v>1</v>
      </c>
      <c r="O47" s="124">
        <v>20190604</v>
      </c>
      <c r="P47" s="125">
        <v>31</v>
      </c>
      <c r="Q47" s="125"/>
      <c r="R47" s="125">
        <v>31</v>
      </c>
    </row>
    <row r="48" spans="1:18" x14ac:dyDescent="0.25">
      <c r="A48" s="116" t="s">
        <v>2</v>
      </c>
      <c r="B48" s="117">
        <v>20190508</v>
      </c>
      <c r="C48" s="132">
        <v>2019</v>
      </c>
      <c r="D48" s="3">
        <v>2</v>
      </c>
      <c r="E48" s="116" t="s">
        <v>78</v>
      </c>
      <c r="F48" s="116" t="s">
        <v>4</v>
      </c>
      <c r="G48" s="118">
        <v>6.8</v>
      </c>
      <c r="H48" s="118">
        <v>6.9</v>
      </c>
      <c r="I48" s="8">
        <f t="shared" si="1"/>
        <v>1.0147058823529413</v>
      </c>
      <c r="J48" s="111" t="s">
        <v>146</v>
      </c>
      <c r="K48" s="111" t="s">
        <v>84</v>
      </c>
      <c r="L48" s="30">
        <v>1</v>
      </c>
      <c r="O48" s="138" t="s">
        <v>63</v>
      </c>
      <c r="P48" s="125">
        <v>3</v>
      </c>
      <c r="Q48" s="125"/>
      <c r="R48" s="125">
        <v>3</v>
      </c>
    </row>
    <row r="49" spans="1:18" x14ac:dyDescent="0.25">
      <c r="A49" s="116" t="s">
        <v>2</v>
      </c>
      <c r="B49" s="117">
        <v>20190508</v>
      </c>
      <c r="C49" s="132">
        <v>2019</v>
      </c>
      <c r="D49" s="3">
        <v>2</v>
      </c>
      <c r="E49" s="116" t="s">
        <v>78</v>
      </c>
      <c r="F49" s="116" t="s">
        <v>4</v>
      </c>
      <c r="G49" s="118">
        <v>7</v>
      </c>
      <c r="H49" s="118">
        <v>7</v>
      </c>
      <c r="I49" s="8">
        <f t="shared" si="1"/>
        <v>1</v>
      </c>
      <c r="J49" s="111" t="s">
        <v>146</v>
      </c>
      <c r="K49" s="111" t="s">
        <v>84</v>
      </c>
      <c r="L49" s="30">
        <v>1</v>
      </c>
      <c r="O49" s="138" t="s">
        <v>60</v>
      </c>
      <c r="P49" s="125">
        <v>4</v>
      </c>
      <c r="Q49" s="125"/>
      <c r="R49" s="125">
        <v>4</v>
      </c>
    </row>
    <row r="50" spans="1:18" x14ac:dyDescent="0.25">
      <c r="A50" s="116" t="s">
        <v>45</v>
      </c>
      <c r="B50" s="117">
        <v>20190508</v>
      </c>
      <c r="C50" s="132">
        <v>2019</v>
      </c>
      <c r="D50" s="3">
        <v>2</v>
      </c>
      <c r="E50" s="116" t="s">
        <v>78</v>
      </c>
      <c r="F50" s="116" t="s">
        <v>4</v>
      </c>
      <c r="G50" s="118">
        <v>7.2</v>
      </c>
      <c r="H50" s="118">
        <v>7.3</v>
      </c>
      <c r="I50" s="8">
        <f t="shared" si="1"/>
        <v>1.0138888888888888</v>
      </c>
      <c r="J50" s="111" t="s">
        <v>146</v>
      </c>
      <c r="K50" s="111" t="s">
        <v>84</v>
      </c>
      <c r="L50" s="30">
        <v>1</v>
      </c>
      <c r="O50" s="138" t="s">
        <v>57</v>
      </c>
      <c r="P50" s="125">
        <v>3</v>
      </c>
      <c r="Q50" s="125"/>
      <c r="R50" s="125">
        <v>3</v>
      </c>
    </row>
    <row r="51" spans="1:18" x14ac:dyDescent="0.25">
      <c r="A51" s="116" t="s">
        <v>45</v>
      </c>
      <c r="B51" s="117">
        <v>20190508</v>
      </c>
      <c r="C51" s="132">
        <v>2019</v>
      </c>
      <c r="D51" s="3">
        <v>2</v>
      </c>
      <c r="E51" s="116" t="s">
        <v>36</v>
      </c>
      <c r="F51" s="116" t="s">
        <v>4</v>
      </c>
      <c r="G51" s="118">
        <v>7.3</v>
      </c>
      <c r="H51" s="118">
        <v>7.4</v>
      </c>
      <c r="I51" s="8">
        <f t="shared" si="1"/>
        <v>1.0136986301369864</v>
      </c>
      <c r="J51" s="111" t="s">
        <v>146</v>
      </c>
      <c r="K51" s="111" t="s">
        <v>84</v>
      </c>
      <c r="L51" s="30">
        <v>1</v>
      </c>
      <c r="O51" s="138" t="s">
        <v>210</v>
      </c>
      <c r="P51" s="125">
        <v>5</v>
      </c>
      <c r="Q51" s="125"/>
      <c r="R51" s="125">
        <v>5</v>
      </c>
    </row>
    <row r="52" spans="1:18" x14ac:dyDescent="0.25">
      <c r="A52" s="116" t="s">
        <v>45</v>
      </c>
      <c r="B52" s="117">
        <v>20190508</v>
      </c>
      <c r="C52" s="132">
        <v>2019</v>
      </c>
      <c r="D52" s="3">
        <v>2</v>
      </c>
      <c r="E52" s="116" t="s">
        <v>36</v>
      </c>
      <c r="F52" s="116" t="s">
        <v>4</v>
      </c>
      <c r="G52" s="118">
        <v>7.1</v>
      </c>
      <c r="H52" s="118">
        <v>7.1</v>
      </c>
      <c r="I52" s="8">
        <f t="shared" si="1"/>
        <v>1</v>
      </c>
      <c r="J52" s="111" t="s">
        <v>146</v>
      </c>
      <c r="K52" s="111" t="s">
        <v>84</v>
      </c>
      <c r="L52" s="30">
        <v>1</v>
      </c>
      <c r="O52" s="138" t="s">
        <v>59</v>
      </c>
      <c r="P52" s="125">
        <v>2</v>
      </c>
      <c r="Q52" s="125"/>
      <c r="R52" s="125">
        <v>2</v>
      </c>
    </row>
    <row r="53" spans="1:18" x14ac:dyDescent="0.25">
      <c r="A53" s="116" t="s">
        <v>45</v>
      </c>
      <c r="B53" s="117">
        <v>20190508</v>
      </c>
      <c r="C53" s="132">
        <v>2019</v>
      </c>
      <c r="D53" s="3">
        <v>2</v>
      </c>
      <c r="E53" s="116" t="s">
        <v>36</v>
      </c>
      <c r="F53" s="116" t="s">
        <v>4</v>
      </c>
      <c r="G53" s="118">
        <v>7.1</v>
      </c>
      <c r="H53" s="118">
        <v>7</v>
      </c>
      <c r="I53" s="8">
        <f t="shared" si="1"/>
        <v>0.9859154929577465</v>
      </c>
      <c r="J53" s="111" t="s">
        <v>146</v>
      </c>
      <c r="K53" s="111" t="s">
        <v>84</v>
      </c>
      <c r="L53" s="30">
        <v>1</v>
      </c>
      <c r="O53" s="138" t="s">
        <v>58</v>
      </c>
      <c r="P53" s="125">
        <v>2</v>
      </c>
      <c r="Q53" s="125"/>
      <c r="R53" s="125">
        <v>2</v>
      </c>
    </row>
    <row r="54" spans="1:18" x14ac:dyDescent="0.25">
      <c r="A54" s="116" t="s">
        <v>45</v>
      </c>
      <c r="B54" s="117">
        <v>20190520</v>
      </c>
      <c r="C54" s="132">
        <v>2019</v>
      </c>
      <c r="D54" s="3">
        <v>3</v>
      </c>
      <c r="E54" s="116" t="s">
        <v>50</v>
      </c>
      <c r="F54" s="116" t="s">
        <v>4</v>
      </c>
      <c r="G54" s="118">
        <v>6.8</v>
      </c>
      <c r="H54" s="118">
        <v>6.9</v>
      </c>
      <c r="I54" s="8">
        <f t="shared" si="1"/>
        <v>1.0147058823529413</v>
      </c>
      <c r="J54" s="111" t="s">
        <v>146</v>
      </c>
      <c r="K54" s="111" t="s">
        <v>84</v>
      </c>
      <c r="L54" s="30">
        <v>1</v>
      </c>
      <c r="O54" s="138" t="s">
        <v>77</v>
      </c>
      <c r="P54" s="125">
        <v>5</v>
      </c>
      <c r="Q54" s="125"/>
      <c r="R54" s="125">
        <v>5</v>
      </c>
    </row>
    <row r="55" spans="1:18" x14ac:dyDescent="0.25">
      <c r="A55" s="116" t="s">
        <v>2</v>
      </c>
      <c r="B55" s="117">
        <v>20190520</v>
      </c>
      <c r="C55" s="132">
        <v>2019</v>
      </c>
      <c r="D55" s="3">
        <v>3</v>
      </c>
      <c r="E55" s="116" t="s">
        <v>50</v>
      </c>
      <c r="F55" s="116" t="s">
        <v>4</v>
      </c>
      <c r="G55" s="118">
        <v>6.5</v>
      </c>
      <c r="H55" s="118">
        <v>6.5</v>
      </c>
      <c r="I55" s="8">
        <f t="shared" si="1"/>
        <v>1</v>
      </c>
      <c r="J55" s="111" t="s">
        <v>146</v>
      </c>
      <c r="K55" s="111" t="s">
        <v>84</v>
      </c>
      <c r="L55" s="30">
        <v>1</v>
      </c>
      <c r="O55" s="138" t="s">
        <v>76</v>
      </c>
      <c r="P55" s="125">
        <v>7</v>
      </c>
      <c r="Q55" s="125"/>
      <c r="R55" s="125">
        <v>7</v>
      </c>
    </row>
    <row r="56" spans="1:18" x14ac:dyDescent="0.25">
      <c r="A56" s="116" t="s">
        <v>2</v>
      </c>
      <c r="B56" s="117">
        <v>20190520</v>
      </c>
      <c r="C56" s="132">
        <v>2019</v>
      </c>
      <c r="D56" s="3">
        <v>3</v>
      </c>
      <c r="E56" s="116" t="s">
        <v>47</v>
      </c>
      <c r="F56" s="116" t="s">
        <v>4</v>
      </c>
      <c r="G56" s="118">
        <v>5.6</v>
      </c>
      <c r="H56" s="118">
        <v>5.8</v>
      </c>
      <c r="I56" s="8">
        <f t="shared" si="1"/>
        <v>1.0357142857142858</v>
      </c>
      <c r="J56" s="111" t="s">
        <v>146</v>
      </c>
      <c r="K56" s="111" t="s">
        <v>84</v>
      </c>
      <c r="L56" s="30">
        <v>1</v>
      </c>
      <c r="O56" s="124">
        <v>20190619</v>
      </c>
      <c r="P56" s="125">
        <v>18</v>
      </c>
      <c r="Q56" s="125"/>
      <c r="R56" s="125">
        <v>18</v>
      </c>
    </row>
    <row r="57" spans="1:18" x14ac:dyDescent="0.25">
      <c r="A57" s="116" t="s">
        <v>2</v>
      </c>
      <c r="B57" s="117">
        <v>20190520</v>
      </c>
      <c r="C57" s="132">
        <v>2019</v>
      </c>
      <c r="D57" s="3">
        <v>3</v>
      </c>
      <c r="E57" s="116" t="s">
        <v>55</v>
      </c>
      <c r="F57" s="116" t="s">
        <v>4</v>
      </c>
      <c r="G57" s="118">
        <v>6.9</v>
      </c>
      <c r="H57" s="118">
        <v>7.1</v>
      </c>
      <c r="I57" s="8">
        <f t="shared" si="1"/>
        <v>1.0289855072463767</v>
      </c>
      <c r="J57" s="111" t="s">
        <v>146</v>
      </c>
      <c r="K57" s="111" t="s">
        <v>84</v>
      </c>
      <c r="L57" s="30">
        <v>1</v>
      </c>
      <c r="O57" s="138" t="s">
        <v>67</v>
      </c>
      <c r="P57" s="125">
        <v>4</v>
      </c>
      <c r="Q57" s="125"/>
      <c r="R57" s="125">
        <v>4</v>
      </c>
    </row>
    <row r="58" spans="1:18" x14ac:dyDescent="0.25">
      <c r="A58" s="116" t="s">
        <v>2</v>
      </c>
      <c r="B58" s="117">
        <v>20190520</v>
      </c>
      <c r="C58" s="132">
        <v>2019</v>
      </c>
      <c r="D58" s="3">
        <v>3</v>
      </c>
      <c r="E58" s="116" t="s">
        <v>55</v>
      </c>
      <c r="F58" s="116" t="s">
        <v>4</v>
      </c>
      <c r="G58" s="118">
        <v>6.8</v>
      </c>
      <c r="H58" s="118">
        <v>6.8</v>
      </c>
      <c r="I58" s="8">
        <f t="shared" si="1"/>
        <v>1</v>
      </c>
      <c r="J58" s="111" t="s">
        <v>146</v>
      </c>
      <c r="K58" s="111" t="s">
        <v>84</v>
      </c>
      <c r="L58" s="30">
        <v>1</v>
      </c>
      <c r="O58" s="138" t="s">
        <v>73</v>
      </c>
      <c r="P58" s="125">
        <v>2</v>
      </c>
      <c r="Q58" s="125"/>
      <c r="R58" s="125">
        <v>2</v>
      </c>
    </row>
    <row r="59" spans="1:18" x14ac:dyDescent="0.25">
      <c r="A59" s="116" t="s">
        <v>2</v>
      </c>
      <c r="B59" s="117">
        <v>20190520</v>
      </c>
      <c r="C59" s="132">
        <v>2019</v>
      </c>
      <c r="D59" s="3">
        <v>3</v>
      </c>
      <c r="E59" s="116" t="s">
        <v>55</v>
      </c>
      <c r="F59" s="116" t="s">
        <v>4</v>
      </c>
      <c r="G59" s="118">
        <v>6.7</v>
      </c>
      <c r="H59" s="118">
        <v>6.6</v>
      </c>
      <c r="I59" s="8">
        <f t="shared" si="1"/>
        <v>0.9850746268656716</v>
      </c>
      <c r="J59" s="111" t="s">
        <v>146</v>
      </c>
      <c r="K59" s="111" t="s">
        <v>84</v>
      </c>
      <c r="L59" s="30">
        <v>1</v>
      </c>
      <c r="O59" s="138" t="s">
        <v>65</v>
      </c>
      <c r="P59" s="125">
        <v>1</v>
      </c>
      <c r="Q59" s="125"/>
      <c r="R59" s="125">
        <v>1</v>
      </c>
    </row>
    <row r="60" spans="1:18" x14ac:dyDescent="0.25">
      <c r="A60" s="116" t="s">
        <v>2</v>
      </c>
      <c r="B60" s="117">
        <v>20190520</v>
      </c>
      <c r="C60" s="132">
        <v>2019</v>
      </c>
      <c r="D60" s="3">
        <v>3</v>
      </c>
      <c r="E60" s="116" t="s">
        <v>55</v>
      </c>
      <c r="F60" s="116" t="s">
        <v>4</v>
      </c>
      <c r="G60" s="118">
        <v>6.6</v>
      </c>
      <c r="H60" s="118">
        <v>6.8</v>
      </c>
      <c r="I60" s="8">
        <f t="shared" si="1"/>
        <v>1.0303030303030303</v>
      </c>
      <c r="J60" s="111" t="s">
        <v>146</v>
      </c>
      <c r="K60" s="111" t="s">
        <v>84</v>
      </c>
      <c r="L60" s="30">
        <v>1</v>
      </c>
      <c r="O60" s="138" t="s">
        <v>64</v>
      </c>
      <c r="P60" s="125">
        <v>1</v>
      </c>
      <c r="Q60" s="125"/>
      <c r="R60" s="125">
        <v>1</v>
      </c>
    </row>
    <row r="61" spans="1:18" x14ac:dyDescent="0.25">
      <c r="A61" s="116" t="s">
        <v>2</v>
      </c>
      <c r="B61" s="117">
        <v>20190520</v>
      </c>
      <c r="C61" s="132">
        <v>2019</v>
      </c>
      <c r="D61" s="3">
        <v>3</v>
      </c>
      <c r="E61" s="116" t="s">
        <v>51</v>
      </c>
      <c r="F61" s="116" t="s">
        <v>4</v>
      </c>
      <c r="G61" s="118">
        <v>7.2</v>
      </c>
      <c r="H61" s="118">
        <v>7.2</v>
      </c>
      <c r="I61" s="8">
        <f t="shared" si="1"/>
        <v>1</v>
      </c>
      <c r="J61" s="111" t="s">
        <v>146</v>
      </c>
      <c r="K61" s="111" t="s">
        <v>84</v>
      </c>
      <c r="L61" s="30">
        <v>1</v>
      </c>
      <c r="O61" s="138" t="s">
        <v>66</v>
      </c>
      <c r="P61" s="125">
        <v>1</v>
      </c>
      <c r="Q61" s="125"/>
      <c r="R61" s="125">
        <v>1</v>
      </c>
    </row>
    <row r="62" spans="1:18" x14ac:dyDescent="0.25">
      <c r="A62" s="116" t="s">
        <v>2</v>
      </c>
      <c r="B62" s="117">
        <v>20190520</v>
      </c>
      <c r="C62" s="132">
        <v>2019</v>
      </c>
      <c r="D62" s="3">
        <v>3</v>
      </c>
      <c r="E62" s="116" t="s">
        <v>51</v>
      </c>
      <c r="F62" s="116" t="s">
        <v>4</v>
      </c>
      <c r="G62" s="118">
        <v>6.1</v>
      </c>
      <c r="H62" s="118">
        <v>6.3</v>
      </c>
      <c r="I62" s="8">
        <f t="shared" si="1"/>
        <v>1.0327868852459017</v>
      </c>
      <c r="J62" s="111" t="s">
        <v>146</v>
      </c>
      <c r="K62" s="111" t="s">
        <v>84</v>
      </c>
      <c r="L62" s="30">
        <v>1</v>
      </c>
      <c r="O62" s="138" t="s">
        <v>79</v>
      </c>
      <c r="P62" s="125">
        <v>6</v>
      </c>
      <c r="Q62" s="125"/>
      <c r="R62" s="125">
        <v>6</v>
      </c>
    </row>
    <row r="63" spans="1:18" x14ac:dyDescent="0.25">
      <c r="A63" s="116" t="s">
        <v>2</v>
      </c>
      <c r="B63" s="117">
        <v>20190520</v>
      </c>
      <c r="C63" s="132">
        <v>2019</v>
      </c>
      <c r="D63" s="3">
        <v>3</v>
      </c>
      <c r="E63" s="116" t="s">
        <v>52</v>
      </c>
      <c r="F63" s="116" t="s">
        <v>4</v>
      </c>
      <c r="G63" s="118">
        <v>6.8</v>
      </c>
      <c r="H63" s="118">
        <v>6.8</v>
      </c>
      <c r="I63" s="8">
        <f t="shared" si="1"/>
        <v>1</v>
      </c>
      <c r="J63" s="111" t="s">
        <v>146</v>
      </c>
      <c r="K63" s="111" t="s">
        <v>84</v>
      </c>
      <c r="L63" s="30">
        <v>1</v>
      </c>
      <c r="O63" s="138" t="s">
        <v>74</v>
      </c>
      <c r="P63" s="125">
        <v>3</v>
      </c>
      <c r="Q63" s="125"/>
      <c r="R63" s="125">
        <v>3</v>
      </c>
    </row>
    <row r="64" spans="1:18" x14ac:dyDescent="0.25">
      <c r="A64" s="116" t="s">
        <v>2</v>
      </c>
      <c r="B64" s="117">
        <v>20190520</v>
      </c>
      <c r="C64" s="132">
        <v>2019</v>
      </c>
      <c r="D64" s="3">
        <v>3</v>
      </c>
      <c r="E64" s="116" t="s">
        <v>54</v>
      </c>
      <c r="F64" s="116" t="s">
        <v>4</v>
      </c>
      <c r="G64" s="118">
        <v>7.2</v>
      </c>
      <c r="H64" s="118">
        <v>7.3</v>
      </c>
      <c r="I64" s="8">
        <f t="shared" si="1"/>
        <v>1.0138888888888888</v>
      </c>
      <c r="J64" s="111" t="s">
        <v>146</v>
      </c>
      <c r="K64" s="111" t="s">
        <v>84</v>
      </c>
      <c r="L64" s="30">
        <v>1</v>
      </c>
      <c r="O64" s="124">
        <v>20190702</v>
      </c>
      <c r="P64" s="125">
        <v>7</v>
      </c>
      <c r="Q64" s="125"/>
      <c r="R64" s="125">
        <v>7</v>
      </c>
    </row>
    <row r="65" spans="1:18" x14ac:dyDescent="0.25">
      <c r="A65" s="116" t="s">
        <v>2</v>
      </c>
      <c r="B65" s="117">
        <v>20190520</v>
      </c>
      <c r="C65" s="132">
        <v>2019</v>
      </c>
      <c r="D65" s="3">
        <v>3</v>
      </c>
      <c r="E65" s="116" t="s">
        <v>54</v>
      </c>
      <c r="F65" s="116" t="s">
        <v>4</v>
      </c>
      <c r="G65" s="118">
        <v>6.5</v>
      </c>
      <c r="H65" s="118">
        <v>6.5</v>
      </c>
      <c r="I65" s="8">
        <f t="shared" si="1"/>
        <v>1</v>
      </c>
      <c r="J65" s="111" t="s">
        <v>146</v>
      </c>
      <c r="K65" s="111" t="s">
        <v>84</v>
      </c>
      <c r="L65" s="30">
        <v>1</v>
      </c>
      <c r="O65" s="138" t="s">
        <v>71</v>
      </c>
      <c r="P65" s="125">
        <v>1</v>
      </c>
      <c r="Q65" s="125"/>
      <c r="R65" s="125">
        <v>1</v>
      </c>
    </row>
    <row r="66" spans="1:18" x14ac:dyDescent="0.25">
      <c r="A66" s="116" t="s">
        <v>2</v>
      </c>
      <c r="B66" s="117">
        <v>20190520</v>
      </c>
      <c r="C66" s="132">
        <v>2019</v>
      </c>
      <c r="D66" s="3">
        <v>3</v>
      </c>
      <c r="E66" s="116" t="s">
        <v>54</v>
      </c>
      <c r="F66" s="116" t="s">
        <v>4</v>
      </c>
      <c r="G66" s="118">
        <v>6.5</v>
      </c>
      <c r="H66" s="118">
        <v>6.6</v>
      </c>
      <c r="I66" s="8">
        <f t="shared" ref="I66:I97" si="2">H66/G66</f>
        <v>1.0153846153846153</v>
      </c>
      <c r="J66" s="111" t="s">
        <v>146</v>
      </c>
      <c r="K66" s="111" t="s">
        <v>84</v>
      </c>
      <c r="L66" s="30">
        <v>1</v>
      </c>
      <c r="O66" s="138" t="s">
        <v>5</v>
      </c>
      <c r="P66" s="125">
        <v>1</v>
      </c>
      <c r="Q66" s="125"/>
      <c r="R66" s="125">
        <v>1</v>
      </c>
    </row>
    <row r="67" spans="1:18" x14ac:dyDescent="0.25">
      <c r="A67" s="116" t="s">
        <v>2</v>
      </c>
      <c r="B67" s="117">
        <v>20190520</v>
      </c>
      <c r="C67" s="132">
        <v>2019</v>
      </c>
      <c r="D67" s="3">
        <v>3</v>
      </c>
      <c r="E67" s="116" t="s">
        <v>54</v>
      </c>
      <c r="F67" s="116" t="s">
        <v>4</v>
      </c>
      <c r="G67" s="118">
        <v>6.2</v>
      </c>
      <c r="H67" s="118">
        <v>6.3</v>
      </c>
      <c r="I67" s="8">
        <f t="shared" si="2"/>
        <v>1.0161290322580645</v>
      </c>
      <c r="J67" s="111" t="s">
        <v>146</v>
      </c>
      <c r="K67" s="111" t="s">
        <v>84</v>
      </c>
      <c r="L67" s="30">
        <v>1</v>
      </c>
      <c r="O67" s="138" t="s">
        <v>68</v>
      </c>
      <c r="P67" s="125">
        <v>1</v>
      </c>
      <c r="Q67" s="125"/>
      <c r="R67" s="125">
        <v>1</v>
      </c>
    </row>
    <row r="68" spans="1:18" x14ac:dyDescent="0.25">
      <c r="A68" s="116" t="s">
        <v>2</v>
      </c>
      <c r="B68" s="117">
        <v>20190520</v>
      </c>
      <c r="C68" s="132">
        <v>2019</v>
      </c>
      <c r="D68" s="3">
        <v>3</v>
      </c>
      <c r="E68" s="116" t="s">
        <v>54</v>
      </c>
      <c r="F68" s="116" t="s">
        <v>4</v>
      </c>
      <c r="G68" s="118">
        <v>6.8</v>
      </c>
      <c r="H68" s="118">
        <v>6.9</v>
      </c>
      <c r="I68" s="8">
        <f t="shared" si="2"/>
        <v>1.0147058823529413</v>
      </c>
      <c r="J68" s="111" t="s">
        <v>146</v>
      </c>
      <c r="K68" s="111" t="s">
        <v>84</v>
      </c>
      <c r="L68" s="30">
        <v>1</v>
      </c>
      <c r="O68" s="138" t="s">
        <v>9</v>
      </c>
      <c r="P68" s="125">
        <v>4</v>
      </c>
      <c r="Q68" s="125"/>
      <c r="R68" s="125">
        <v>4</v>
      </c>
    </row>
    <row r="69" spans="1:18" x14ac:dyDescent="0.25">
      <c r="A69" s="116" t="s">
        <v>2</v>
      </c>
      <c r="B69" s="117">
        <v>20190520</v>
      </c>
      <c r="C69" s="132">
        <v>2019</v>
      </c>
      <c r="D69" s="3">
        <v>3</v>
      </c>
      <c r="E69" s="116" t="s">
        <v>54</v>
      </c>
      <c r="F69" s="116" t="s">
        <v>4</v>
      </c>
      <c r="G69" s="118">
        <v>6.8</v>
      </c>
      <c r="H69" s="118">
        <v>6.9</v>
      </c>
      <c r="I69" s="8">
        <f t="shared" si="2"/>
        <v>1.0147058823529413</v>
      </c>
      <c r="J69" s="111" t="s">
        <v>146</v>
      </c>
      <c r="K69" s="111" t="s">
        <v>84</v>
      </c>
      <c r="L69" s="30">
        <v>1</v>
      </c>
      <c r="O69" s="124">
        <v>20190717</v>
      </c>
      <c r="P69" s="125">
        <v>12</v>
      </c>
      <c r="Q69" s="125"/>
      <c r="R69" s="125">
        <v>12</v>
      </c>
    </row>
    <row r="70" spans="1:18" x14ac:dyDescent="0.25">
      <c r="A70" s="116" t="s">
        <v>2</v>
      </c>
      <c r="B70" s="117">
        <v>20190520</v>
      </c>
      <c r="C70" s="132">
        <v>2019</v>
      </c>
      <c r="D70" s="3">
        <v>3</v>
      </c>
      <c r="E70" s="116" t="s">
        <v>54</v>
      </c>
      <c r="F70" s="116" t="s">
        <v>4</v>
      </c>
      <c r="G70" s="118">
        <v>6</v>
      </c>
      <c r="H70" s="118">
        <v>6.8</v>
      </c>
      <c r="I70" s="8">
        <f t="shared" si="2"/>
        <v>1.1333333333333333</v>
      </c>
      <c r="J70" s="111" t="s">
        <v>146</v>
      </c>
      <c r="K70" s="111" t="s">
        <v>84</v>
      </c>
      <c r="L70" s="30">
        <v>1</v>
      </c>
      <c r="O70" s="138" t="s">
        <v>94</v>
      </c>
      <c r="P70" s="125">
        <v>3</v>
      </c>
      <c r="Q70" s="125"/>
      <c r="R70" s="125">
        <v>3</v>
      </c>
    </row>
    <row r="71" spans="1:18" x14ac:dyDescent="0.25">
      <c r="A71" s="116" t="s">
        <v>2</v>
      </c>
      <c r="B71" s="117">
        <v>20190520</v>
      </c>
      <c r="C71" s="132">
        <v>2019</v>
      </c>
      <c r="D71" s="3">
        <v>3</v>
      </c>
      <c r="E71" s="116" t="s">
        <v>49</v>
      </c>
      <c r="F71" s="116" t="s">
        <v>4</v>
      </c>
      <c r="G71" s="118">
        <v>7.3</v>
      </c>
      <c r="H71" s="118">
        <v>7.2</v>
      </c>
      <c r="I71" s="8">
        <f t="shared" si="2"/>
        <v>0.98630136986301375</v>
      </c>
      <c r="J71" s="111" t="s">
        <v>146</v>
      </c>
      <c r="K71" s="111" t="s">
        <v>84</v>
      </c>
      <c r="L71" s="30">
        <v>1</v>
      </c>
      <c r="O71" s="138" t="s">
        <v>228</v>
      </c>
      <c r="P71" s="125">
        <v>1</v>
      </c>
      <c r="Q71" s="125"/>
      <c r="R71" s="125">
        <v>1</v>
      </c>
    </row>
    <row r="72" spans="1:18" x14ac:dyDescent="0.25">
      <c r="A72" s="116" t="s">
        <v>2</v>
      </c>
      <c r="B72" s="117">
        <v>20190520</v>
      </c>
      <c r="C72" s="132">
        <v>2019</v>
      </c>
      <c r="D72" s="3">
        <v>3</v>
      </c>
      <c r="E72" s="116" t="s">
        <v>49</v>
      </c>
      <c r="F72" s="116" t="s">
        <v>4</v>
      </c>
      <c r="G72" s="118">
        <v>6</v>
      </c>
      <c r="H72" s="118">
        <v>6</v>
      </c>
      <c r="I72" s="8">
        <f t="shared" si="2"/>
        <v>1</v>
      </c>
      <c r="J72" s="111" t="s">
        <v>146</v>
      </c>
      <c r="K72" s="111" t="s">
        <v>84</v>
      </c>
      <c r="L72" s="30">
        <v>1</v>
      </c>
      <c r="O72" s="138" t="s">
        <v>96</v>
      </c>
      <c r="P72" s="125">
        <v>1</v>
      </c>
      <c r="Q72" s="125"/>
      <c r="R72" s="125">
        <v>1</v>
      </c>
    </row>
    <row r="73" spans="1:18" x14ac:dyDescent="0.25">
      <c r="A73" s="116" t="s">
        <v>2</v>
      </c>
      <c r="B73" s="117">
        <v>20190520</v>
      </c>
      <c r="C73" s="132">
        <v>2019</v>
      </c>
      <c r="D73" s="3">
        <v>3</v>
      </c>
      <c r="E73" s="116" t="s">
        <v>56</v>
      </c>
      <c r="F73" s="116" t="s">
        <v>4</v>
      </c>
      <c r="G73" s="118">
        <v>7</v>
      </c>
      <c r="H73" s="118">
        <v>7.1</v>
      </c>
      <c r="I73" s="8">
        <f t="shared" si="2"/>
        <v>1.0142857142857142</v>
      </c>
      <c r="J73" s="111" t="s">
        <v>146</v>
      </c>
      <c r="K73" s="111" t="s">
        <v>84</v>
      </c>
      <c r="L73" s="30">
        <v>1</v>
      </c>
      <c r="O73" s="138" t="s">
        <v>99</v>
      </c>
      <c r="P73" s="125">
        <v>2</v>
      </c>
      <c r="Q73" s="125"/>
      <c r="R73" s="125">
        <v>2</v>
      </c>
    </row>
    <row r="74" spans="1:18" x14ac:dyDescent="0.25">
      <c r="A74" s="116" t="s">
        <v>2</v>
      </c>
      <c r="B74" s="117">
        <v>20190520</v>
      </c>
      <c r="C74" s="132">
        <v>2019</v>
      </c>
      <c r="D74" s="3">
        <v>3</v>
      </c>
      <c r="E74" s="116" t="s">
        <v>56</v>
      </c>
      <c r="F74" s="116" t="s">
        <v>4</v>
      </c>
      <c r="G74" s="118">
        <v>7.8</v>
      </c>
      <c r="H74" s="118">
        <v>7.9</v>
      </c>
      <c r="I74" s="8">
        <f t="shared" si="2"/>
        <v>1.012820512820513</v>
      </c>
      <c r="J74" s="111" t="s">
        <v>146</v>
      </c>
      <c r="K74" s="111" t="s">
        <v>84</v>
      </c>
      <c r="L74" s="30">
        <v>1</v>
      </c>
      <c r="O74" s="138" t="s">
        <v>98</v>
      </c>
      <c r="P74" s="125">
        <v>1</v>
      </c>
      <c r="Q74" s="125"/>
      <c r="R74" s="125">
        <v>1</v>
      </c>
    </row>
    <row r="75" spans="1:18" x14ac:dyDescent="0.25">
      <c r="A75" s="116" t="s">
        <v>2</v>
      </c>
      <c r="B75" s="117">
        <v>20190520</v>
      </c>
      <c r="C75" s="132">
        <v>2019</v>
      </c>
      <c r="D75" s="3">
        <v>3</v>
      </c>
      <c r="E75" s="116" t="s">
        <v>56</v>
      </c>
      <c r="F75" s="116" t="s">
        <v>4</v>
      </c>
      <c r="G75" s="118">
        <v>7.1</v>
      </c>
      <c r="H75" s="118">
        <v>7.1</v>
      </c>
      <c r="I75" s="8">
        <f t="shared" si="2"/>
        <v>1</v>
      </c>
      <c r="J75" s="111" t="s">
        <v>146</v>
      </c>
      <c r="K75" s="111" t="s">
        <v>84</v>
      </c>
      <c r="L75" s="30">
        <v>1</v>
      </c>
      <c r="O75" s="138" t="s">
        <v>101</v>
      </c>
      <c r="P75" s="125">
        <v>4</v>
      </c>
      <c r="Q75" s="125"/>
      <c r="R75" s="125">
        <v>4</v>
      </c>
    </row>
    <row r="76" spans="1:18" x14ac:dyDescent="0.25">
      <c r="A76" s="116" t="s">
        <v>2</v>
      </c>
      <c r="B76" s="117">
        <v>20190520</v>
      </c>
      <c r="C76" s="132">
        <v>2019</v>
      </c>
      <c r="D76" s="3">
        <v>3</v>
      </c>
      <c r="E76" s="116" t="s">
        <v>56</v>
      </c>
      <c r="F76" s="116" t="s">
        <v>4</v>
      </c>
      <c r="G76" s="118">
        <v>6.4</v>
      </c>
      <c r="H76" s="118">
        <v>6.5</v>
      </c>
      <c r="I76" s="8">
        <f t="shared" si="2"/>
        <v>1.015625</v>
      </c>
      <c r="J76" s="111" t="s">
        <v>146</v>
      </c>
      <c r="K76" s="111" t="s">
        <v>84</v>
      </c>
      <c r="L76" s="30">
        <v>1</v>
      </c>
      <c r="O76" s="124">
        <v>20190730</v>
      </c>
      <c r="P76" s="125">
        <v>7</v>
      </c>
      <c r="Q76" s="125"/>
      <c r="R76" s="125">
        <v>7</v>
      </c>
    </row>
    <row r="77" spans="1:18" x14ac:dyDescent="0.25">
      <c r="A77" s="116" t="s">
        <v>2</v>
      </c>
      <c r="B77" s="117">
        <v>20190520</v>
      </c>
      <c r="C77" s="132">
        <v>2019</v>
      </c>
      <c r="D77" s="3">
        <v>3</v>
      </c>
      <c r="E77" s="116" t="s">
        <v>56</v>
      </c>
      <c r="F77" s="116" t="s">
        <v>4</v>
      </c>
      <c r="G77" s="118">
        <v>6.4</v>
      </c>
      <c r="H77" s="118">
        <v>6.5</v>
      </c>
      <c r="I77" s="8">
        <f t="shared" si="2"/>
        <v>1.015625</v>
      </c>
      <c r="J77" s="111" t="s">
        <v>146</v>
      </c>
      <c r="K77" s="111" t="s">
        <v>84</v>
      </c>
      <c r="L77" s="30">
        <v>1</v>
      </c>
      <c r="O77" s="138" t="s">
        <v>237</v>
      </c>
      <c r="P77" s="125">
        <v>2</v>
      </c>
      <c r="Q77" s="125"/>
      <c r="R77" s="125">
        <v>2</v>
      </c>
    </row>
    <row r="78" spans="1:18" x14ac:dyDescent="0.25">
      <c r="A78" s="116" t="s">
        <v>2</v>
      </c>
      <c r="B78" s="117">
        <v>20190520</v>
      </c>
      <c r="C78" s="132">
        <v>2019</v>
      </c>
      <c r="D78" s="3">
        <v>3</v>
      </c>
      <c r="E78" s="116" t="s">
        <v>56</v>
      </c>
      <c r="F78" s="116" t="s">
        <v>4</v>
      </c>
      <c r="G78" s="118">
        <v>7.2</v>
      </c>
      <c r="H78" s="118">
        <v>7.3</v>
      </c>
      <c r="I78" s="8">
        <f t="shared" si="2"/>
        <v>1.0138888888888888</v>
      </c>
      <c r="J78" s="111" t="s">
        <v>146</v>
      </c>
      <c r="K78" s="111" t="s">
        <v>84</v>
      </c>
      <c r="L78" s="30">
        <v>1</v>
      </c>
      <c r="O78" s="138" t="s">
        <v>239</v>
      </c>
      <c r="P78" s="125">
        <v>1</v>
      </c>
      <c r="Q78" s="125"/>
      <c r="R78" s="125">
        <v>1</v>
      </c>
    </row>
    <row r="79" spans="1:18" x14ac:dyDescent="0.25">
      <c r="A79" s="116" t="s">
        <v>2</v>
      </c>
      <c r="B79" s="117">
        <v>20190520</v>
      </c>
      <c r="C79" s="132">
        <v>2019</v>
      </c>
      <c r="D79" s="3">
        <v>3</v>
      </c>
      <c r="E79" s="116" t="s">
        <v>56</v>
      </c>
      <c r="F79" s="116" t="s">
        <v>4</v>
      </c>
      <c r="G79" s="118">
        <v>6.5</v>
      </c>
      <c r="H79" s="118">
        <v>6.8</v>
      </c>
      <c r="I79" s="8">
        <f t="shared" si="2"/>
        <v>1.0461538461538462</v>
      </c>
      <c r="J79" s="111" t="s">
        <v>146</v>
      </c>
      <c r="K79" s="111" t="s">
        <v>84</v>
      </c>
      <c r="L79" s="30">
        <v>1</v>
      </c>
      <c r="O79" s="138" t="s">
        <v>241</v>
      </c>
      <c r="P79" s="125">
        <v>2</v>
      </c>
      <c r="Q79" s="125"/>
      <c r="R79" s="125">
        <v>2</v>
      </c>
    </row>
    <row r="80" spans="1:18" x14ac:dyDescent="0.25">
      <c r="A80" s="116" t="s">
        <v>2</v>
      </c>
      <c r="B80" s="117">
        <v>20190520</v>
      </c>
      <c r="C80" s="132">
        <v>2019</v>
      </c>
      <c r="D80" s="3">
        <v>3</v>
      </c>
      <c r="E80" s="116" t="s">
        <v>56</v>
      </c>
      <c r="F80" s="116" t="s">
        <v>4</v>
      </c>
      <c r="G80" s="118">
        <v>7.5</v>
      </c>
      <c r="H80" s="118">
        <v>7.6</v>
      </c>
      <c r="I80" s="8">
        <f t="shared" si="2"/>
        <v>1.0133333333333332</v>
      </c>
      <c r="J80" s="111" t="s">
        <v>146</v>
      </c>
      <c r="K80" s="111" t="s">
        <v>84</v>
      </c>
      <c r="L80" s="30">
        <v>1</v>
      </c>
      <c r="O80" s="138" t="s">
        <v>242</v>
      </c>
      <c r="P80" s="125">
        <v>1</v>
      </c>
      <c r="Q80" s="125"/>
      <c r="R80" s="125">
        <v>1</v>
      </c>
    </row>
    <row r="81" spans="1:18" x14ac:dyDescent="0.25">
      <c r="A81" s="116" t="s">
        <v>2</v>
      </c>
      <c r="B81" s="117">
        <v>20190520</v>
      </c>
      <c r="C81" s="132">
        <v>2019</v>
      </c>
      <c r="D81" s="3">
        <v>3</v>
      </c>
      <c r="E81" s="116" t="s">
        <v>56</v>
      </c>
      <c r="F81" s="116" t="s">
        <v>4</v>
      </c>
      <c r="G81" s="118">
        <v>7.5</v>
      </c>
      <c r="H81" s="118">
        <v>7.5</v>
      </c>
      <c r="I81" s="8">
        <f t="shared" si="2"/>
        <v>1</v>
      </c>
      <c r="J81" s="111" t="s">
        <v>146</v>
      </c>
      <c r="K81" s="111" t="s">
        <v>84</v>
      </c>
      <c r="L81" s="30">
        <v>1</v>
      </c>
      <c r="O81" s="138" t="s">
        <v>243</v>
      </c>
      <c r="P81" s="125">
        <v>1</v>
      </c>
      <c r="Q81" s="125"/>
      <c r="R81" s="125">
        <v>1</v>
      </c>
    </row>
    <row r="82" spans="1:18" x14ac:dyDescent="0.25">
      <c r="A82" s="116" t="s">
        <v>2</v>
      </c>
      <c r="B82" s="117">
        <v>20190520</v>
      </c>
      <c r="C82" s="132">
        <v>2019</v>
      </c>
      <c r="D82" s="3">
        <v>3</v>
      </c>
      <c r="E82" s="116" t="s">
        <v>56</v>
      </c>
      <c r="F82" s="116" t="s">
        <v>4</v>
      </c>
      <c r="G82" s="118">
        <v>7.4</v>
      </c>
      <c r="H82" s="118">
        <v>7.4</v>
      </c>
      <c r="I82" s="8">
        <f t="shared" si="2"/>
        <v>1</v>
      </c>
      <c r="J82" s="111" t="s">
        <v>146</v>
      </c>
      <c r="K82" s="111" t="s">
        <v>84</v>
      </c>
      <c r="L82" s="30">
        <v>1</v>
      </c>
      <c r="O82" s="124">
        <v>20190813</v>
      </c>
      <c r="P82" s="125"/>
      <c r="Q82" s="125"/>
      <c r="R82" s="125"/>
    </row>
    <row r="83" spans="1:18" x14ac:dyDescent="0.25">
      <c r="A83" s="116" t="s">
        <v>2</v>
      </c>
      <c r="B83" s="117">
        <v>20190520</v>
      </c>
      <c r="C83" s="132">
        <v>2019</v>
      </c>
      <c r="D83" s="3">
        <v>3</v>
      </c>
      <c r="E83" s="116" t="s">
        <v>56</v>
      </c>
      <c r="F83" s="116" t="s">
        <v>4</v>
      </c>
      <c r="G83" s="118">
        <v>5.8</v>
      </c>
      <c r="H83" s="118">
        <v>6</v>
      </c>
      <c r="I83" s="8">
        <f t="shared" si="2"/>
        <v>1.0344827586206897</v>
      </c>
      <c r="J83" s="111" t="s">
        <v>146</v>
      </c>
      <c r="K83" s="111" t="s">
        <v>84</v>
      </c>
      <c r="L83" s="30">
        <v>1</v>
      </c>
      <c r="O83" s="138" t="s">
        <v>278</v>
      </c>
      <c r="P83" s="125"/>
      <c r="Q83" s="125"/>
      <c r="R83" s="125"/>
    </row>
    <row r="84" spans="1:18" x14ac:dyDescent="0.25">
      <c r="A84" s="116" t="s">
        <v>2</v>
      </c>
      <c r="B84" s="117">
        <v>20190520</v>
      </c>
      <c r="C84" s="132">
        <v>2019</v>
      </c>
      <c r="D84" s="3">
        <v>3</v>
      </c>
      <c r="E84" s="116" t="s">
        <v>56</v>
      </c>
      <c r="F84" s="116" t="s">
        <v>4</v>
      </c>
      <c r="G84" s="118">
        <v>7</v>
      </c>
      <c r="H84" s="118">
        <v>7</v>
      </c>
      <c r="I84" s="8">
        <f t="shared" si="2"/>
        <v>1</v>
      </c>
      <c r="J84" s="111" t="s">
        <v>146</v>
      </c>
      <c r="K84" s="111" t="s">
        <v>84</v>
      </c>
      <c r="L84" s="30">
        <v>1</v>
      </c>
      <c r="O84" s="123" t="s">
        <v>234</v>
      </c>
      <c r="P84" s="125">
        <v>195</v>
      </c>
      <c r="Q84" s="125"/>
      <c r="R84" s="125">
        <v>195</v>
      </c>
    </row>
    <row r="85" spans="1:18" x14ac:dyDescent="0.25">
      <c r="A85" s="116" t="s">
        <v>2</v>
      </c>
      <c r="B85" s="117">
        <v>20190520</v>
      </c>
      <c r="C85" s="132">
        <v>2019</v>
      </c>
      <c r="D85" s="3">
        <v>3</v>
      </c>
      <c r="E85" s="116" t="s">
        <v>56</v>
      </c>
      <c r="F85" s="116" t="s">
        <v>4</v>
      </c>
      <c r="G85" s="118">
        <v>6.7</v>
      </c>
      <c r="H85" s="118">
        <v>6.8</v>
      </c>
      <c r="I85" s="8">
        <f t="shared" si="2"/>
        <v>1.0149253731343284</v>
      </c>
      <c r="J85" s="111" t="s">
        <v>146</v>
      </c>
      <c r="K85" s="111" t="s">
        <v>84</v>
      </c>
      <c r="L85" s="30">
        <v>1</v>
      </c>
    </row>
    <row r="86" spans="1:18" x14ac:dyDescent="0.25">
      <c r="A86" s="116" t="s">
        <v>2</v>
      </c>
      <c r="B86" s="117">
        <v>20190520</v>
      </c>
      <c r="C86" s="132">
        <v>2019</v>
      </c>
      <c r="D86" s="3">
        <v>3</v>
      </c>
      <c r="E86" s="116" t="s">
        <v>56</v>
      </c>
      <c r="F86" s="116" t="s">
        <v>4</v>
      </c>
      <c r="G86" s="118">
        <v>6.2</v>
      </c>
      <c r="H86" s="118">
        <v>6.3</v>
      </c>
      <c r="I86" s="8">
        <f t="shared" si="2"/>
        <v>1.0161290322580645</v>
      </c>
      <c r="J86" s="111" t="s">
        <v>146</v>
      </c>
      <c r="K86" s="111" t="s">
        <v>84</v>
      </c>
      <c r="L86" s="30">
        <v>1</v>
      </c>
    </row>
    <row r="87" spans="1:18" x14ac:dyDescent="0.25">
      <c r="A87" s="116" t="s">
        <v>45</v>
      </c>
      <c r="B87" s="117">
        <v>20190604</v>
      </c>
      <c r="C87" s="132">
        <v>2019</v>
      </c>
      <c r="D87" s="3">
        <v>4</v>
      </c>
      <c r="E87" s="116" t="s">
        <v>63</v>
      </c>
      <c r="F87" s="116" t="s">
        <v>4</v>
      </c>
      <c r="G87" s="118">
        <v>6.5</v>
      </c>
      <c r="H87" s="118">
        <v>6.8</v>
      </c>
      <c r="I87" s="8">
        <f t="shared" si="2"/>
        <v>1.0461538461538462</v>
      </c>
      <c r="J87" s="111" t="s">
        <v>146</v>
      </c>
      <c r="K87" s="111" t="s">
        <v>84</v>
      </c>
      <c r="L87" s="30">
        <v>1</v>
      </c>
    </row>
    <row r="88" spans="1:18" x14ac:dyDescent="0.25">
      <c r="A88" s="116" t="s">
        <v>45</v>
      </c>
      <c r="B88" s="117">
        <v>20190604</v>
      </c>
      <c r="C88" s="132">
        <v>2019</v>
      </c>
      <c r="D88" s="3">
        <v>4</v>
      </c>
      <c r="E88" s="116" t="s">
        <v>63</v>
      </c>
      <c r="F88" s="116" t="s">
        <v>4</v>
      </c>
      <c r="G88" s="118">
        <v>6.4</v>
      </c>
      <c r="H88" s="118">
        <v>6.5</v>
      </c>
      <c r="I88" s="8">
        <f t="shared" si="2"/>
        <v>1.015625</v>
      </c>
      <c r="J88" s="111" t="s">
        <v>146</v>
      </c>
      <c r="K88" s="111" t="s">
        <v>84</v>
      </c>
      <c r="L88" s="30">
        <v>1</v>
      </c>
    </row>
    <row r="89" spans="1:18" x14ac:dyDescent="0.25">
      <c r="A89" s="116" t="s">
        <v>45</v>
      </c>
      <c r="B89" s="117">
        <v>20190604</v>
      </c>
      <c r="C89" s="132">
        <v>2019</v>
      </c>
      <c r="D89" s="3">
        <v>4</v>
      </c>
      <c r="E89" s="116" t="s">
        <v>63</v>
      </c>
      <c r="F89" s="116" t="s">
        <v>4</v>
      </c>
      <c r="G89" s="118">
        <v>7.1</v>
      </c>
      <c r="H89" s="118">
        <v>7.1</v>
      </c>
      <c r="I89" s="8">
        <f t="shared" si="2"/>
        <v>1</v>
      </c>
      <c r="J89" s="111" t="s">
        <v>146</v>
      </c>
      <c r="K89" s="111" t="s">
        <v>84</v>
      </c>
      <c r="L89" s="30">
        <v>1</v>
      </c>
    </row>
    <row r="90" spans="1:18" x14ac:dyDescent="0.25">
      <c r="A90" s="116" t="s">
        <v>45</v>
      </c>
      <c r="B90" s="117">
        <v>20190604</v>
      </c>
      <c r="C90" s="132">
        <v>2019</v>
      </c>
      <c r="D90" s="3">
        <v>4</v>
      </c>
      <c r="E90" s="116" t="s">
        <v>63</v>
      </c>
      <c r="F90" s="116" t="s">
        <v>4</v>
      </c>
      <c r="G90" s="118">
        <v>6.5</v>
      </c>
      <c r="H90" s="118">
        <v>6.8</v>
      </c>
      <c r="I90" s="8">
        <f t="shared" si="2"/>
        <v>1.0461538461538462</v>
      </c>
      <c r="J90" s="111" t="s">
        <v>146</v>
      </c>
      <c r="K90" s="111" t="s">
        <v>84</v>
      </c>
      <c r="L90" s="30">
        <v>1</v>
      </c>
    </row>
    <row r="91" spans="1:18" x14ac:dyDescent="0.25">
      <c r="A91" s="116" t="s">
        <v>45</v>
      </c>
      <c r="B91" s="117">
        <v>20190604</v>
      </c>
      <c r="C91" s="132">
        <v>2019</v>
      </c>
      <c r="D91" s="3">
        <v>4</v>
      </c>
      <c r="E91" s="116" t="s">
        <v>210</v>
      </c>
      <c r="F91" s="116" t="s">
        <v>4</v>
      </c>
      <c r="G91" s="118">
        <v>6.9</v>
      </c>
      <c r="H91" s="118">
        <v>7</v>
      </c>
      <c r="I91" s="8">
        <f t="shared" si="2"/>
        <v>1.0144927536231882</v>
      </c>
      <c r="J91" s="111" t="s">
        <v>146</v>
      </c>
      <c r="K91" s="111" t="s">
        <v>84</v>
      </c>
      <c r="L91" s="30">
        <v>1</v>
      </c>
    </row>
    <row r="92" spans="1:18" x14ac:dyDescent="0.25">
      <c r="A92" s="116" t="s">
        <v>45</v>
      </c>
      <c r="B92" s="117">
        <v>20190604</v>
      </c>
      <c r="C92" s="132">
        <v>2019</v>
      </c>
      <c r="D92" s="3">
        <v>4</v>
      </c>
      <c r="E92" s="116" t="s">
        <v>210</v>
      </c>
      <c r="F92" s="116" t="s">
        <v>4</v>
      </c>
      <c r="G92" s="118">
        <v>6.3</v>
      </c>
      <c r="H92" s="118">
        <v>6.2</v>
      </c>
      <c r="I92" s="8">
        <f t="shared" si="2"/>
        <v>0.98412698412698418</v>
      </c>
      <c r="J92" s="111" t="s">
        <v>146</v>
      </c>
      <c r="K92" s="111" t="s">
        <v>84</v>
      </c>
      <c r="L92" s="30">
        <v>1</v>
      </c>
    </row>
    <row r="93" spans="1:18" x14ac:dyDescent="0.25">
      <c r="A93" s="116" t="s">
        <v>45</v>
      </c>
      <c r="B93" s="117">
        <v>20190604</v>
      </c>
      <c r="C93" s="132">
        <v>2019</v>
      </c>
      <c r="D93" s="3">
        <v>4</v>
      </c>
      <c r="E93" s="116" t="s">
        <v>210</v>
      </c>
      <c r="F93" s="116" t="s">
        <v>4</v>
      </c>
      <c r="G93" s="118">
        <v>6.7</v>
      </c>
      <c r="H93" s="118">
        <v>6.7</v>
      </c>
      <c r="I93" s="8">
        <f t="shared" si="2"/>
        <v>1</v>
      </c>
      <c r="J93" s="111" t="s">
        <v>146</v>
      </c>
      <c r="K93" s="111" t="s">
        <v>84</v>
      </c>
      <c r="L93" s="30">
        <v>1</v>
      </c>
    </row>
    <row r="94" spans="1:18" x14ac:dyDescent="0.25">
      <c r="A94" s="116" t="s">
        <v>45</v>
      </c>
      <c r="B94" s="117">
        <v>20190604</v>
      </c>
      <c r="C94" s="132">
        <v>2019</v>
      </c>
      <c r="D94" s="3">
        <v>4</v>
      </c>
      <c r="E94" s="116" t="s">
        <v>76</v>
      </c>
      <c r="F94" s="116" t="s">
        <v>4</v>
      </c>
      <c r="G94" s="118">
        <v>6.5</v>
      </c>
      <c r="H94" s="118">
        <v>6.5</v>
      </c>
      <c r="I94" s="8">
        <f t="shared" si="2"/>
        <v>1</v>
      </c>
      <c r="J94" s="111" t="s">
        <v>146</v>
      </c>
      <c r="K94" s="111" t="s">
        <v>84</v>
      </c>
      <c r="L94" s="30">
        <v>1</v>
      </c>
    </row>
    <row r="95" spans="1:18" x14ac:dyDescent="0.25">
      <c r="A95" s="116" t="s">
        <v>45</v>
      </c>
      <c r="B95" s="117">
        <v>20190604</v>
      </c>
      <c r="C95" s="132">
        <v>2019</v>
      </c>
      <c r="D95" s="3">
        <v>4</v>
      </c>
      <c r="E95" s="116" t="s">
        <v>57</v>
      </c>
      <c r="F95" s="116" t="s">
        <v>4</v>
      </c>
      <c r="G95" s="118">
        <v>7.1</v>
      </c>
      <c r="H95" s="118">
        <v>7.2</v>
      </c>
      <c r="I95" s="8">
        <f t="shared" si="2"/>
        <v>1.0140845070422535</v>
      </c>
      <c r="J95" s="111" t="s">
        <v>146</v>
      </c>
      <c r="K95" s="111" t="s">
        <v>84</v>
      </c>
      <c r="L95" s="30">
        <v>1</v>
      </c>
    </row>
    <row r="96" spans="1:18" x14ac:dyDescent="0.25">
      <c r="A96" s="116" t="s">
        <v>45</v>
      </c>
      <c r="B96" s="117">
        <v>20190604</v>
      </c>
      <c r="C96" s="132">
        <v>2019</v>
      </c>
      <c r="D96" s="3">
        <v>4</v>
      </c>
      <c r="E96" s="116" t="s">
        <v>57</v>
      </c>
      <c r="F96" s="116" t="s">
        <v>4</v>
      </c>
      <c r="G96" s="118">
        <v>6.3</v>
      </c>
      <c r="H96" s="118">
        <v>6.4</v>
      </c>
      <c r="I96" s="8">
        <f t="shared" si="2"/>
        <v>1.015873015873016</v>
      </c>
      <c r="J96" s="111" t="s">
        <v>146</v>
      </c>
      <c r="K96" s="111" t="s">
        <v>84</v>
      </c>
      <c r="L96" s="30">
        <v>1</v>
      </c>
    </row>
    <row r="97" spans="1:12" x14ac:dyDescent="0.25">
      <c r="A97" s="116" t="s">
        <v>45</v>
      </c>
      <c r="B97" s="117">
        <v>20190604</v>
      </c>
      <c r="C97" s="132">
        <v>2019</v>
      </c>
      <c r="D97" s="3">
        <v>4</v>
      </c>
      <c r="E97" s="116" t="s">
        <v>57</v>
      </c>
      <c r="F97" s="116" t="s">
        <v>4</v>
      </c>
      <c r="G97" s="118">
        <v>6.3</v>
      </c>
      <c r="H97" s="118">
        <v>6.3</v>
      </c>
      <c r="I97" s="8">
        <f t="shared" si="2"/>
        <v>1</v>
      </c>
      <c r="J97" s="111" t="s">
        <v>146</v>
      </c>
      <c r="K97" s="111" t="s">
        <v>84</v>
      </c>
      <c r="L97" s="30">
        <v>1</v>
      </c>
    </row>
    <row r="98" spans="1:12" x14ac:dyDescent="0.25">
      <c r="A98" s="116" t="s">
        <v>45</v>
      </c>
      <c r="B98" s="117">
        <v>20190604</v>
      </c>
      <c r="C98" s="132">
        <v>2019</v>
      </c>
      <c r="D98" s="3">
        <v>4</v>
      </c>
      <c r="E98" s="116" t="s">
        <v>57</v>
      </c>
      <c r="F98" s="116" t="s">
        <v>4</v>
      </c>
      <c r="G98" s="118">
        <v>7</v>
      </c>
      <c r="H98" s="118">
        <v>7.1</v>
      </c>
      <c r="I98" s="8">
        <f t="shared" ref="I98:I129" si="3">H98/G98</f>
        <v>1.0142857142857142</v>
      </c>
      <c r="J98" s="111" t="s">
        <v>146</v>
      </c>
      <c r="K98" s="111" t="s">
        <v>84</v>
      </c>
      <c r="L98" s="30">
        <v>1</v>
      </c>
    </row>
    <row r="99" spans="1:12" x14ac:dyDescent="0.25">
      <c r="A99" s="116" t="s">
        <v>45</v>
      </c>
      <c r="B99" s="117">
        <v>20190604</v>
      </c>
      <c r="C99" s="132">
        <v>2019</v>
      </c>
      <c r="D99" s="3">
        <v>4</v>
      </c>
      <c r="E99" s="116" t="s">
        <v>57</v>
      </c>
      <c r="F99" s="116" t="s">
        <v>4</v>
      </c>
      <c r="G99" s="118">
        <v>6.4</v>
      </c>
      <c r="H99" s="118">
        <v>6.5</v>
      </c>
      <c r="I99" s="8">
        <f t="shared" si="3"/>
        <v>1.015625</v>
      </c>
      <c r="J99" s="111" t="s">
        <v>146</v>
      </c>
      <c r="K99" s="111" t="s">
        <v>84</v>
      </c>
      <c r="L99" s="30">
        <v>1</v>
      </c>
    </row>
    <row r="100" spans="1:12" x14ac:dyDescent="0.25">
      <c r="A100" s="116" t="s">
        <v>45</v>
      </c>
      <c r="B100" s="117">
        <v>20190604</v>
      </c>
      <c r="C100" s="132">
        <v>2019</v>
      </c>
      <c r="D100" s="3">
        <v>4</v>
      </c>
      <c r="E100" s="116" t="s">
        <v>57</v>
      </c>
      <c r="F100" s="116" t="s">
        <v>4</v>
      </c>
      <c r="G100" s="118">
        <v>7.2</v>
      </c>
      <c r="H100" s="118">
        <v>7.1</v>
      </c>
      <c r="I100" s="8">
        <f t="shared" si="3"/>
        <v>0.98611111111111105</v>
      </c>
      <c r="J100" s="111" t="s">
        <v>146</v>
      </c>
      <c r="K100" s="111" t="s">
        <v>84</v>
      </c>
      <c r="L100" s="30">
        <v>1</v>
      </c>
    </row>
    <row r="101" spans="1:12" x14ac:dyDescent="0.25">
      <c r="A101" s="116" t="s">
        <v>45</v>
      </c>
      <c r="B101" s="117">
        <v>20190604</v>
      </c>
      <c r="C101" s="132">
        <v>2019</v>
      </c>
      <c r="D101" s="3">
        <v>4</v>
      </c>
      <c r="E101" s="116" t="s">
        <v>57</v>
      </c>
      <c r="F101" s="116" t="s">
        <v>4</v>
      </c>
      <c r="G101" s="118">
        <v>6.8</v>
      </c>
      <c r="H101" s="118">
        <v>6.9</v>
      </c>
      <c r="I101" s="8">
        <f t="shared" si="3"/>
        <v>1.0147058823529413</v>
      </c>
      <c r="J101" s="111" t="s">
        <v>146</v>
      </c>
      <c r="K101" s="111" t="s">
        <v>84</v>
      </c>
      <c r="L101" s="30">
        <v>1</v>
      </c>
    </row>
    <row r="102" spans="1:12" x14ac:dyDescent="0.25">
      <c r="A102" s="116" t="s">
        <v>45</v>
      </c>
      <c r="B102" s="117">
        <v>20190604</v>
      </c>
      <c r="C102" s="132">
        <v>2019</v>
      </c>
      <c r="D102" s="3">
        <v>4</v>
      </c>
      <c r="E102" s="116" t="s">
        <v>57</v>
      </c>
      <c r="F102" s="116" t="s">
        <v>4</v>
      </c>
      <c r="G102" s="118">
        <v>7.1</v>
      </c>
      <c r="H102" s="118">
        <v>7.1</v>
      </c>
      <c r="I102" s="8">
        <f t="shared" si="3"/>
        <v>1</v>
      </c>
      <c r="J102" s="111" t="s">
        <v>146</v>
      </c>
      <c r="K102" s="111" t="s">
        <v>84</v>
      </c>
      <c r="L102" s="30">
        <v>1</v>
      </c>
    </row>
    <row r="103" spans="1:12" x14ac:dyDescent="0.25">
      <c r="A103" s="116" t="s">
        <v>45</v>
      </c>
      <c r="B103" s="117">
        <v>20190604</v>
      </c>
      <c r="C103" s="132">
        <v>2019</v>
      </c>
      <c r="D103" s="3">
        <v>4</v>
      </c>
      <c r="E103" s="116" t="s">
        <v>57</v>
      </c>
      <c r="F103" s="116" t="s">
        <v>4</v>
      </c>
      <c r="G103" s="118">
        <v>6.1</v>
      </c>
      <c r="H103" s="118">
        <v>6.1</v>
      </c>
      <c r="I103" s="8">
        <f t="shared" si="3"/>
        <v>1</v>
      </c>
      <c r="J103" s="111" t="s">
        <v>146</v>
      </c>
      <c r="K103" s="111" t="s">
        <v>84</v>
      </c>
      <c r="L103" s="30">
        <v>1</v>
      </c>
    </row>
    <row r="104" spans="1:12" x14ac:dyDescent="0.25">
      <c r="A104" s="116" t="s">
        <v>45</v>
      </c>
      <c r="B104" s="117">
        <v>20190604</v>
      </c>
      <c r="C104" s="132">
        <v>2019</v>
      </c>
      <c r="D104" s="3">
        <v>4</v>
      </c>
      <c r="E104" s="116" t="s">
        <v>57</v>
      </c>
      <c r="F104" s="116" t="s">
        <v>4</v>
      </c>
      <c r="G104" s="118">
        <v>6.5</v>
      </c>
      <c r="H104" s="118">
        <v>6.5</v>
      </c>
      <c r="I104" s="8">
        <f t="shared" si="3"/>
        <v>1</v>
      </c>
      <c r="J104" s="111" t="s">
        <v>146</v>
      </c>
      <c r="K104" s="111" t="s">
        <v>84</v>
      </c>
      <c r="L104" s="30">
        <v>1</v>
      </c>
    </row>
    <row r="105" spans="1:12" x14ac:dyDescent="0.25">
      <c r="A105" s="116" t="s">
        <v>45</v>
      </c>
      <c r="B105" s="117">
        <v>20190604</v>
      </c>
      <c r="C105" s="132">
        <v>2019</v>
      </c>
      <c r="D105" s="3">
        <v>4</v>
      </c>
      <c r="E105" s="116" t="s">
        <v>60</v>
      </c>
      <c r="F105" s="116" t="s">
        <v>4</v>
      </c>
      <c r="G105" s="118">
        <v>6.2</v>
      </c>
      <c r="H105" s="118">
        <v>6.3</v>
      </c>
      <c r="I105" s="8">
        <f t="shared" si="3"/>
        <v>1.0161290322580645</v>
      </c>
      <c r="J105" s="111" t="s">
        <v>146</v>
      </c>
      <c r="K105" s="111" t="s">
        <v>84</v>
      </c>
      <c r="L105" s="30">
        <v>1</v>
      </c>
    </row>
    <row r="106" spans="1:12" x14ac:dyDescent="0.25">
      <c r="A106" s="116" t="s">
        <v>45</v>
      </c>
      <c r="B106" s="117">
        <v>20190604</v>
      </c>
      <c r="C106" s="132">
        <v>2019</v>
      </c>
      <c r="D106" s="3">
        <v>4</v>
      </c>
      <c r="E106" s="116" t="s">
        <v>60</v>
      </c>
      <c r="F106" s="116" t="s">
        <v>4</v>
      </c>
      <c r="G106" s="118">
        <v>6.4</v>
      </c>
      <c r="H106" s="118">
        <v>6.4</v>
      </c>
      <c r="I106" s="8">
        <f t="shared" si="3"/>
        <v>1</v>
      </c>
      <c r="J106" s="111" t="s">
        <v>146</v>
      </c>
      <c r="K106" s="111" t="s">
        <v>84</v>
      </c>
      <c r="L106" s="30">
        <v>1</v>
      </c>
    </row>
    <row r="107" spans="1:12" x14ac:dyDescent="0.25">
      <c r="A107" s="116" t="s">
        <v>2</v>
      </c>
      <c r="B107" s="117">
        <v>20190604</v>
      </c>
      <c r="C107" s="132">
        <v>2019</v>
      </c>
      <c r="D107" s="3">
        <v>4</v>
      </c>
      <c r="E107" s="116" t="s">
        <v>60</v>
      </c>
      <c r="F107" s="116" t="s">
        <v>4</v>
      </c>
      <c r="G107" s="118">
        <v>6.5</v>
      </c>
      <c r="H107" s="118">
        <v>6.5</v>
      </c>
      <c r="I107" s="8">
        <f t="shared" si="3"/>
        <v>1</v>
      </c>
      <c r="J107" s="111" t="s">
        <v>146</v>
      </c>
      <c r="K107" s="111" t="s">
        <v>84</v>
      </c>
      <c r="L107" s="30">
        <v>1</v>
      </c>
    </row>
    <row r="108" spans="1:12" x14ac:dyDescent="0.25">
      <c r="A108" s="116" t="s">
        <v>2</v>
      </c>
      <c r="B108" s="117">
        <v>20190604</v>
      </c>
      <c r="C108" s="132">
        <v>2019</v>
      </c>
      <c r="D108" s="3">
        <v>4</v>
      </c>
      <c r="E108" s="116" t="s">
        <v>60</v>
      </c>
      <c r="F108" s="116" t="s">
        <v>4</v>
      </c>
      <c r="G108" s="118">
        <v>6.8</v>
      </c>
      <c r="H108" s="118">
        <v>6.8</v>
      </c>
      <c r="I108" s="8">
        <f t="shared" si="3"/>
        <v>1</v>
      </c>
      <c r="J108" s="111" t="s">
        <v>146</v>
      </c>
      <c r="K108" s="111" t="s">
        <v>84</v>
      </c>
      <c r="L108" s="30">
        <v>1</v>
      </c>
    </row>
    <row r="109" spans="1:12" x14ac:dyDescent="0.25">
      <c r="A109" s="116" t="s">
        <v>2</v>
      </c>
      <c r="B109" s="117">
        <v>20190604</v>
      </c>
      <c r="C109" s="132">
        <v>2019</v>
      </c>
      <c r="D109" s="3">
        <v>4</v>
      </c>
      <c r="E109" s="116" t="s">
        <v>60</v>
      </c>
      <c r="F109" s="116" t="s">
        <v>4</v>
      </c>
      <c r="G109" s="118">
        <v>6.5</v>
      </c>
      <c r="H109" s="118">
        <v>6.4</v>
      </c>
      <c r="I109" s="8">
        <f t="shared" si="3"/>
        <v>0.98461538461538467</v>
      </c>
      <c r="J109" s="111" t="s">
        <v>146</v>
      </c>
      <c r="K109" s="111" t="s">
        <v>84</v>
      </c>
      <c r="L109" s="30">
        <v>1</v>
      </c>
    </row>
    <row r="110" spans="1:12" x14ac:dyDescent="0.25">
      <c r="A110" s="116" t="s">
        <v>2</v>
      </c>
      <c r="B110" s="117">
        <v>20190604</v>
      </c>
      <c r="C110" s="132">
        <v>2019</v>
      </c>
      <c r="D110" s="3">
        <v>4</v>
      </c>
      <c r="E110" s="116" t="s">
        <v>60</v>
      </c>
      <c r="F110" s="116" t="s">
        <v>4</v>
      </c>
      <c r="G110" s="118">
        <v>6.2</v>
      </c>
      <c r="H110" s="118">
        <v>6.2</v>
      </c>
      <c r="I110" s="8">
        <f t="shared" si="3"/>
        <v>1</v>
      </c>
      <c r="J110" s="111" t="s">
        <v>146</v>
      </c>
      <c r="K110" s="111" t="s">
        <v>84</v>
      </c>
      <c r="L110" s="30">
        <v>1</v>
      </c>
    </row>
    <row r="111" spans="1:12" x14ac:dyDescent="0.25">
      <c r="A111" s="116" t="s">
        <v>2</v>
      </c>
      <c r="B111" s="117">
        <v>20190604</v>
      </c>
      <c r="C111" s="132">
        <v>2019</v>
      </c>
      <c r="D111" s="3">
        <v>4</v>
      </c>
      <c r="E111" s="116" t="s">
        <v>63</v>
      </c>
      <c r="F111" s="116" t="s">
        <v>4</v>
      </c>
      <c r="G111" s="118">
        <v>7.2</v>
      </c>
      <c r="H111" s="118">
        <v>7.2</v>
      </c>
      <c r="I111" s="8">
        <f t="shared" si="3"/>
        <v>1</v>
      </c>
      <c r="J111" s="111" t="s">
        <v>146</v>
      </c>
      <c r="K111" s="111" t="s">
        <v>84</v>
      </c>
      <c r="L111" s="30">
        <v>1</v>
      </c>
    </row>
    <row r="112" spans="1:12" x14ac:dyDescent="0.25">
      <c r="A112" s="116" t="s">
        <v>2</v>
      </c>
      <c r="B112" s="117">
        <v>20190604</v>
      </c>
      <c r="C112" s="132">
        <v>2019</v>
      </c>
      <c r="D112" s="3">
        <v>4</v>
      </c>
      <c r="E112" s="116" t="s">
        <v>63</v>
      </c>
      <c r="F112" s="116" t="s">
        <v>4</v>
      </c>
      <c r="G112" s="118">
        <v>7.5</v>
      </c>
      <c r="H112" s="118">
        <v>7.4</v>
      </c>
      <c r="I112" s="8">
        <f t="shared" si="3"/>
        <v>0.98666666666666669</v>
      </c>
      <c r="J112" s="111" t="s">
        <v>146</v>
      </c>
      <c r="K112" s="111" t="s">
        <v>84</v>
      </c>
      <c r="L112" s="30">
        <v>1</v>
      </c>
    </row>
    <row r="113" spans="1:12" x14ac:dyDescent="0.25">
      <c r="A113" s="116" t="s">
        <v>2</v>
      </c>
      <c r="B113" s="117">
        <v>20190604</v>
      </c>
      <c r="C113" s="132">
        <v>2019</v>
      </c>
      <c r="D113" s="3">
        <v>4</v>
      </c>
      <c r="E113" s="116" t="s">
        <v>63</v>
      </c>
      <c r="F113" s="116" t="s">
        <v>4</v>
      </c>
      <c r="G113" s="118">
        <v>7.2</v>
      </c>
      <c r="H113" s="118">
        <v>7.2</v>
      </c>
      <c r="I113" s="8">
        <f t="shared" si="3"/>
        <v>1</v>
      </c>
      <c r="J113" s="111" t="s">
        <v>146</v>
      </c>
      <c r="K113" s="111" t="s">
        <v>84</v>
      </c>
      <c r="L113" s="30">
        <v>1</v>
      </c>
    </row>
    <row r="114" spans="1:12" x14ac:dyDescent="0.25">
      <c r="A114" s="116" t="s">
        <v>2</v>
      </c>
      <c r="B114" s="117">
        <v>20190604</v>
      </c>
      <c r="C114" s="132">
        <v>2019</v>
      </c>
      <c r="D114" s="3">
        <v>4</v>
      </c>
      <c r="E114" s="116" t="s">
        <v>76</v>
      </c>
      <c r="F114" s="116" t="s">
        <v>4</v>
      </c>
      <c r="G114" s="118">
        <v>6.7</v>
      </c>
      <c r="H114" s="118">
        <v>6.7</v>
      </c>
      <c r="I114" s="8">
        <f t="shared" si="3"/>
        <v>1</v>
      </c>
      <c r="J114" s="111" t="s">
        <v>146</v>
      </c>
      <c r="K114" s="111" t="s">
        <v>84</v>
      </c>
      <c r="L114" s="30">
        <v>1</v>
      </c>
    </row>
    <row r="115" spans="1:12" x14ac:dyDescent="0.25">
      <c r="A115" s="116" t="s">
        <v>2</v>
      </c>
      <c r="B115" s="117">
        <v>20190604</v>
      </c>
      <c r="C115" s="132">
        <v>2019</v>
      </c>
      <c r="D115" s="3">
        <v>4</v>
      </c>
      <c r="E115" s="116" t="s">
        <v>76</v>
      </c>
      <c r="F115" s="116" t="s">
        <v>4</v>
      </c>
      <c r="G115" s="118">
        <v>7</v>
      </c>
      <c r="H115" s="118">
        <v>6.8</v>
      </c>
      <c r="I115" s="8">
        <f t="shared" si="3"/>
        <v>0.97142857142857142</v>
      </c>
      <c r="J115" s="111" t="s">
        <v>146</v>
      </c>
      <c r="K115" s="111" t="s">
        <v>84</v>
      </c>
      <c r="L115" s="30">
        <v>1</v>
      </c>
    </row>
    <row r="116" spans="1:12" x14ac:dyDescent="0.25">
      <c r="A116" s="116" t="s">
        <v>2</v>
      </c>
      <c r="B116" s="117">
        <v>20190604</v>
      </c>
      <c r="C116" s="132">
        <v>2019</v>
      </c>
      <c r="D116" s="3">
        <v>4</v>
      </c>
      <c r="E116" s="116" t="s">
        <v>76</v>
      </c>
      <c r="F116" s="116" t="s">
        <v>4</v>
      </c>
      <c r="G116" s="118">
        <v>6.9</v>
      </c>
      <c r="H116" s="118">
        <v>6.9</v>
      </c>
      <c r="I116" s="8">
        <f t="shared" si="3"/>
        <v>1</v>
      </c>
      <c r="J116" s="111" t="s">
        <v>146</v>
      </c>
      <c r="K116" s="111" t="s">
        <v>84</v>
      </c>
      <c r="L116" s="30">
        <v>1</v>
      </c>
    </row>
    <row r="117" spans="1:12" x14ac:dyDescent="0.25">
      <c r="A117" s="116" t="s">
        <v>2</v>
      </c>
      <c r="B117" s="117">
        <v>20190604</v>
      </c>
      <c r="C117" s="132">
        <v>2019</v>
      </c>
      <c r="D117" s="3">
        <v>4</v>
      </c>
      <c r="E117" s="116" t="s">
        <v>76</v>
      </c>
      <c r="F117" s="116" t="s">
        <v>4</v>
      </c>
      <c r="G117" s="118">
        <v>5.6</v>
      </c>
      <c r="H117" s="118">
        <v>5.6</v>
      </c>
      <c r="I117" s="8">
        <f t="shared" si="3"/>
        <v>1</v>
      </c>
      <c r="J117" s="111" t="s">
        <v>146</v>
      </c>
      <c r="K117" s="111" t="s">
        <v>84</v>
      </c>
      <c r="L117" s="30">
        <v>1</v>
      </c>
    </row>
    <row r="118" spans="1:12" x14ac:dyDescent="0.25">
      <c r="A118" s="116" t="s">
        <v>2</v>
      </c>
      <c r="B118" s="117">
        <v>20190604</v>
      </c>
      <c r="C118" s="132">
        <v>2019</v>
      </c>
      <c r="D118" s="3">
        <v>4</v>
      </c>
      <c r="E118" s="116" t="s">
        <v>76</v>
      </c>
      <c r="F118" s="116" t="s">
        <v>4</v>
      </c>
      <c r="G118" s="118">
        <v>6.4</v>
      </c>
      <c r="H118" s="118">
        <v>6.4</v>
      </c>
      <c r="I118" s="8">
        <f t="shared" si="3"/>
        <v>1</v>
      </c>
      <c r="J118" s="111" t="s">
        <v>146</v>
      </c>
      <c r="K118" s="111" t="s">
        <v>84</v>
      </c>
      <c r="L118" s="30">
        <v>1</v>
      </c>
    </row>
    <row r="119" spans="1:12" x14ac:dyDescent="0.25">
      <c r="A119" s="116" t="s">
        <v>2</v>
      </c>
      <c r="B119" s="117">
        <v>20190604</v>
      </c>
      <c r="C119" s="132">
        <v>2019</v>
      </c>
      <c r="D119" s="3">
        <v>4</v>
      </c>
      <c r="E119" s="116" t="s">
        <v>76</v>
      </c>
      <c r="F119" s="116" t="s">
        <v>4</v>
      </c>
      <c r="G119" s="118">
        <v>6.4</v>
      </c>
      <c r="H119" s="118">
        <v>6.4</v>
      </c>
      <c r="I119" s="8">
        <f t="shared" si="3"/>
        <v>1</v>
      </c>
      <c r="J119" s="111" t="s">
        <v>146</v>
      </c>
      <c r="K119" s="111" t="s">
        <v>84</v>
      </c>
      <c r="L119" s="30">
        <v>1</v>
      </c>
    </row>
    <row r="120" spans="1:12" x14ac:dyDescent="0.25">
      <c r="A120" s="116" t="s">
        <v>2</v>
      </c>
      <c r="B120" s="117">
        <v>20190604</v>
      </c>
      <c r="C120" s="132">
        <v>2019</v>
      </c>
      <c r="D120" s="3">
        <v>4</v>
      </c>
      <c r="E120" s="116" t="s">
        <v>76</v>
      </c>
      <c r="F120" s="116" t="s">
        <v>4</v>
      </c>
      <c r="G120" s="118">
        <v>6.4</v>
      </c>
      <c r="H120" s="118">
        <v>6.5</v>
      </c>
      <c r="I120" s="8">
        <f t="shared" si="3"/>
        <v>1.015625</v>
      </c>
      <c r="J120" s="111" t="s">
        <v>146</v>
      </c>
      <c r="K120" s="111" t="s">
        <v>84</v>
      </c>
      <c r="L120" s="30">
        <v>1</v>
      </c>
    </row>
    <row r="121" spans="1:12" x14ac:dyDescent="0.25">
      <c r="A121" s="116" t="s">
        <v>2</v>
      </c>
      <c r="B121" s="117">
        <v>20190604</v>
      </c>
      <c r="C121" s="132">
        <v>2019</v>
      </c>
      <c r="D121" s="3">
        <v>4</v>
      </c>
      <c r="E121" s="116" t="s">
        <v>210</v>
      </c>
      <c r="F121" s="116" t="s">
        <v>4</v>
      </c>
      <c r="G121" s="118">
        <v>5.9</v>
      </c>
      <c r="H121" s="118">
        <v>5.8</v>
      </c>
      <c r="I121" s="8">
        <f t="shared" si="3"/>
        <v>0.98305084745762705</v>
      </c>
      <c r="J121" s="111" t="s">
        <v>146</v>
      </c>
      <c r="K121" s="111" t="s">
        <v>84</v>
      </c>
      <c r="L121" s="30">
        <v>1</v>
      </c>
    </row>
    <row r="122" spans="1:12" x14ac:dyDescent="0.25">
      <c r="A122" s="116" t="s">
        <v>2</v>
      </c>
      <c r="B122" s="117">
        <v>20190604</v>
      </c>
      <c r="C122" s="132">
        <v>2019</v>
      </c>
      <c r="D122" s="3">
        <v>4</v>
      </c>
      <c r="E122" s="116" t="s">
        <v>210</v>
      </c>
      <c r="F122" s="116" t="s">
        <v>4</v>
      </c>
      <c r="G122" s="118">
        <v>6.9</v>
      </c>
      <c r="H122" s="118">
        <v>6.9</v>
      </c>
      <c r="I122" s="8">
        <f t="shared" si="3"/>
        <v>1</v>
      </c>
      <c r="J122" s="111" t="s">
        <v>146</v>
      </c>
      <c r="K122" s="111" t="s">
        <v>84</v>
      </c>
      <c r="L122" s="30">
        <v>1</v>
      </c>
    </row>
    <row r="123" spans="1:12" x14ac:dyDescent="0.25">
      <c r="A123" s="116" t="s">
        <v>2</v>
      </c>
      <c r="B123" s="117">
        <v>20190604</v>
      </c>
      <c r="C123" s="132">
        <v>2019</v>
      </c>
      <c r="D123" s="3">
        <v>4</v>
      </c>
      <c r="E123" s="116" t="s">
        <v>210</v>
      </c>
      <c r="F123" s="116" t="s">
        <v>4</v>
      </c>
      <c r="G123" s="118">
        <v>6.3</v>
      </c>
      <c r="H123" s="118">
        <v>6.4</v>
      </c>
      <c r="I123" s="8">
        <f t="shared" si="3"/>
        <v>1.015873015873016</v>
      </c>
      <c r="J123" s="111" t="s">
        <v>146</v>
      </c>
      <c r="K123" s="111" t="s">
        <v>84</v>
      </c>
      <c r="L123" s="30">
        <v>1</v>
      </c>
    </row>
    <row r="124" spans="1:12" x14ac:dyDescent="0.25">
      <c r="A124" s="116" t="s">
        <v>2</v>
      </c>
      <c r="B124" s="117">
        <v>20190604</v>
      </c>
      <c r="C124" s="132">
        <v>2019</v>
      </c>
      <c r="D124" s="3">
        <v>4</v>
      </c>
      <c r="E124" s="116" t="s">
        <v>210</v>
      </c>
      <c r="F124" s="116" t="s">
        <v>4</v>
      </c>
      <c r="G124" s="118">
        <v>6.4</v>
      </c>
      <c r="H124" s="118">
        <v>6.4</v>
      </c>
      <c r="I124" s="8">
        <f t="shared" si="3"/>
        <v>1</v>
      </c>
      <c r="J124" s="111" t="s">
        <v>146</v>
      </c>
      <c r="K124" s="111" t="s">
        <v>84</v>
      </c>
      <c r="L124" s="30">
        <v>1</v>
      </c>
    </row>
    <row r="125" spans="1:12" x14ac:dyDescent="0.25">
      <c r="A125" s="116" t="s">
        <v>2</v>
      </c>
      <c r="B125" s="117">
        <v>20190604</v>
      </c>
      <c r="C125" s="132">
        <v>2019</v>
      </c>
      <c r="D125" s="3">
        <v>4</v>
      </c>
      <c r="E125" s="116" t="s">
        <v>210</v>
      </c>
      <c r="F125" s="116" t="s">
        <v>4</v>
      </c>
      <c r="G125" s="118">
        <v>6</v>
      </c>
      <c r="H125" s="118">
        <v>6.2</v>
      </c>
      <c r="I125" s="8">
        <f t="shared" si="3"/>
        <v>1.0333333333333334</v>
      </c>
      <c r="J125" s="111" t="s">
        <v>146</v>
      </c>
      <c r="K125" s="111" t="s">
        <v>84</v>
      </c>
      <c r="L125" s="30">
        <v>1</v>
      </c>
    </row>
    <row r="126" spans="1:12" x14ac:dyDescent="0.25">
      <c r="A126" s="116" t="s">
        <v>2</v>
      </c>
      <c r="B126" s="117">
        <v>20190604</v>
      </c>
      <c r="C126" s="132">
        <v>2019</v>
      </c>
      <c r="D126" s="3">
        <v>4</v>
      </c>
      <c r="E126" s="116" t="s">
        <v>77</v>
      </c>
      <c r="F126" s="116" t="s">
        <v>4</v>
      </c>
      <c r="G126" s="118">
        <v>6.7</v>
      </c>
      <c r="H126" s="118">
        <v>6.7</v>
      </c>
      <c r="I126" s="8">
        <f t="shared" si="3"/>
        <v>1</v>
      </c>
      <c r="J126" s="111" t="s">
        <v>146</v>
      </c>
      <c r="K126" s="111" t="s">
        <v>84</v>
      </c>
      <c r="L126" s="30">
        <v>1</v>
      </c>
    </row>
    <row r="127" spans="1:12" x14ac:dyDescent="0.25">
      <c r="A127" s="116" t="s">
        <v>2</v>
      </c>
      <c r="B127" s="117">
        <v>20190604</v>
      </c>
      <c r="C127" s="132">
        <v>2019</v>
      </c>
      <c r="D127" s="3">
        <v>4</v>
      </c>
      <c r="E127" s="116" t="s">
        <v>77</v>
      </c>
      <c r="F127" s="116" t="s">
        <v>4</v>
      </c>
      <c r="G127" s="118">
        <v>6.8</v>
      </c>
      <c r="H127" s="118">
        <v>6.8</v>
      </c>
      <c r="I127" s="8">
        <f t="shared" si="3"/>
        <v>1</v>
      </c>
      <c r="J127" s="111" t="s">
        <v>146</v>
      </c>
      <c r="K127" s="111" t="s">
        <v>84</v>
      </c>
      <c r="L127" s="30">
        <v>1</v>
      </c>
    </row>
    <row r="128" spans="1:12" x14ac:dyDescent="0.25">
      <c r="A128" s="116" t="s">
        <v>2</v>
      </c>
      <c r="B128" s="117">
        <v>20190604</v>
      </c>
      <c r="C128" s="132">
        <v>2019</v>
      </c>
      <c r="D128" s="3">
        <v>4</v>
      </c>
      <c r="E128" s="116" t="s">
        <v>77</v>
      </c>
      <c r="F128" s="116" t="s">
        <v>4</v>
      </c>
      <c r="G128" s="118">
        <v>6.3</v>
      </c>
      <c r="H128" s="118">
        <v>6.4</v>
      </c>
      <c r="I128" s="8">
        <f t="shared" si="3"/>
        <v>1.015873015873016</v>
      </c>
      <c r="J128" s="111" t="s">
        <v>146</v>
      </c>
      <c r="K128" s="111" t="s">
        <v>84</v>
      </c>
      <c r="L128" s="30">
        <v>1</v>
      </c>
    </row>
    <row r="129" spans="1:12" x14ac:dyDescent="0.25">
      <c r="A129" s="116" t="s">
        <v>2</v>
      </c>
      <c r="B129" s="117">
        <v>20190604</v>
      </c>
      <c r="C129" s="132">
        <v>2019</v>
      </c>
      <c r="D129" s="3">
        <v>4</v>
      </c>
      <c r="E129" s="116" t="s">
        <v>77</v>
      </c>
      <c r="F129" s="116" t="s">
        <v>4</v>
      </c>
      <c r="G129" s="118">
        <v>6.4</v>
      </c>
      <c r="H129" s="118">
        <v>6.5</v>
      </c>
      <c r="I129" s="8">
        <f t="shared" si="3"/>
        <v>1.015625</v>
      </c>
      <c r="J129" s="111" t="s">
        <v>146</v>
      </c>
      <c r="K129" s="111" t="s">
        <v>84</v>
      </c>
      <c r="L129" s="30">
        <v>1</v>
      </c>
    </row>
    <row r="130" spans="1:12" x14ac:dyDescent="0.25">
      <c r="A130" s="116" t="s">
        <v>2</v>
      </c>
      <c r="B130" s="117">
        <v>20190604</v>
      </c>
      <c r="C130" s="132">
        <v>2019</v>
      </c>
      <c r="D130" s="3">
        <v>4</v>
      </c>
      <c r="E130" s="116" t="s">
        <v>77</v>
      </c>
      <c r="F130" s="116" t="s">
        <v>4</v>
      </c>
      <c r="G130" s="118">
        <v>6.8</v>
      </c>
      <c r="H130" s="118">
        <v>6.9</v>
      </c>
      <c r="I130" s="8">
        <f t="shared" ref="I130:I160" si="4">H130/G130</f>
        <v>1.0147058823529413</v>
      </c>
      <c r="J130" s="111" t="s">
        <v>146</v>
      </c>
      <c r="K130" s="111" t="s">
        <v>84</v>
      </c>
      <c r="L130" s="30">
        <v>1</v>
      </c>
    </row>
    <row r="131" spans="1:12" x14ac:dyDescent="0.25">
      <c r="A131" s="116" t="s">
        <v>2</v>
      </c>
      <c r="B131" s="117">
        <v>20190604</v>
      </c>
      <c r="C131" s="132">
        <v>2019</v>
      </c>
      <c r="D131" s="3">
        <v>4</v>
      </c>
      <c r="E131" s="116" t="s">
        <v>58</v>
      </c>
      <c r="F131" s="116" t="s">
        <v>4</v>
      </c>
      <c r="G131" s="118">
        <v>6.4</v>
      </c>
      <c r="H131" s="118">
        <v>6.6</v>
      </c>
      <c r="I131" s="8">
        <f t="shared" si="4"/>
        <v>1.0312499999999998</v>
      </c>
      <c r="J131" s="111" t="s">
        <v>146</v>
      </c>
      <c r="K131" s="111" t="s">
        <v>84</v>
      </c>
      <c r="L131" s="30">
        <v>1</v>
      </c>
    </row>
    <row r="132" spans="1:12" x14ac:dyDescent="0.25">
      <c r="A132" s="116" t="s">
        <v>2</v>
      </c>
      <c r="B132" s="117">
        <v>20190604</v>
      </c>
      <c r="C132" s="132">
        <v>2019</v>
      </c>
      <c r="D132" s="3">
        <v>4</v>
      </c>
      <c r="E132" s="116" t="s">
        <v>58</v>
      </c>
      <c r="F132" s="116" t="s">
        <v>4</v>
      </c>
      <c r="G132" s="118">
        <v>7.1</v>
      </c>
      <c r="H132" s="118">
        <v>7</v>
      </c>
      <c r="I132" s="8">
        <f t="shared" si="4"/>
        <v>0.9859154929577465</v>
      </c>
      <c r="J132" s="111" t="s">
        <v>146</v>
      </c>
      <c r="K132" s="111" t="s">
        <v>84</v>
      </c>
      <c r="L132" s="30">
        <v>1</v>
      </c>
    </row>
    <row r="133" spans="1:12" x14ac:dyDescent="0.25">
      <c r="A133" s="116" t="s">
        <v>2</v>
      </c>
      <c r="B133" s="117">
        <v>20190604</v>
      </c>
      <c r="C133" s="132">
        <v>2019</v>
      </c>
      <c r="D133" s="3">
        <v>4</v>
      </c>
      <c r="E133" s="116" t="s">
        <v>59</v>
      </c>
      <c r="F133" s="116" t="s">
        <v>4</v>
      </c>
      <c r="G133" s="118">
        <v>6.4</v>
      </c>
      <c r="H133" s="118">
        <v>6.6</v>
      </c>
      <c r="I133" s="8">
        <f t="shared" si="4"/>
        <v>1.0312499999999998</v>
      </c>
      <c r="J133" s="111" t="s">
        <v>146</v>
      </c>
      <c r="K133" s="111" t="s">
        <v>84</v>
      </c>
      <c r="L133" s="30">
        <v>1</v>
      </c>
    </row>
    <row r="134" spans="1:12" x14ac:dyDescent="0.25">
      <c r="A134" s="116" t="s">
        <v>2</v>
      </c>
      <c r="B134" s="117">
        <v>20190604</v>
      </c>
      <c r="C134" s="132">
        <v>2019</v>
      </c>
      <c r="D134" s="3">
        <v>4</v>
      </c>
      <c r="E134" s="116" t="s">
        <v>59</v>
      </c>
      <c r="F134" s="116" t="s">
        <v>4</v>
      </c>
      <c r="G134" s="118">
        <v>6.4</v>
      </c>
      <c r="H134" s="118">
        <v>6.5</v>
      </c>
      <c r="I134" s="8">
        <f t="shared" si="4"/>
        <v>1.015625</v>
      </c>
      <c r="J134" s="111" t="s">
        <v>146</v>
      </c>
      <c r="K134" s="111" t="s">
        <v>84</v>
      </c>
      <c r="L134" s="30">
        <v>1</v>
      </c>
    </row>
    <row r="135" spans="1:12" x14ac:dyDescent="0.25">
      <c r="A135" s="116" t="s">
        <v>2</v>
      </c>
      <c r="B135" s="117">
        <v>20190604</v>
      </c>
      <c r="C135" s="132">
        <v>2019</v>
      </c>
      <c r="D135" s="3">
        <v>4</v>
      </c>
      <c r="E135" s="116" t="s">
        <v>57</v>
      </c>
      <c r="F135" s="116" t="s">
        <v>4</v>
      </c>
      <c r="G135" s="118">
        <v>6</v>
      </c>
      <c r="H135" s="118">
        <v>6.1</v>
      </c>
      <c r="I135" s="8">
        <f t="shared" si="4"/>
        <v>1.0166666666666666</v>
      </c>
      <c r="J135" s="111" t="s">
        <v>146</v>
      </c>
      <c r="K135" s="111" t="s">
        <v>84</v>
      </c>
      <c r="L135" s="30">
        <v>1</v>
      </c>
    </row>
    <row r="136" spans="1:12" x14ac:dyDescent="0.25">
      <c r="A136" s="116" t="s">
        <v>2</v>
      </c>
      <c r="B136" s="117">
        <v>20190604</v>
      </c>
      <c r="C136" s="132">
        <v>2019</v>
      </c>
      <c r="D136" s="3">
        <v>4</v>
      </c>
      <c r="E136" s="116" t="s">
        <v>57</v>
      </c>
      <c r="F136" s="116" t="s">
        <v>4</v>
      </c>
      <c r="G136" s="118">
        <v>6.4</v>
      </c>
      <c r="H136" s="118">
        <v>6.4</v>
      </c>
      <c r="I136" s="8">
        <f t="shared" si="4"/>
        <v>1</v>
      </c>
      <c r="J136" s="111" t="s">
        <v>146</v>
      </c>
      <c r="K136" s="111" t="s">
        <v>84</v>
      </c>
      <c r="L136" s="30">
        <v>1</v>
      </c>
    </row>
    <row r="137" spans="1:12" x14ac:dyDescent="0.25">
      <c r="A137" s="116" t="s">
        <v>2</v>
      </c>
      <c r="B137" s="117">
        <v>20190604</v>
      </c>
      <c r="C137" s="132">
        <v>2019</v>
      </c>
      <c r="D137" s="3">
        <v>4</v>
      </c>
      <c r="E137" s="116" t="s">
        <v>57</v>
      </c>
      <c r="F137" s="116" t="s">
        <v>4</v>
      </c>
      <c r="G137" s="118">
        <v>6.5</v>
      </c>
      <c r="H137" s="118">
        <v>6.7</v>
      </c>
      <c r="I137" s="8">
        <f t="shared" si="4"/>
        <v>1.0307692307692309</v>
      </c>
      <c r="J137" s="111" t="s">
        <v>146</v>
      </c>
      <c r="K137" s="111" t="s">
        <v>84</v>
      </c>
      <c r="L137" s="30">
        <v>1</v>
      </c>
    </row>
    <row r="138" spans="1:12" x14ac:dyDescent="0.25">
      <c r="A138" s="116" t="s">
        <v>45</v>
      </c>
      <c r="B138" s="117">
        <v>20190619</v>
      </c>
      <c r="C138" s="132">
        <v>2019</v>
      </c>
      <c r="D138" s="3">
        <v>5</v>
      </c>
      <c r="E138" s="116" t="s">
        <v>73</v>
      </c>
      <c r="F138" s="116" t="s">
        <v>4</v>
      </c>
      <c r="G138" s="118">
        <v>5.9</v>
      </c>
      <c r="H138" s="118">
        <v>6.1</v>
      </c>
      <c r="I138" s="8">
        <f t="shared" si="4"/>
        <v>1.0338983050847457</v>
      </c>
      <c r="K138" s="111" t="s">
        <v>84</v>
      </c>
      <c r="L138" s="30">
        <v>1</v>
      </c>
    </row>
    <row r="139" spans="1:12" x14ac:dyDescent="0.25">
      <c r="A139" s="116" t="s">
        <v>45</v>
      </c>
      <c r="B139" s="117">
        <v>20190619</v>
      </c>
      <c r="C139" s="132">
        <v>2019</v>
      </c>
      <c r="D139" s="3">
        <v>5</v>
      </c>
      <c r="E139" s="116" t="s">
        <v>66</v>
      </c>
      <c r="F139" s="116" t="s">
        <v>4</v>
      </c>
      <c r="G139" s="118">
        <v>7.1</v>
      </c>
      <c r="H139" s="118">
        <v>7.1</v>
      </c>
      <c r="I139" s="8">
        <f t="shared" si="4"/>
        <v>1</v>
      </c>
      <c r="J139" s="111" t="s">
        <v>146</v>
      </c>
      <c r="K139" s="111" t="s">
        <v>84</v>
      </c>
      <c r="L139" s="30">
        <v>1</v>
      </c>
    </row>
    <row r="140" spans="1:12" x14ac:dyDescent="0.25">
      <c r="A140" s="116" t="s">
        <v>45</v>
      </c>
      <c r="B140" s="117">
        <v>20190619</v>
      </c>
      <c r="C140" s="132">
        <v>2019</v>
      </c>
      <c r="D140" s="3">
        <v>5</v>
      </c>
      <c r="E140" s="116" t="s">
        <v>66</v>
      </c>
      <c r="F140" s="116" t="s">
        <v>4</v>
      </c>
      <c r="G140" s="118">
        <v>6.5</v>
      </c>
      <c r="H140" s="118">
        <v>6.5</v>
      </c>
      <c r="I140" s="8">
        <f t="shared" si="4"/>
        <v>1</v>
      </c>
      <c r="K140" s="111" t="s">
        <v>84</v>
      </c>
      <c r="L140" s="30">
        <v>1</v>
      </c>
    </row>
    <row r="141" spans="1:12" x14ac:dyDescent="0.25">
      <c r="A141" s="116" t="s">
        <v>45</v>
      </c>
      <c r="B141" s="117">
        <v>20190619</v>
      </c>
      <c r="C141" s="132">
        <v>2019</v>
      </c>
      <c r="D141" s="3">
        <v>5</v>
      </c>
      <c r="E141" s="116" t="s">
        <v>66</v>
      </c>
      <c r="F141" s="116" t="s">
        <v>4</v>
      </c>
      <c r="G141" s="118">
        <v>6.3</v>
      </c>
      <c r="H141" s="118">
        <v>6.3</v>
      </c>
      <c r="I141" s="8">
        <f t="shared" si="4"/>
        <v>1</v>
      </c>
      <c r="K141" s="111" t="s">
        <v>84</v>
      </c>
      <c r="L141" s="30">
        <v>1</v>
      </c>
    </row>
    <row r="142" spans="1:12" x14ac:dyDescent="0.25">
      <c r="A142" s="116" t="s">
        <v>45</v>
      </c>
      <c r="B142" s="117">
        <v>20190619</v>
      </c>
      <c r="C142" s="132">
        <v>2019</v>
      </c>
      <c r="D142" s="3">
        <v>5</v>
      </c>
      <c r="E142" s="116" t="s">
        <v>66</v>
      </c>
      <c r="F142" s="116" t="s">
        <v>4</v>
      </c>
      <c r="G142" s="118">
        <v>6.8</v>
      </c>
      <c r="H142" s="118">
        <v>6.9</v>
      </c>
      <c r="I142" s="8">
        <f t="shared" si="4"/>
        <v>1.0147058823529413</v>
      </c>
      <c r="K142" s="111" t="s">
        <v>84</v>
      </c>
      <c r="L142" s="30">
        <v>1</v>
      </c>
    </row>
    <row r="143" spans="1:12" x14ac:dyDescent="0.25">
      <c r="A143" s="116" t="s">
        <v>45</v>
      </c>
      <c r="B143" s="117">
        <v>20190619</v>
      </c>
      <c r="C143" s="132">
        <v>2019</v>
      </c>
      <c r="D143" s="3">
        <v>5</v>
      </c>
      <c r="E143" s="116" t="s">
        <v>66</v>
      </c>
      <c r="F143" s="116" t="s">
        <v>4</v>
      </c>
      <c r="G143" s="118">
        <v>6.3</v>
      </c>
      <c r="H143" s="118">
        <v>6.3</v>
      </c>
      <c r="I143" s="8">
        <f t="shared" si="4"/>
        <v>1</v>
      </c>
      <c r="K143" s="111" t="s">
        <v>84</v>
      </c>
      <c r="L143" s="30">
        <v>1</v>
      </c>
    </row>
    <row r="144" spans="1:12" x14ac:dyDescent="0.25">
      <c r="A144" s="116" t="s">
        <v>45</v>
      </c>
      <c r="B144" s="117">
        <v>20190619</v>
      </c>
      <c r="C144" s="132">
        <v>2019</v>
      </c>
      <c r="D144" s="3">
        <v>5</v>
      </c>
      <c r="E144" s="116" t="s">
        <v>66</v>
      </c>
      <c r="F144" s="116" t="s">
        <v>4</v>
      </c>
      <c r="G144" s="118">
        <v>6.9</v>
      </c>
      <c r="H144" s="118">
        <v>7</v>
      </c>
      <c r="I144" s="8">
        <f t="shared" si="4"/>
        <v>1.0144927536231882</v>
      </c>
      <c r="J144" s="111" t="s">
        <v>146</v>
      </c>
      <c r="K144" s="111" t="s">
        <v>84</v>
      </c>
      <c r="L144" s="30">
        <v>1</v>
      </c>
    </row>
    <row r="145" spans="1:12" x14ac:dyDescent="0.25">
      <c r="A145" s="116" t="s">
        <v>45</v>
      </c>
      <c r="B145" s="117">
        <v>20190619</v>
      </c>
      <c r="C145" s="132">
        <v>2019</v>
      </c>
      <c r="D145" s="3">
        <v>5</v>
      </c>
      <c r="E145" s="116" t="s">
        <v>75</v>
      </c>
      <c r="F145" s="116" t="s">
        <v>4</v>
      </c>
      <c r="G145" s="118">
        <v>5.2</v>
      </c>
      <c r="H145" s="118">
        <v>5.4</v>
      </c>
      <c r="I145" s="8">
        <f t="shared" si="4"/>
        <v>1.0384615384615385</v>
      </c>
      <c r="K145" s="111" t="s">
        <v>84</v>
      </c>
      <c r="L145" s="30">
        <v>1</v>
      </c>
    </row>
    <row r="146" spans="1:12" x14ac:dyDescent="0.25">
      <c r="A146" s="116" t="s">
        <v>2</v>
      </c>
      <c r="B146" s="117">
        <v>20190619</v>
      </c>
      <c r="C146" s="132">
        <v>2019</v>
      </c>
      <c r="D146" s="3">
        <v>5</v>
      </c>
      <c r="E146" s="116" t="s">
        <v>65</v>
      </c>
      <c r="F146" s="116" t="s">
        <v>4</v>
      </c>
      <c r="G146" s="118">
        <v>6.6</v>
      </c>
      <c r="H146" s="118">
        <v>6.7</v>
      </c>
      <c r="I146" s="8">
        <f t="shared" si="4"/>
        <v>1.0151515151515151</v>
      </c>
      <c r="K146" s="111" t="s">
        <v>84</v>
      </c>
      <c r="L146" s="30">
        <v>1</v>
      </c>
    </row>
    <row r="147" spans="1:12" x14ac:dyDescent="0.25">
      <c r="A147" s="116" t="s">
        <v>2</v>
      </c>
      <c r="B147" s="117">
        <v>20190619</v>
      </c>
      <c r="C147" s="132">
        <v>2019</v>
      </c>
      <c r="D147" s="3">
        <v>5</v>
      </c>
      <c r="E147" s="116" t="s">
        <v>79</v>
      </c>
      <c r="F147" s="116" t="s">
        <v>4</v>
      </c>
      <c r="G147" s="118">
        <v>7</v>
      </c>
      <c r="H147" s="118">
        <v>7.2</v>
      </c>
      <c r="I147" s="8">
        <f t="shared" si="4"/>
        <v>1.0285714285714287</v>
      </c>
      <c r="J147" s="111" t="s">
        <v>146</v>
      </c>
      <c r="K147" s="111" t="s">
        <v>84</v>
      </c>
      <c r="L147" s="30">
        <v>1</v>
      </c>
    </row>
    <row r="148" spans="1:12" x14ac:dyDescent="0.25">
      <c r="A148" s="116" t="s">
        <v>2</v>
      </c>
      <c r="B148" s="117">
        <v>20190619</v>
      </c>
      <c r="C148" s="132">
        <v>2019</v>
      </c>
      <c r="D148" s="3">
        <v>5</v>
      </c>
      <c r="E148" s="116" t="s">
        <v>79</v>
      </c>
      <c r="F148" s="116" t="s">
        <v>4</v>
      </c>
      <c r="G148" s="118">
        <v>7.3</v>
      </c>
      <c r="H148" s="118">
        <v>7.3</v>
      </c>
      <c r="I148" s="8">
        <f t="shared" si="4"/>
        <v>1</v>
      </c>
      <c r="J148" s="111" t="s">
        <v>146</v>
      </c>
      <c r="K148" s="111" t="s">
        <v>84</v>
      </c>
      <c r="L148" s="30">
        <v>1</v>
      </c>
    </row>
    <row r="149" spans="1:12" x14ac:dyDescent="0.25">
      <c r="A149" s="116" t="s">
        <v>2</v>
      </c>
      <c r="B149" s="117">
        <v>20190619</v>
      </c>
      <c r="C149" s="132">
        <v>2019</v>
      </c>
      <c r="D149" s="3">
        <v>5</v>
      </c>
      <c r="E149" s="116" t="s">
        <v>79</v>
      </c>
      <c r="F149" s="116" t="s">
        <v>4</v>
      </c>
      <c r="G149" s="118">
        <v>6.9</v>
      </c>
      <c r="H149" s="118">
        <v>7</v>
      </c>
      <c r="I149" s="8">
        <f t="shared" si="4"/>
        <v>1.0144927536231882</v>
      </c>
      <c r="K149" s="111" t="s">
        <v>84</v>
      </c>
      <c r="L149" s="30">
        <v>1</v>
      </c>
    </row>
    <row r="150" spans="1:12" x14ac:dyDescent="0.25">
      <c r="A150" s="116" t="s">
        <v>2</v>
      </c>
      <c r="B150" s="117">
        <v>20190619</v>
      </c>
      <c r="C150" s="132">
        <v>2019</v>
      </c>
      <c r="D150" s="3">
        <v>5</v>
      </c>
      <c r="E150" s="116" t="s">
        <v>79</v>
      </c>
      <c r="F150" s="116" t="s">
        <v>4</v>
      </c>
      <c r="G150" s="118">
        <v>6.3</v>
      </c>
      <c r="H150" s="118">
        <v>6.3</v>
      </c>
      <c r="I150" s="8">
        <f t="shared" si="4"/>
        <v>1</v>
      </c>
      <c r="K150" s="111" t="s">
        <v>84</v>
      </c>
      <c r="L150" s="30">
        <v>1</v>
      </c>
    </row>
    <row r="151" spans="1:12" x14ac:dyDescent="0.25">
      <c r="A151" s="116" t="s">
        <v>2</v>
      </c>
      <c r="B151" s="117">
        <v>20190619</v>
      </c>
      <c r="C151" s="132">
        <v>2019</v>
      </c>
      <c r="D151" s="3">
        <v>5</v>
      </c>
      <c r="E151" s="116" t="s">
        <v>79</v>
      </c>
      <c r="F151" s="116" t="s">
        <v>4</v>
      </c>
      <c r="G151" s="118">
        <v>6.5</v>
      </c>
      <c r="H151" s="118">
        <v>6.6</v>
      </c>
      <c r="I151" s="8">
        <f t="shared" si="4"/>
        <v>1.0153846153846153</v>
      </c>
      <c r="K151" s="111" t="s">
        <v>84</v>
      </c>
      <c r="L151" s="30">
        <v>1</v>
      </c>
    </row>
    <row r="152" spans="1:12" x14ac:dyDescent="0.25">
      <c r="A152" s="116" t="s">
        <v>2</v>
      </c>
      <c r="B152" s="117">
        <v>20190619</v>
      </c>
      <c r="C152" s="132">
        <v>2019</v>
      </c>
      <c r="D152" s="3">
        <v>5</v>
      </c>
      <c r="E152" s="116" t="s">
        <v>79</v>
      </c>
      <c r="F152" s="116" t="s">
        <v>4</v>
      </c>
      <c r="G152" s="118">
        <v>6.2</v>
      </c>
      <c r="H152" s="118">
        <v>6.2</v>
      </c>
      <c r="I152" s="8">
        <f t="shared" si="4"/>
        <v>1</v>
      </c>
      <c r="K152" s="111" t="s">
        <v>84</v>
      </c>
      <c r="L152" s="30">
        <v>1</v>
      </c>
    </row>
    <row r="153" spans="1:12" x14ac:dyDescent="0.25">
      <c r="A153" s="116" t="s">
        <v>2</v>
      </c>
      <c r="B153" s="117">
        <v>20190619</v>
      </c>
      <c r="C153" s="132">
        <v>2019</v>
      </c>
      <c r="D153" s="3">
        <v>5</v>
      </c>
      <c r="E153" s="116" t="s">
        <v>74</v>
      </c>
      <c r="F153" s="116" t="s">
        <v>4</v>
      </c>
      <c r="G153" s="118">
        <v>7</v>
      </c>
      <c r="H153" s="118">
        <v>7</v>
      </c>
      <c r="I153" s="8">
        <f t="shared" si="4"/>
        <v>1</v>
      </c>
      <c r="J153" s="111" t="s">
        <v>146</v>
      </c>
      <c r="K153" s="111" t="s">
        <v>84</v>
      </c>
      <c r="L153" s="30">
        <v>1</v>
      </c>
    </row>
    <row r="154" spans="1:12" x14ac:dyDescent="0.25">
      <c r="A154" s="116" t="s">
        <v>2</v>
      </c>
      <c r="B154" s="117">
        <v>20190619</v>
      </c>
      <c r="C154" s="132">
        <v>2019</v>
      </c>
      <c r="D154" s="3">
        <v>5</v>
      </c>
      <c r="E154" s="116" t="s">
        <v>74</v>
      </c>
      <c r="F154" s="116" t="s">
        <v>4</v>
      </c>
      <c r="G154" s="118">
        <v>5.9</v>
      </c>
      <c r="H154" s="118">
        <v>5.9</v>
      </c>
      <c r="I154" s="8">
        <f t="shared" si="4"/>
        <v>1</v>
      </c>
      <c r="K154" s="111" t="s">
        <v>84</v>
      </c>
      <c r="L154" s="30">
        <v>1</v>
      </c>
    </row>
    <row r="155" spans="1:12" x14ac:dyDescent="0.25">
      <c r="A155" s="116" t="s">
        <v>2</v>
      </c>
      <c r="B155" s="117">
        <v>20190619</v>
      </c>
      <c r="C155" s="132">
        <v>2019</v>
      </c>
      <c r="D155" s="3">
        <v>5</v>
      </c>
      <c r="E155" s="116" t="s">
        <v>74</v>
      </c>
      <c r="F155" s="116" t="s">
        <v>4</v>
      </c>
      <c r="G155" s="118">
        <v>6.5</v>
      </c>
      <c r="H155" s="118">
        <v>6.5</v>
      </c>
      <c r="I155" s="8">
        <f t="shared" si="4"/>
        <v>1</v>
      </c>
      <c r="K155" s="111" t="s">
        <v>84</v>
      </c>
      <c r="L155" s="30">
        <v>1</v>
      </c>
    </row>
    <row r="156" spans="1:12" x14ac:dyDescent="0.25">
      <c r="A156" s="116" t="s">
        <v>2</v>
      </c>
      <c r="B156" s="117">
        <v>20190619</v>
      </c>
      <c r="C156" s="132">
        <v>2019</v>
      </c>
      <c r="D156" s="3">
        <v>5</v>
      </c>
      <c r="E156" s="116" t="s">
        <v>66</v>
      </c>
      <c r="F156" s="116" t="s">
        <v>4</v>
      </c>
      <c r="G156" s="118">
        <v>6.2</v>
      </c>
      <c r="H156" s="118">
        <v>6.3</v>
      </c>
      <c r="I156" s="8">
        <f t="shared" si="4"/>
        <v>1.0161290322580645</v>
      </c>
      <c r="K156" s="111" t="s">
        <v>84</v>
      </c>
      <c r="L156" s="30">
        <v>1</v>
      </c>
    </row>
    <row r="157" spans="1:12" x14ac:dyDescent="0.25">
      <c r="A157" s="116" t="s">
        <v>2</v>
      </c>
      <c r="B157" s="117">
        <v>20190619</v>
      </c>
      <c r="C157" s="132">
        <v>2019</v>
      </c>
      <c r="D157" s="3">
        <v>5</v>
      </c>
      <c r="E157" s="116" t="s">
        <v>64</v>
      </c>
      <c r="F157" s="116" t="s">
        <v>4</v>
      </c>
      <c r="G157" s="118">
        <v>6.5</v>
      </c>
      <c r="H157" s="118">
        <v>6.5</v>
      </c>
      <c r="I157" s="8">
        <f t="shared" si="4"/>
        <v>1</v>
      </c>
      <c r="K157" s="111" t="s">
        <v>84</v>
      </c>
      <c r="L157" s="30">
        <v>1</v>
      </c>
    </row>
    <row r="158" spans="1:12" x14ac:dyDescent="0.25">
      <c r="A158" s="116" t="s">
        <v>2</v>
      </c>
      <c r="B158" s="117">
        <v>20190619</v>
      </c>
      <c r="C158" s="132">
        <v>2019</v>
      </c>
      <c r="D158" s="3">
        <v>5</v>
      </c>
      <c r="E158" s="116" t="s">
        <v>73</v>
      </c>
      <c r="F158" s="116" t="s">
        <v>4</v>
      </c>
      <c r="G158" s="118">
        <v>6.2</v>
      </c>
      <c r="H158" s="118">
        <v>6.2</v>
      </c>
      <c r="I158" s="8">
        <f t="shared" si="4"/>
        <v>1</v>
      </c>
      <c r="K158" s="111" t="s">
        <v>84</v>
      </c>
      <c r="L158" s="30">
        <v>1</v>
      </c>
    </row>
    <row r="159" spans="1:12" x14ac:dyDescent="0.25">
      <c r="A159" s="116" t="s">
        <v>2</v>
      </c>
      <c r="B159" s="117">
        <v>20190619</v>
      </c>
      <c r="C159" s="132">
        <v>2019</v>
      </c>
      <c r="D159" s="3">
        <v>5</v>
      </c>
      <c r="E159" s="116" t="s">
        <v>73</v>
      </c>
      <c r="F159" s="116" t="s">
        <v>4</v>
      </c>
      <c r="G159" s="118">
        <v>6.5</v>
      </c>
      <c r="H159" s="118">
        <v>6.7</v>
      </c>
      <c r="I159" s="8">
        <f t="shared" si="4"/>
        <v>1.0307692307692309</v>
      </c>
      <c r="K159" s="111" t="s">
        <v>84</v>
      </c>
      <c r="L159" s="30">
        <v>1</v>
      </c>
    </row>
    <row r="160" spans="1:12" x14ac:dyDescent="0.25">
      <c r="A160" s="116" t="s">
        <v>2</v>
      </c>
      <c r="B160" s="117">
        <v>20190619</v>
      </c>
      <c r="C160" s="132">
        <v>2019</v>
      </c>
      <c r="D160" s="3">
        <v>5</v>
      </c>
      <c r="E160" s="116" t="s">
        <v>67</v>
      </c>
      <c r="F160" s="116" t="s">
        <v>4</v>
      </c>
      <c r="G160" s="118">
        <v>6.3</v>
      </c>
      <c r="H160" s="118">
        <v>6.4</v>
      </c>
      <c r="I160" s="8">
        <f t="shared" si="4"/>
        <v>1.015873015873016</v>
      </c>
      <c r="K160" s="111" t="s">
        <v>84</v>
      </c>
      <c r="L160" s="30">
        <v>1</v>
      </c>
    </row>
    <row r="161" spans="1:12" x14ac:dyDescent="0.25">
      <c r="A161" s="116" t="s">
        <v>2</v>
      </c>
      <c r="B161" s="117">
        <v>20190619</v>
      </c>
      <c r="C161" s="132">
        <v>2019</v>
      </c>
      <c r="D161" s="3">
        <v>5</v>
      </c>
      <c r="E161" s="116" t="s">
        <v>67</v>
      </c>
      <c r="F161" s="116" t="s">
        <v>4</v>
      </c>
      <c r="G161" s="118">
        <v>6.5</v>
      </c>
      <c r="H161" s="118">
        <v>6.5</v>
      </c>
      <c r="I161" s="8">
        <f t="shared" ref="I161:I192" si="5">H161/G161</f>
        <v>1</v>
      </c>
      <c r="K161" s="111" t="s">
        <v>84</v>
      </c>
      <c r="L161" s="30">
        <v>1</v>
      </c>
    </row>
    <row r="162" spans="1:12" x14ac:dyDescent="0.25">
      <c r="A162" s="116" t="s">
        <v>2</v>
      </c>
      <c r="B162" s="117">
        <v>20190619</v>
      </c>
      <c r="C162" s="132">
        <v>2019</v>
      </c>
      <c r="D162" s="3">
        <v>5</v>
      </c>
      <c r="E162" s="116" t="s">
        <v>67</v>
      </c>
      <c r="F162" s="116" t="s">
        <v>4</v>
      </c>
      <c r="G162" s="118">
        <v>5.8</v>
      </c>
      <c r="H162" s="118">
        <v>5.8</v>
      </c>
      <c r="I162" s="8">
        <f t="shared" si="5"/>
        <v>1</v>
      </c>
      <c r="K162" s="111" t="s">
        <v>84</v>
      </c>
      <c r="L162" s="30">
        <v>1</v>
      </c>
    </row>
    <row r="163" spans="1:12" x14ac:dyDescent="0.25">
      <c r="A163" s="116" t="s">
        <v>2</v>
      </c>
      <c r="B163" s="117">
        <v>20190619</v>
      </c>
      <c r="C163" s="132">
        <v>2019</v>
      </c>
      <c r="D163" s="3">
        <v>5</v>
      </c>
      <c r="E163" s="116" t="s">
        <v>67</v>
      </c>
      <c r="F163" s="116" t="s">
        <v>4</v>
      </c>
      <c r="G163" s="118">
        <v>6.6</v>
      </c>
      <c r="H163" s="118">
        <v>6.6</v>
      </c>
      <c r="I163" s="8">
        <f t="shared" si="5"/>
        <v>1</v>
      </c>
      <c r="K163" s="111" t="s">
        <v>84</v>
      </c>
      <c r="L163" s="30">
        <v>1</v>
      </c>
    </row>
    <row r="164" spans="1:12" x14ac:dyDescent="0.25">
      <c r="A164" s="116" t="s">
        <v>2</v>
      </c>
      <c r="B164" s="117">
        <v>20190702</v>
      </c>
      <c r="C164" s="132">
        <v>2019</v>
      </c>
      <c r="D164" s="3">
        <v>6</v>
      </c>
      <c r="E164" s="116" t="s">
        <v>68</v>
      </c>
      <c r="F164" s="116" t="s">
        <v>4</v>
      </c>
      <c r="G164" s="118">
        <v>5.7</v>
      </c>
      <c r="H164" s="118">
        <v>5.9</v>
      </c>
      <c r="I164" s="8">
        <f t="shared" si="5"/>
        <v>1.0350877192982457</v>
      </c>
      <c r="K164" s="111" t="s">
        <v>84</v>
      </c>
      <c r="L164" s="30">
        <v>1</v>
      </c>
    </row>
    <row r="165" spans="1:12" x14ac:dyDescent="0.25">
      <c r="A165" s="116" t="s">
        <v>2</v>
      </c>
      <c r="B165" s="117">
        <v>20190702</v>
      </c>
      <c r="C165" s="132">
        <v>2019</v>
      </c>
      <c r="D165" s="3">
        <v>6</v>
      </c>
      <c r="E165" s="116" t="s">
        <v>71</v>
      </c>
      <c r="F165" s="116" t="s">
        <v>4</v>
      </c>
      <c r="G165" s="118">
        <v>5.0999999999999996</v>
      </c>
      <c r="H165" s="118">
        <v>5.3</v>
      </c>
      <c r="I165" s="8">
        <f t="shared" si="5"/>
        <v>1.0392156862745099</v>
      </c>
      <c r="J165" s="111" t="s">
        <v>147</v>
      </c>
      <c r="K165" s="111" t="s">
        <v>84</v>
      </c>
      <c r="L165" s="30">
        <v>1</v>
      </c>
    </row>
    <row r="166" spans="1:12" x14ac:dyDescent="0.25">
      <c r="A166" s="116" t="s">
        <v>2</v>
      </c>
      <c r="B166" s="117">
        <v>20190702</v>
      </c>
      <c r="C166" s="132">
        <v>2019</v>
      </c>
      <c r="D166" s="3">
        <v>6</v>
      </c>
      <c r="E166" s="116" t="s">
        <v>5</v>
      </c>
      <c r="F166" s="116" t="s">
        <v>4</v>
      </c>
      <c r="G166" s="118">
        <v>6.2</v>
      </c>
      <c r="H166" s="118">
        <v>6.2</v>
      </c>
      <c r="I166" s="8">
        <f t="shared" si="5"/>
        <v>1</v>
      </c>
      <c r="J166" s="111" t="s">
        <v>147</v>
      </c>
      <c r="K166" s="111" t="s">
        <v>84</v>
      </c>
      <c r="L166" s="30">
        <v>1</v>
      </c>
    </row>
    <row r="167" spans="1:12" x14ac:dyDescent="0.25">
      <c r="A167" s="116" t="s">
        <v>2</v>
      </c>
      <c r="B167" s="117">
        <v>20190702</v>
      </c>
      <c r="C167" s="132">
        <v>2019</v>
      </c>
      <c r="D167" s="3">
        <v>6</v>
      </c>
      <c r="E167" s="116" t="s">
        <v>9</v>
      </c>
      <c r="F167" s="116" t="s">
        <v>4</v>
      </c>
      <c r="G167" s="118">
        <v>6.2</v>
      </c>
      <c r="H167" s="118">
        <v>6.2</v>
      </c>
      <c r="I167" s="8">
        <f t="shared" si="5"/>
        <v>1</v>
      </c>
      <c r="J167" s="111" t="s">
        <v>147</v>
      </c>
      <c r="K167" s="111" t="s">
        <v>84</v>
      </c>
      <c r="L167" s="30">
        <v>1</v>
      </c>
    </row>
    <row r="168" spans="1:12" x14ac:dyDescent="0.25">
      <c r="A168" s="116" t="s">
        <v>2</v>
      </c>
      <c r="B168" s="117">
        <v>20190702</v>
      </c>
      <c r="C168" s="132">
        <v>2019</v>
      </c>
      <c r="D168" s="3">
        <v>6</v>
      </c>
      <c r="E168" s="116" t="s">
        <v>9</v>
      </c>
      <c r="F168" s="116" t="s">
        <v>4</v>
      </c>
      <c r="G168" s="118">
        <v>5.2</v>
      </c>
      <c r="H168" s="118">
        <v>5.3</v>
      </c>
      <c r="I168" s="8">
        <f t="shared" si="5"/>
        <v>1.0192307692307692</v>
      </c>
      <c r="J168" s="111" t="s">
        <v>147</v>
      </c>
      <c r="K168" s="111" t="s">
        <v>84</v>
      </c>
      <c r="L168" s="30">
        <v>1</v>
      </c>
    </row>
    <row r="169" spans="1:12" x14ac:dyDescent="0.25">
      <c r="A169" s="116" t="s">
        <v>2</v>
      </c>
      <c r="B169" s="117">
        <v>20190702</v>
      </c>
      <c r="C169" s="132">
        <v>2019</v>
      </c>
      <c r="D169" s="3">
        <v>6</v>
      </c>
      <c r="E169" s="116" t="s">
        <v>9</v>
      </c>
      <c r="F169" s="116" t="s">
        <v>4</v>
      </c>
      <c r="G169" s="118">
        <v>5.2</v>
      </c>
      <c r="H169" s="118">
        <v>5.3</v>
      </c>
      <c r="I169" s="8">
        <f t="shared" si="5"/>
        <v>1.0192307692307692</v>
      </c>
      <c r="J169" s="111" t="s">
        <v>147</v>
      </c>
      <c r="K169" s="111" t="s">
        <v>84</v>
      </c>
      <c r="L169" s="30">
        <v>1</v>
      </c>
    </row>
    <row r="170" spans="1:12" x14ac:dyDescent="0.25">
      <c r="A170" s="116" t="s">
        <v>2</v>
      </c>
      <c r="B170" s="117">
        <v>20190702</v>
      </c>
      <c r="C170" s="132">
        <v>2019</v>
      </c>
      <c r="D170" s="3">
        <v>6</v>
      </c>
      <c r="E170" s="116" t="s">
        <v>9</v>
      </c>
      <c r="F170" s="116" t="s">
        <v>4</v>
      </c>
      <c r="G170" s="118">
        <v>5.9</v>
      </c>
      <c r="H170" s="118">
        <v>6</v>
      </c>
      <c r="I170" s="8">
        <f t="shared" si="5"/>
        <v>1.0169491525423728</v>
      </c>
      <c r="J170" s="111" t="s">
        <v>147</v>
      </c>
      <c r="K170" s="111" t="s">
        <v>84</v>
      </c>
      <c r="L170" s="30">
        <v>1</v>
      </c>
    </row>
    <row r="171" spans="1:12" x14ac:dyDescent="0.25">
      <c r="A171" s="135" t="s">
        <v>45</v>
      </c>
      <c r="B171" s="136">
        <v>20190717</v>
      </c>
      <c r="C171" s="132">
        <v>2019</v>
      </c>
      <c r="D171" s="3">
        <v>7</v>
      </c>
      <c r="E171" s="135" t="s">
        <v>99</v>
      </c>
      <c r="F171" s="135" t="s">
        <v>4</v>
      </c>
      <c r="G171" s="137">
        <v>6.1</v>
      </c>
      <c r="H171" s="137">
        <v>6.2</v>
      </c>
      <c r="I171" s="8">
        <f t="shared" si="5"/>
        <v>1.0163934426229508</v>
      </c>
      <c r="K171" s="111" t="s">
        <v>84</v>
      </c>
      <c r="L171" s="30">
        <v>1</v>
      </c>
    </row>
    <row r="172" spans="1:12" x14ac:dyDescent="0.25">
      <c r="A172" s="135" t="s">
        <v>45</v>
      </c>
      <c r="B172" s="136">
        <v>20190717</v>
      </c>
      <c r="C172" s="132">
        <v>2019</v>
      </c>
      <c r="D172" s="3">
        <v>7</v>
      </c>
      <c r="E172" s="135" t="s">
        <v>229</v>
      </c>
      <c r="F172" s="135" t="s">
        <v>4</v>
      </c>
      <c r="G172" s="137">
        <v>5.5</v>
      </c>
      <c r="H172" s="137">
        <v>5.6</v>
      </c>
      <c r="I172" s="8">
        <f t="shared" si="5"/>
        <v>1.0181818181818181</v>
      </c>
      <c r="K172" s="111" t="s">
        <v>84</v>
      </c>
      <c r="L172" s="30">
        <v>1</v>
      </c>
    </row>
    <row r="173" spans="1:12" x14ac:dyDescent="0.25">
      <c r="A173" s="135" t="s">
        <v>45</v>
      </c>
      <c r="B173" s="136">
        <v>20190717</v>
      </c>
      <c r="C173" s="132">
        <v>2019</v>
      </c>
      <c r="D173" s="3">
        <v>7</v>
      </c>
      <c r="E173" s="135" t="s">
        <v>94</v>
      </c>
      <c r="F173" s="135" t="s">
        <v>4</v>
      </c>
      <c r="G173" s="137">
        <v>5</v>
      </c>
      <c r="H173" s="137">
        <v>4.9000000000000004</v>
      </c>
      <c r="I173" s="8">
        <f t="shared" si="5"/>
        <v>0.98000000000000009</v>
      </c>
      <c r="K173" s="111" t="s">
        <v>84</v>
      </c>
      <c r="L173" s="30">
        <v>1</v>
      </c>
    </row>
    <row r="174" spans="1:12" x14ac:dyDescent="0.25">
      <c r="A174" s="135" t="s">
        <v>45</v>
      </c>
      <c r="B174" s="136">
        <v>20190717</v>
      </c>
      <c r="C174" s="132">
        <v>2019</v>
      </c>
      <c r="D174" s="3">
        <v>7</v>
      </c>
      <c r="E174" s="135" t="s">
        <v>94</v>
      </c>
      <c r="F174" s="135" t="s">
        <v>4</v>
      </c>
      <c r="G174" s="137">
        <v>5.3</v>
      </c>
      <c r="H174" s="137">
        <v>5.3</v>
      </c>
      <c r="I174" s="8">
        <f t="shared" si="5"/>
        <v>1</v>
      </c>
      <c r="K174" s="111" t="s">
        <v>84</v>
      </c>
      <c r="L174" s="30">
        <v>1</v>
      </c>
    </row>
    <row r="175" spans="1:12" x14ac:dyDescent="0.25">
      <c r="A175" s="135" t="s">
        <v>45</v>
      </c>
      <c r="B175" s="136">
        <v>20190717</v>
      </c>
      <c r="C175" s="132">
        <v>2019</v>
      </c>
      <c r="D175" s="3">
        <v>7</v>
      </c>
      <c r="E175" s="135" t="s">
        <v>98</v>
      </c>
      <c r="F175" s="135" t="s">
        <v>4</v>
      </c>
      <c r="G175" s="137">
        <v>5.0999999999999996</v>
      </c>
      <c r="H175" s="137">
        <v>5.3</v>
      </c>
      <c r="I175" s="8">
        <f t="shared" si="5"/>
        <v>1.0392156862745099</v>
      </c>
      <c r="K175" s="111" t="s">
        <v>84</v>
      </c>
      <c r="L175" s="30">
        <v>1</v>
      </c>
    </row>
    <row r="176" spans="1:12" x14ac:dyDescent="0.25">
      <c r="A176" s="135" t="s">
        <v>45</v>
      </c>
      <c r="B176" s="136">
        <v>20190717</v>
      </c>
      <c r="C176" s="132">
        <v>2019</v>
      </c>
      <c r="D176" s="3">
        <v>7</v>
      </c>
      <c r="E176" s="135" t="s">
        <v>98</v>
      </c>
      <c r="F176" s="135" t="s">
        <v>4</v>
      </c>
      <c r="G176" s="137">
        <v>5.9</v>
      </c>
      <c r="H176" s="137">
        <v>6</v>
      </c>
      <c r="I176" s="8">
        <f t="shared" si="5"/>
        <v>1.0169491525423728</v>
      </c>
      <c r="K176" s="111" t="s">
        <v>84</v>
      </c>
      <c r="L176" s="30">
        <v>1</v>
      </c>
    </row>
    <row r="177" spans="1:12" x14ac:dyDescent="0.25">
      <c r="A177" s="135" t="s">
        <v>45</v>
      </c>
      <c r="B177" s="136">
        <v>20190717</v>
      </c>
      <c r="C177" s="132">
        <v>2019</v>
      </c>
      <c r="D177" s="3">
        <v>7</v>
      </c>
      <c r="E177" s="135" t="s">
        <v>97</v>
      </c>
      <c r="F177" s="135" t="s">
        <v>4</v>
      </c>
      <c r="G177" s="137">
        <v>6.1</v>
      </c>
      <c r="H177" s="137">
        <v>6.1</v>
      </c>
      <c r="I177" s="8">
        <f t="shared" si="5"/>
        <v>1</v>
      </c>
      <c r="K177" s="111" t="s">
        <v>84</v>
      </c>
      <c r="L177" s="30">
        <v>1</v>
      </c>
    </row>
    <row r="178" spans="1:12" x14ac:dyDescent="0.25">
      <c r="A178" s="135" t="s">
        <v>2</v>
      </c>
      <c r="B178" s="136">
        <v>20190717</v>
      </c>
      <c r="C178" s="132">
        <v>2019</v>
      </c>
      <c r="D178" s="3">
        <v>7</v>
      </c>
      <c r="E178" s="135" t="s">
        <v>228</v>
      </c>
      <c r="F178" s="135" t="s">
        <v>4</v>
      </c>
      <c r="G178" s="137">
        <v>5.5</v>
      </c>
      <c r="H178" s="137">
        <v>5.5</v>
      </c>
      <c r="I178" s="8">
        <f t="shared" si="5"/>
        <v>1</v>
      </c>
      <c r="K178" s="111" t="s">
        <v>84</v>
      </c>
      <c r="L178" s="30">
        <v>1</v>
      </c>
    </row>
    <row r="179" spans="1:12" x14ac:dyDescent="0.25">
      <c r="A179" s="135" t="s">
        <v>2</v>
      </c>
      <c r="B179" s="136">
        <v>20190717</v>
      </c>
      <c r="C179" s="132">
        <v>2019</v>
      </c>
      <c r="D179" s="3">
        <v>7</v>
      </c>
      <c r="E179" s="135" t="s">
        <v>101</v>
      </c>
      <c r="F179" s="135" t="s">
        <v>4</v>
      </c>
      <c r="G179" s="137">
        <v>5.0999999999999996</v>
      </c>
      <c r="H179" s="137">
        <v>5.0999999999999996</v>
      </c>
      <c r="I179" s="8">
        <f t="shared" si="5"/>
        <v>1</v>
      </c>
      <c r="K179" s="111" t="s">
        <v>84</v>
      </c>
      <c r="L179" s="30">
        <v>1</v>
      </c>
    </row>
    <row r="180" spans="1:12" x14ac:dyDescent="0.25">
      <c r="A180" s="135" t="s">
        <v>2</v>
      </c>
      <c r="B180" s="136">
        <v>20190717</v>
      </c>
      <c r="C180" s="132">
        <v>2019</v>
      </c>
      <c r="D180" s="3">
        <v>7</v>
      </c>
      <c r="E180" s="135" t="s">
        <v>101</v>
      </c>
      <c r="F180" s="135" t="s">
        <v>4</v>
      </c>
      <c r="G180" s="137">
        <v>5.3</v>
      </c>
      <c r="H180" s="137">
        <v>5.4</v>
      </c>
      <c r="I180" s="8">
        <f t="shared" si="5"/>
        <v>1.0188679245283019</v>
      </c>
      <c r="K180" s="111" t="s">
        <v>84</v>
      </c>
      <c r="L180" s="30">
        <v>1</v>
      </c>
    </row>
    <row r="181" spans="1:12" x14ac:dyDescent="0.25">
      <c r="A181" s="135" t="s">
        <v>2</v>
      </c>
      <c r="B181" s="136">
        <v>20190717</v>
      </c>
      <c r="C181" s="132">
        <v>2019</v>
      </c>
      <c r="D181" s="3">
        <v>7</v>
      </c>
      <c r="E181" s="135" t="s">
        <v>101</v>
      </c>
      <c r="F181" s="135" t="s">
        <v>4</v>
      </c>
      <c r="G181" s="137">
        <v>5.3</v>
      </c>
      <c r="H181" s="137">
        <v>5.3</v>
      </c>
      <c r="I181" s="8">
        <f t="shared" si="5"/>
        <v>1</v>
      </c>
      <c r="K181" s="111" t="s">
        <v>84</v>
      </c>
      <c r="L181" s="30">
        <v>1</v>
      </c>
    </row>
    <row r="182" spans="1:12" x14ac:dyDescent="0.25">
      <c r="A182" s="135" t="s">
        <v>2</v>
      </c>
      <c r="B182" s="136">
        <v>20190717</v>
      </c>
      <c r="C182" s="132">
        <v>2019</v>
      </c>
      <c r="D182" s="3">
        <v>7</v>
      </c>
      <c r="E182" s="135" t="s">
        <v>101</v>
      </c>
      <c r="F182" s="135" t="s">
        <v>4</v>
      </c>
      <c r="G182" s="137">
        <v>5.2</v>
      </c>
      <c r="H182" s="137">
        <v>5.3</v>
      </c>
      <c r="I182" s="8">
        <f t="shared" si="5"/>
        <v>1.0192307692307692</v>
      </c>
      <c r="K182" s="111" t="s">
        <v>84</v>
      </c>
      <c r="L182" s="30">
        <v>1</v>
      </c>
    </row>
    <row r="183" spans="1:12" x14ac:dyDescent="0.25">
      <c r="A183" s="135" t="s">
        <v>2</v>
      </c>
      <c r="B183" s="136">
        <v>20190717</v>
      </c>
      <c r="C183" s="132">
        <v>2019</v>
      </c>
      <c r="D183" s="3">
        <v>7</v>
      </c>
      <c r="E183" s="135" t="s">
        <v>98</v>
      </c>
      <c r="F183" s="135" t="s">
        <v>4</v>
      </c>
      <c r="G183" s="137">
        <v>4.9000000000000004</v>
      </c>
      <c r="H183" s="137">
        <v>5.0999999999999996</v>
      </c>
      <c r="I183" s="8">
        <f t="shared" si="5"/>
        <v>1.0408163265306121</v>
      </c>
      <c r="K183" s="111" t="s">
        <v>84</v>
      </c>
      <c r="L183" s="30">
        <v>1</v>
      </c>
    </row>
    <row r="184" spans="1:12" x14ac:dyDescent="0.25">
      <c r="A184" s="135" t="s">
        <v>2</v>
      </c>
      <c r="B184" s="136">
        <v>20190717</v>
      </c>
      <c r="C184" s="132">
        <v>2019</v>
      </c>
      <c r="D184" s="3">
        <v>7</v>
      </c>
      <c r="E184" s="135" t="s">
        <v>99</v>
      </c>
      <c r="F184" s="135" t="s">
        <v>4</v>
      </c>
      <c r="G184" s="137">
        <v>5.3</v>
      </c>
      <c r="H184" s="137">
        <v>5.5</v>
      </c>
      <c r="I184" s="8">
        <f t="shared" si="5"/>
        <v>1.0377358490566038</v>
      </c>
      <c r="K184" s="111" t="s">
        <v>84</v>
      </c>
      <c r="L184" s="30">
        <v>1</v>
      </c>
    </row>
    <row r="185" spans="1:12" x14ac:dyDescent="0.25">
      <c r="A185" s="135" t="s">
        <v>2</v>
      </c>
      <c r="B185" s="136">
        <v>20190717</v>
      </c>
      <c r="C185" s="132">
        <v>2019</v>
      </c>
      <c r="D185" s="3">
        <v>7</v>
      </c>
      <c r="E185" s="135" t="s">
        <v>99</v>
      </c>
      <c r="F185" s="135" t="s">
        <v>4</v>
      </c>
      <c r="G185" s="137">
        <v>4.9000000000000004</v>
      </c>
      <c r="H185" s="137">
        <v>5.2</v>
      </c>
      <c r="I185" s="8">
        <f t="shared" si="5"/>
        <v>1.0612244897959184</v>
      </c>
      <c r="K185" s="111" t="s">
        <v>84</v>
      </c>
      <c r="L185" s="30">
        <v>1</v>
      </c>
    </row>
    <row r="186" spans="1:12" x14ac:dyDescent="0.25">
      <c r="A186" s="135" t="s">
        <v>2</v>
      </c>
      <c r="B186" s="136">
        <v>20190717</v>
      </c>
      <c r="C186" s="132">
        <v>2019</v>
      </c>
      <c r="D186" s="3">
        <v>7</v>
      </c>
      <c r="E186" s="135" t="s">
        <v>94</v>
      </c>
      <c r="F186" s="135" t="s">
        <v>4</v>
      </c>
      <c r="G186" s="137">
        <v>5</v>
      </c>
      <c r="H186" s="137">
        <v>5.2</v>
      </c>
      <c r="I186" s="8">
        <f t="shared" si="5"/>
        <v>1.04</v>
      </c>
      <c r="K186" s="111" t="s">
        <v>84</v>
      </c>
      <c r="L186" s="30">
        <v>1</v>
      </c>
    </row>
    <row r="187" spans="1:12" x14ac:dyDescent="0.25">
      <c r="A187" s="135" t="s">
        <v>2</v>
      </c>
      <c r="B187" s="136">
        <v>20190717</v>
      </c>
      <c r="C187" s="132">
        <v>2019</v>
      </c>
      <c r="D187" s="3">
        <v>7</v>
      </c>
      <c r="E187" s="135" t="s">
        <v>94</v>
      </c>
      <c r="F187" s="135" t="s">
        <v>4</v>
      </c>
      <c r="G187" s="137">
        <v>5.0999999999999996</v>
      </c>
      <c r="H187" s="137">
        <v>5.0999999999999996</v>
      </c>
      <c r="I187" s="8">
        <f t="shared" si="5"/>
        <v>1</v>
      </c>
      <c r="K187" s="111" t="s">
        <v>84</v>
      </c>
      <c r="L187" s="30">
        <v>1</v>
      </c>
    </row>
    <row r="188" spans="1:12" x14ac:dyDescent="0.25">
      <c r="A188" s="135" t="s">
        <v>2</v>
      </c>
      <c r="B188" s="136">
        <v>20190717</v>
      </c>
      <c r="C188" s="132">
        <v>2019</v>
      </c>
      <c r="D188" s="3">
        <v>7</v>
      </c>
      <c r="E188" s="135" t="s">
        <v>94</v>
      </c>
      <c r="F188" s="135" t="s">
        <v>4</v>
      </c>
      <c r="G188" s="137">
        <v>5</v>
      </c>
      <c r="H188" s="137">
        <v>5.2</v>
      </c>
      <c r="I188" s="8">
        <f t="shared" si="5"/>
        <v>1.04</v>
      </c>
      <c r="K188" s="111" t="s">
        <v>84</v>
      </c>
      <c r="L188" s="30">
        <v>1</v>
      </c>
    </row>
    <row r="189" spans="1:12" x14ac:dyDescent="0.25">
      <c r="A189" s="135" t="s">
        <v>2</v>
      </c>
      <c r="B189" s="136">
        <v>20190717</v>
      </c>
      <c r="C189" s="132">
        <v>2019</v>
      </c>
      <c r="D189" s="3">
        <v>7</v>
      </c>
      <c r="E189" s="135" t="s">
        <v>96</v>
      </c>
      <c r="F189" s="135" t="s">
        <v>4</v>
      </c>
      <c r="G189" s="137">
        <v>4.8</v>
      </c>
      <c r="H189" s="137">
        <v>5</v>
      </c>
      <c r="I189" s="8">
        <f t="shared" si="5"/>
        <v>1.0416666666666667</v>
      </c>
      <c r="K189" s="111" t="s">
        <v>84</v>
      </c>
      <c r="L189" s="30">
        <v>1</v>
      </c>
    </row>
    <row r="190" spans="1:12" x14ac:dyDescent="0.25">
      <c r="A190" s="135" t="s">
        <v>2</v>
      </c>
      <c r="B190" s="136">
        <v>20190730</v>
      </c>
      <c r="C190" s="132">
        <v>2019</v>
      </c>
      <c r="D190" s="3">
        <v>8</v>
      </c>
      <c r="E190" s="135" t="s">
        <v>241</v>
      </c>
      <c r="F190" s="135" t="s">
        <v>4</v>
      </c>
      <c r="G190" s="137">
        <v>5.5</v>
      </c>
      <c r="H190" s="137">
        <v>5.7</v>
      </c>
      <c r="I190" s="8">
        <f t="shared" si="5"/>
        <v>1.0363636363636364</v>
      </c>
      <c r="K190" s="111" t="s">
        <v>84</v>
      </c>
      <c r="L190" s="30">
        <v>1</v>
      </c>
    </row>
    <row r="191" spans="1:12" x14ac:dyDescent="0.25">
      <c r="A191" s="135" t="s">
        <v>2</v>
      </c>
      <c r="B191" s="136">
        <v>20190730</v>
      </c>
      <c r="C191" s="132">
        <v>2019</v>
      </c>
      <c r="D191" s="3">
        <v>8</v>
      </c>
      <c r="E191" s="135" t="s">
        <v>241</v>
      </c>
      <c r="F191" s="135" t="s">
        <v>4</v>
      </c>
      <c r="G191" s="137">
        <v>5.2</v>
      </c>
      <c r="H191" s="137">
        <v>5.0999999999999996</v>
      </c>
      <c r="I191" s="8">
        <f t="shared" si="5"/>
        <v>0.98076923076923062</v>
      </c>
      <c r="K191" s="111" t="s">
        <v>84</v>
      </c>
      <c r="L191" s="30">
        <v>1</v>
      </c>
    </row>
    <row r="192" spans="1:12" x14ac:dyDescent="0.25">
      <c r="A192" s="135" t="s">
        <v>2</v>
      </c>
      <c r="B192" s="136">
        <v>20190730</v>
      </c>
      <c r="C192" s="132">
        <v>2019</v>
      </c>
      <c r="D192" s="3">
        <v>8</v>
      </c>
      <c r="E192" s="135" t="s">
        <v>237</v>
      </c>
      <c r="F192" s="135" t="s">
        <v>4</v>
      </c>
      <c r="G192" s="137">
        <v>5.7</v>
      </c>
      <c r="H192" s="137">
        <v>5.8</v>
      </c>
      <c r="I192" s="8">
        <f t="shared" si="5"/>
        <v>1.0175438596491226</v>
      </c>
      <c r="K192" s="111" t="s">
        <v>84</v>
      </c>
      <c r="L192" s="30">
        <v>1</v>
      </c>
    </row>
    <row r="193" spans="1:12" x14ac:dyDescent="0.25">
      <c r="A193" s="135" t="s">
        <v>2</v>
      </c>
      <c r="B193" s="136">
        <v>20190730</v>
      </c>
      <c r="C193" s="132">
        <v>2019</v>
      </c>
      <c r="D193" s="3">
        <v>8</v>
      </c>
      <c r="E193" s="135" t="s">
        <v>237</v>
      </c>
      <c r="F193" s="135" t="s">
        <v>4</v>
      </c>
      <c r="G193" s="137">
        <v>5.6</v>
      </c>
      <c r="H193" s="137">
        <v>5.8</v>
      </c>
      <c r="I193" s="8">
        <f t="shared" ref="I193:I196" si="6">H193/G193</f>
        <v>1.0357142857142858</v>
      </c>
      <c r="K193" s="111" t="s">
        <v>84</v>
      </c>
      <c r="L193" s="30">
        <v>1</v>
      </c>
    </row>
    <row r="194" spans="1:12" x14ac:dyDescent="0.25">
      <c r="A194" s="135" t="s">
        <v>2</v>
      </c>
      <c r="B194" s="136">
        <v>20190730</v>
      </c>
      <c r="C194" s="132">
        <v>2019</v>
      </c>
      <c r="D194" s="3">
        <v>8</v>
      </c>
      <c r="E194" s="135" t="s">
        <v>243</v>
      </c>
      <c r="F194" s="135" t="s">
        <v>4</v>
      </c>
      <c r="G194" s="137">
        <v>5.3</v>
      </c>
      <c r="H194" s="137">
        <v>5.4</v>
      </c>
      <c r="I194" s="8">
        <f t="shared" si="6"/>
        <v>1.0188679245283019</v>
      </c>
      <c r="K194" s="111" t="s">
        <v>84</v>
      </c>
      <c r="L194" s="30">
        <v>1</v>
      </c>
    </row>
    <row r="195" spans="1:12" x14ac:dyDescent="0.25">
      <c r="A195" s="135" t="s">
        <v>2</v>
      </c>
      <c r="B195" s="136">
        <v>20190730</v>
      </c>
      <c r="C195" s="132">
        <v>2019</v>
      </c>
      <c r="D195" s="3">
        <v>8</v>
      </c>
      <c r="E195" s="135" t="s">
        <v>239</v>
      </c>
      <c r="F195" s="135" t="s">
        <v>4</v>
      </c>
      <c r="G195" s="137">
        <v>5.4</v>
      </c>
      <c r="H195" s="137">
        <v>5.5</v>
      </c>
      <c r="I195" s="8">
        <f t="shared" si="6"/>
        <v>1.0185185185185184</v>
      </c>
      <c r="K195" s="111" t="s">
        <v>84</v>
      </c>
      <c r="L195" s="30">
        <v>1</v>
      </c>
    </row>
    <row r="196" spans="1:12" x14ac:dyDescent="0.25">
      <c r="A196" s="135" t="s">
        <v>2</v>
      </c>
      <c r="B196" s="136">
        <v>20190730</v>
      </c>
      <c r="C196" s="132">
        <v>2019</v>
      </c>
      <c r="D196" s="3">
        <v>8</v>
      </c>
      <c r="E196" s="135" t="s">
        <v>242</v>
      </c>
      <c r="F196" s="135" t="s">
        <v>4</v>
      </c>
      <c r="G196" s="137">
        <v>5.2</v>
      </c>
      <c r="H196" s="137">
        <v>5.4</v>
      </c>
      <c r="I196" s="8">
        <f t="shared" si="6"/>
        <v>1.0384615384615385</v>
      </c>
      <c r="K196" s="111" t="s">
        <v>84</v>
      </c>
      <c r="L196" s="30">
        <v>1</v>
      </c>
    </row>
    <row r="197" spans="1:12" x14ac:dyDescent="0.25">
      <c r="A197" s="135" t="s">
        <v>45</v>
      </c>
      <c r="B197" s="136">
        <v>20190813</v>
      </c>
      <c r="C197" s="132">
        <v>2019</v>
      </c>
      <c r="D197" s="3">
        <v>9</v>
      </c>
      <c r="E197" s="135" t="s">
        <v>274</v>
      </c>
      <c r="F197" s="135" t="s">
        <v>4</v>
      </c>
      <c r="G197" s="137">
        <v>5.2</v>
      </c>
      <c r="H197" s="137">
        <v>5.2</v>
      </c>
      <c r="I197" s="8">
        <f>H197/G197</f>
        <v>1</v>
      </c>
      <c r="L197" s="30">
        <v>1</v>
      </c>
    </row>
    <row r="198" spans="1:12" x14ac:dyDescent="0.25">
      <c r="A198" s="135" t="s">
        <v>45</v>
      </c>
      <c r="B198" s="136">
        <v>20190813</v>
      </c>
      <c r="C198" s="132">
        <v>2019</v>
      </c>
      <c r="D198" s="3">
        <v>9</v>
      </c>
      <c r="E198" s="135" t="s">
        <v>272</v>
      </c>
      <c r="F198" s="135" t="s">
        <v>4</v>
      </c>
      <c r="G198" s="137">
        <v>5.0999999999999996</v>
      </c>
      <c r="H198" s="137">
        <v>5.3</v>
      </c>
      <c r="I198" s="8">
        <f>H198/G198</f>
        <v>1.0392156862745099</v>
      </c>
      <c r="L198" s="30">
        <v>1</v>
      </c>
    </row>
    <row r="199" spans="1:12" x14ac:dyDescent="0.25">
      <c r="A199" s="135" t="s">
        <v>2</v>
      </c>
      <c r="B199" s="136">
        <v>20190813</v>
      </c>
      <c r="C199" s="132">
        <v>2019</v>
      </c>
      <c r="D199" s="3">
        <v>9</v>
      </c>
      <c r="E199" s="135" t="s">
        <v>278</v>
      </c>
      <c r="F199" s="135" t="s">
        <v>4</v>
      </c>
      <c r="G199" s="137">
        <v>5.4</v>
      </c>
      <c r="H199" s="137">
        <v>5.4</v>
      </c>
      <c r="I199" s="8">
        <f>H199/G199</f>
        <v>1</v>
      </c>
      <c r="L199" s="30">
        <v>1</v>
      </c>
    </row>
    <row r="200" spans="1:12" x14ac:dyDescent="0.25">
      <c r="A200" s="289" t="s">
        <v>0</v>
      </c>
      <c r="B200" s="289" t="s">
        <v>206</v>
      </c>
      <c r="E200" s="289" t="s">
        <v>1</v>
      </c>
      <c r="F200" s="289" t="s">
        <v>703</v>
      </c>
      <c r="G200" s="289" t="s">
        <v>704</v>
      </c>
      <c r="H200" s="289" t="s">
        <v>705</v>
      </c>
      <c r="I200" s="8"/>
    </row>
    <row r="201" spans="1:12" x14ac:dyDescent="0.25">
      <c r="A201" s="290" t="s">
        <v>45</v>
      </c>
      <c r="B201" s="291">
        <v>20190827</v>
      </c>
      <c r="E201" s="290" t="s">
        <v>288</v>
      </c>
      <c r="F201" s="290" t="s">
        <v>4</v>
      </c>
      <c r="G201" s="292">
        <v>27.1</v>
      </c>
      <c r="H201" s="292">
        <v>21</v>
      </c>
      <c r="I201" s="8"/>
    </row>
    <row r="202" spans="1:12" x14ac:dyDescent="0.25">
      <c r="A202" s="290" t="s">
        <v>45</v>
      </c>
      <c r="B202" s="291">
        <v>20190827</v>
      </c>
      <c r="E202" s="290" t="s">
        <v>292</v>
      </c>
      <c r="F202" s="290" t="s">
        <v>4</v>
      </c>
      <c r="G202" s="292">
        <v>23.9</v>
      </c>
      <c r="H202" s="292">
        <v>18.3</v>
      </c>
      <c r="I202" s="8"/>
    </row>
    <row r="203" spans="1:12" x14ac:dyDescent="0.25">
      <c r="A203" s="290" t="s">
        <v>45</v>
      </c>
      <c r="B203" s="291">
        <v>20190827</v>
      </c>
      <c r="E203" s="290" t="s">
        <v>292</v>
      </c>
      <c r="F203" s="290" t="s">
        <v>4</v>
      </c>
      <c r="G203" s="292">
        <v>7.3</v>
      </c>
      <c r="H203" s="292">
        <v>6.7</v>
      </c>
      <c r="I203" s="8"/>
    </row>
    <row r="204" spans="1:12" x14ac:dyDescent="0.25">
      <c r="A204" s="290" t="s">
        <v>2</v>
      </c>
      <c r="B204" s="291">
        <v>20190827</v>
      </c>
      <c r="E204" s="290" t="s">
        <v>292</v>
      </c>
      <c r="F204" s="290" t="s">
        <v>4</v>
      </c>
      <c r="G204" s="292">
        <v>5.3</v>
      </c>
      <c r="H204" s="292">
        <v>5.2</v>
      </c>
      <c r="I204" s="8"/>
    </row>
    <row r="205" spans="1:12" x14ac:dyDescent="0.25">
      <c r="A205" s="290" t="s">
        <v>2</v>
      </c>
      <c r="B205" s="291">
        <v>20190827</v>
      </c>
      <c r="E205" s="290" t="s">
        <v>292</v>
      </c>
      <c r="F205" s="290" t="s">
        <v>4</v>
      </c>
      <c r="G205" s="292">
        <v>12.3</v>
      </c>
      <c r="H205" s="292">
        <v>10.199999999999999</v>
      </c>
      <c r="I205" s="8"/>
    </row>
    <row r="206" spans="1:12" x14ac:dyDescent="0.25">
      <c r="A206" s="290" t="s">
        <v>2</v>
      </c>
      <c r="B206" s="291">
        <v>20190827</v>
      </c>
      <c r="E206" s="290" t="s">
        <v>287</v>
      </c>
      <c r="F206" s="290" t="s">
        <v>4</v>
      </c>
      <c r="G206" s="292">
        <v>4.9000000000000004</v>
      </c>
      <c r="H206" s="292">
        <v>5</v>
      </c>
      <c r="I206" s="8"/>
    </row>
    <row r="207" spans="1:12" x14ac:dyDescent="0.25">
      <c r="A207" s="290" t="s">
        <v>2</v>
      </c>
      <c r="B207" s="291">
        <v>20190827</v>
      </c>
      <c r="E207" s="290" t="s">
        <v>284</v>
      </c>
      <c r="F207" s="290" t="s">
        <v>4</v>
      </c>
      <c r="G207" s="292">
        <v>5</v>
      </c>
      <c r="H207" s="292">
        <v>5</v>
      </c>
      <c r="I207" s="8"/>
    </row>
    <row r="208" spans="1:12" x14ac:dyDescent="0.25">
      <c r="A208" s="290" t="s">
        <v>2</v>
      </c>
      <c r="B208" s="291">
        <v>20190827</v>
      </c>
      <c r="E208" s="290" t="s">
        <v>284</v>
      </c>
      <c r="F208" s="290" t="s">
        <v>4</v>
      </c>
      <c r="G208" s="292">
        <v>6.8</v>
      </c>
      <c r="H208" s="292">
        <v>6.3</v>
      </c>
      <c r="I208" s="8"/>
    </row>
    <row r="209" spans="1:9" x14ac:dyDescent="0.25">
      <c r="A209" s="290" t="s">
        <v>2</v>
      </c>
      <c r="B209" s="291">
        <v>20190827</v>
      </c>
      <c r="E209" s="290" t="s">
        <v>284</v>
      </c>
      <c r="F209" s="290" t="s">
        <v>4</v>
      </c>
      <c r="G209" s="292">
        <v>9</v>
      </c>
      <c r="H209" s="292">
        <v>7.6</v>
      </c>
      <c r="I209" s="8"/>
    </row>
    <row r="210" spans="1:9" x14ac:dyDescent="0.25">
      <c r="A210" s="290" t="s">
        <v>2</v>
      </c>
      <c r="B210" s="291">
        <v>20190827</v>
      </c>
      <c r="E210" s="290" t="s">
        <v>288</v>
      </c>
      <c r="F210" s="290" t="s">
        <v>4</v>
      </c>
      <c r="G210" s="292">
        <v>5</v>
      </c>
      <c r="H210" s="292">
        <v>4.9000000000000004</v>
      </c>
      <c r="I210" s="8"/>
    </row>
    <row r="211" spans="1:9" x14ac:dyDescent="0.25">
      <c r="A211" s="290" t="s">
        <v>2</v>
      </c>
      <c r="B211" s="291">
        <v>20190827</v>
      </c>
      <c r="E211" s="290" t="s">
        <v>290</v>
      </c>
      <c r="F211" s="290" t="s">
        <v>4</v>
      </c>
      <c r="G211" s="292">
        <v>5.8</v>
      </c>
      <c r="H211" s="292">
        <v>5.9</v>
      </c>
      <c r="I211" s="8"/>
    </row>
    <row r="212" spans="1:9" x14ac:dyDescent="0.25">
      <c r="A212" s="290" t="s">
        <v>2</v>
      </c>
      <c r="B212" s="291">
        <v>20190827</v>
      </c>
      <c r="E212" s="290" t="s">
        <v>290</v>
      </c>
      <c r="F212" s="290" t="s">
        <v>4</v>
      </c>
      <c r="G212" s="292">
        <v>25.8</v>
      </c>
      <c r="H212" s="292">
        <v>19.8</v>
      </c>
      <c r="I212" s="8"/>
    </row>
    <row r="213" spans="1:9" x14ac:dyDescent="0.25">
      <c r="A213" s="290" t="s">
        <v>2</v>
      </c>
      <c r="B213" s="291">
        <v>20190827</v>
      </c>
      <c r="E213" s="290" t="s">
        <v>291</v>
      </c>
      <c r="F213" s="290" t="s">
        <v>4</v>
      </c>
      <c r="G213" s="292">
        <v>22.4</v>
      </c>
      <c r="H213" s="292">
        <v>17.5</v>
      </c>
      <c r="I213" s="8"/>
    </row>
    <row r="214" spans="1:9" x14ac:dyDescent="0.25">
      <c r="A214" s="290" t="s">
        <v>2</v>
      </c>
      <c r="B214" s="291">
        <v>20190827</v>
      </c>
      <c r="E214" s="290" t="s">
        <v>291</v>
      </c>
      <c r="F214" s="290" t="s">
        <v>4</v>
      </c>
      <c r="G214" s="292">
        <v>27.5</v>
      </c>
      <c r="H214" s="292">
        <v>21</v>
      </c>
      <c r="I214" s="8"/>
    </row>
    <row r="215" spans="1:9" x14ac:dyDescent="0.25">
      <c r="A215" s="290" t="s">
        <v>2</v>
      </c>
      <c r="B215" s="291">
        <v>20190827</v>
      </c>
      <c r="E215" s="290" t="s">
        <v>289</v>
      </c>
      <c r="F215" s="290" t="s">
        <v>4</v>
      </c>
      <c r="G215" s="292">
        <v>9.5</v>
      </c>
      <c r="H215" s="292">
        <v>8.1999999999999993</v>
      </c>
      <c r="I215" s="8"/>
    </row>
    <row r="216" spans="1:9" x14ac:dyDescent="0.25">
      <c r="A216" s="290" t="s">
        <v>2</v>
      </c>
      <c r="B216" s="291">
        <v>20190827</v>
      </c>
      <c r="E216" s="290" t="s">
        <v>289</v>
      </c>
      <c r="F216" s="290" t="s">
        <v>4</v>
      </c>
      <c r="G216" s="292">
        <v>9.1999999999999993</v>
      </c>
      <c r="H216" s="292">
        <v>7.5</v>
      </c>
      <c r="I216" s="8"/>
    </row>
    <row r="217" spans="1:9" x14ac:dyDescent="0.25">
      <c r="A217" s="135"/>
      <c r="B217" s="136"/>
      <c r="C217" s="132"/>
      <c r="E217" s="135"/>
      <c r="F217" s="135"/>
      <c r="G217" s="137"/>
      <c r="H217" s="137"/>
      <c r="I217" s="8"/>
    </row>
    <row r="218" spans="1:9" x14ac:dyDescent="0.25">
      <c r="A218" s="135"/>
      <c r="B218" s="136"/>
      <c r="C218" s="132"/>
      <c r="E218" s="135"/>
      <c r="F218" s="135"/>
      <c r="G218" s="137"/>
      <c r="H218" s="137"/>
      <c r="I218" s="8"/>
    </row>
    <row r="219" spans="1:9" x14ac:dyDescent="0.25">
      <c r="A219" s="135"/>
      <c r="B219" s="136"/>
      <c r="C219" s="132"/>
      <c r="E219" s="135"/>
      <c r="F219" s="135"/>
      <c r="G219" s="137"/>
      <c r="H219" s="137"/>
      <c r="I219" s="8"/>
    </row>
    <row r="220" spans="1:9" x14ac:dyDescent="0.25">
      <c r="A220" s="135"/>
      <c r="B220" s="136"/>
      <c r="C220" s="132"/>
      <c r="E220" s="135"/>
      <c r="F220" s="135"/>
      <c r="G220" s="137"/>
      <c r="H220" s="137"/>
      <c r="I220" s="8"/>
    </row>
    <row r="221" spans="1:9" x14ac:dyDescent="0.25">
      <c r="A221" s="135"/>
      <c r="B221" s="136"/>
      <c r="C221" s="132"/>
      <c r="E221" s="135"/>
      <c r="F221" s="135"/>
      <c r="G221" s="137"/>
      <c r="H221" s="137"/>
      <c r="I221" s="8"/>
    </row>
    <row r="222" spans="1:9" x14ac:dyDescent="0.25">
      <c r="A222" s="135"/>
      <c r="B222" s="136"/>
      <c r="C222" s="132"/>
      <c r="E222" s="135"/>
      <c r="F222" s="135"/>
      <c r="G222" s="137"/>
      <c r="H222" s="137"/>
      <c r="I222" s="8"/>
    </row>
  </sheetData>
  <sortState ref="A198:L223">
    <sortCondition ref="L198:L223"/>
  </sortState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6"/>
  <sheetViews>
    <sheetView topLeftCell="A385" workbookViewId="0"/>
  </sheetViews>
  <sheetFormatPr defaultColWidth="27.7109375" defaultRowHeight="12.75" x14ac:dyDescent="0.2"/>
  <cols>
    <col min="1" max="1" width="9" bestFit="1" customWidth="1"/>
    <col min="2" max="2" width="13.5703125" customWidth="1"/>
    <col min="3" max="3" width="18.5703125" bestFit="1" customWidth="1"/>
    <col min="5" max="5" width="19.28515625" customWidth="1"/>
    <col min="6" max="6" width="18" bestFit="1" customWidth="1"/>
    <col min="7" max="7" width="13.140625" customWidth="1"/>
    <col min="8" max="9" width="23.85546875" customWidth="1"/>
    <col min="10" max="10" width="15.140625" bestFit="1" customWidth="1"/>
    <col min="11" max="11" width="13.7109375" bestFit="1" customWidth="1"/>
    <col min="12" max="12" width="5.28515625" bestFit="1" customWidth="1"/>
    <col min="13" max="13" width="5" bestFit="1" customWidth="1"/>
    <col min="14" max="14" width="7.28515625" customWidth="1"/>
    <col min="15" max="15" width="5.28515625" bestFit="1" customWidth="1"/>
    <col min="16" max="16" width="11.28515625" customWidth="1"/>
    <col min="17" max="17" width="5" bestFit="1" customWidth="1"/>
  </cols>
  <sheetData>
    <row r="1" spans="1:17" ht="15" x14ac:dyDescent="0.25">
      <c r="A1" s="119" t="s">
        <v>0</v>
      </c>
      <c r="B1" s="119" t="s">
        <v>206</v>
      </c>
      <c r="C1" s="119" t="s">
        <v>1</v>
      </c>
      <c r="D1" s="119" t="s">
        <v>211</v>
      </c>
      <c r="E1" s="146" t="s">
        <v>282</v>
      </c>
      <c r="F1" s="147" t="s">
        <v>281</v>
      </c>
    </row>
    <row r="2" spans="1:17" ht="15" x14ac:dyDescent="0.25">
      <c r="A2" s="120" t="s">
        <v>45</v>
      </c>
      <c r="B2" s="150">
        <v>43238</v>
      </c>
      <c r="C2" s="120" t="s">
        <v>213</v>
      </c>
      <c r="D2" s="120" t="s">
        <v>212</v>
      </c>
      <c r="E2" s="121">
        <v>0</v>
      </c>
      <c r="F2" s="121">
        <v>0</v>
      </c>
      <c r="G2" s="122" t="s">
        <v>232</v>
      </c>
      <c r="H2" t="s">
        <v>253</v>
      </c>
    </row>
    <row r="3" spans="1:17" ht="15" x14ac:dyDescent="0.25">
      <c r="A3" s="120" t="s">
        <v>45</v>
      </c>
      <c r="B3" s="150">
        <v>43238</v>
      </c>
      <c r="C3" s="120" t="s">
        <v>214</v>
      </c>
      <c r="D3" s="120" t="s">
        <v>212</v>
      </c>
      <c r="E3" s="121">
        <v>0</v>
      </c>
      <c r="F3" s="121">
        <v>0</v>
      </c>
      <c r="G3" s="123" t="s">
        <v>45</v>
      </c>
      <c r="H3" s="125">
        <v>208</v>
      </c>
      <c r="J3" t="s">
        <v>254</v>
      </c>
      <c r="K3" t="s">
        <v>255</v>
      </c>
      <c r="L3" t="s">
        <v>154</v>
      </c>
      <c r="M3" t="s">
        <v>264</v>
      </c>
    </row>
    <row r="4" spans="1:17" ht="15" x14ac:dyDescent="0.25">
      <c r="A4" s="120" t="s">
        <v>45</v>
      </c>
      <c r="B4" s="150">
        <v>43238</v>
      </c>
      <c r="C4" s="120" t="s">
        <v>215</v>
      </c>
      <c r="D4" s="120" t="s">
        <v>212</v>
      </c>
      <c r="E4" s="121">
        <v>0</v>
      </c>
      <c r="F4" s="121">
        <v>0</v>
      </c>
      <c r="G4" s="278">
        <v>43238</v>
      </c>
      <c r="H4" s="125">
        <v>10</v>
      </c>
      <c r="J4">
        <v>0</v>
      </c>
      <c r="K4">
        <v>0</v>
      </c>
      <c r="L4">
        <v>4</v>
      </c>
      <c r="M4">
        <v>2018</v>
      </c>
      <c r="O4" t="s">
        <v>45</v>
      </c>
    </row>
    <row r="5" spans="1:17" ht="15" x14ac:dyDescent="0.25">
      <c r="A5" s="120" t="s">
        <v>45</v>
      </c>
      <c r="B5" s="150">
        <v>43238</v>
      </c>
      <c r="C5" s="120" t="s">
        <v>216</v>
      </c>
      <c r="D5" s="120" t="s">
        <v>212</v>
      </c>
      <c r="E5" s="121">
        <v>0</v>
      </c>
      <c r="F5" s="121">
        <v>0</v>
      </c>
      <c r="G5" s="278">
        <v>43253</v>
      </c>
      <c r="H5" s="125">
        <v>9</v>
      </c>
      <c r="J5">
        <v>1</v>
      </c>
      <c r="K5">
        <v>0.44444444444444442</v>
      </c>
      <c r="L5">
        <v>5</v>
      </c>
      <c r="M5">
        <v>2018</v>
      </c>
      <c r="O5" t="s">
        <v>154</v>
      </c>
      <c r="P5">
        <v>2018</v>
      </c>
      <c r="Q5">
        <v>2019</v>
      </c>
    </row>
    <row r="6" spans="1:17" ht="15" x14ac:dyDescent="0.25">
      <c r="A6" s="120" t="s">
        <v>45</v>
      </c>
      <c r="B6" s="150">
        <v>43238</v>
      </c>
      <c r="C6" s="120" t="s">
        <v>217</v>
      </c>
      <c r="D6" s="120" t="s">
        <v>212</v>
      </c>
      <c r="E6" s="121">
        <v>0</v>
      </c>
      <c r="F6" s="121">
        <v>0</v>
      </c>
      <c r="G6" s="278">
        <v>43264</v>
      </c>
      <c r="H6" s="125">
        <v>10</v>
      </c>
      <c r="J6">
        <v>1</v>
      </c>
      <c r="K6">
        <v>0.4</v>
      </c>
      <c r="L6">
        <v>6</v>
      </c>
      <c r="M6">
        <v>2018</v>
      </c>
      <c r="O6">
        <v>1</v>
      </c>
      <c r="Q6">
        <v>0</v>
      </c>
    </row>
    <row r="7" spans="1:17" ht="15" x14ac:dyDescent="0.25">
      <c r="A7" s="120" t="s">
        <v>45</v>
      </c>
      <c r="B7" s="150">
        <v>43238</v>
      </c>
      <c r="C7" s="120" t="s">
        <v>218</v>
      </c>
      <c r="D7" s="120" t="s">
        <v>212</v>
      </c>
      <c r="E7" s="121">
        <v>0</v>
      </c>
      <c r="F7" s="121">
        <v>0</v>
      </c>
      <c r="G7" s="278">
        <v>43280</v>
      </c>
      <c r="H7" s="125">
        <v>10</v>
      </c>
      <c r="J7">
        <v>9</v>
      </c>
      <c r="K7">
        <v>3.6</v>
      </c>
      <c r="L7">
        <v>7</v>
      </c>
      <c r="M7">
        <v>2018</v>
      </c>
      <c r="O7">
        <v>2</v>
      </c>
      <c r="Q7">
        <v>0</v>
      </c>
    </row>
    <row r="8" spans="1:17" ht="15" x14ac:dyDescent="0.25">
      <c r="A8" s="120" t="s">
        <v>45</v>
      </c>
      <c r="B8" s="150">
        <v>43238</v>
      </c>
      <c r="C8" s="120" t="s">
        <v>219</v>
      </c>
      <c r="D8" s="120" t="s">
        <v>212</v>
      </c>
      <c r="E8" s="121">
        <v>0</v>
      </c>
      <c r="F8" s="121">
        <v>0</v>
      </c>
      <c r="G8" s="278">
        <v>43291</v>
      </c>
      <c r="H8" s="125">
        <v>10</v>
      </c>
      <c r="J8">
        <v>35</v>
      </c>
      <c r="K8">
        <v>14</v>
      </c>
      <c r="L8">
        <v>8</v>
      </c>
      <c r="M8">
        <v>2018</v>
      </c>
      <c r="O8">
        <v>3</v>
      </c>
      <c r="Q8">
        <v>2.4</v>
      </c>
    </row>
    <row r="9" spans="1:17" ht="15" x14ac:dyDescent="0.25">
      <c r="A9" s="120" t="s">
        <v>45</v>
      </c>
      <c r="B9" s="150">
        <v>43238</v>
      </c>
      <c r="C9" s="120" t="s">
        <v>220</v>
      </c>
      <c r="D9" s="120" t="s">
        <v>212</v>
      </c>
      <c r="E9" s="121">
        <v>0</v>
      </c>
      <c r="F9" s="121">
        <v>0</v>
      </c>
      <c r="G9" s="278">
        <v>43306</v>
      </c>
      <c r="H9" s="125">
        <v>10</v>
      </c>
      <c r="J9">
        <v>9</v>
      </c>
      <c r="K9">
        <v>3.6</v>
      </c>
      <c r="L9">
        <v>9</v>
      </c>
      <c r="M9">
        <v>2018</v>
      </c>
      <c r="O9">
        <v>4</v>
      </c>
      <c r="P9">
        <v>0</v>
      </c>
      <c r="Q9">
        <v>0.4</v>
      </c>
    </row>
    <row r="10" spans="1:17" ht="15" x14ac:dyDescent="0.25">
      <c r="A10" s="120" t="s">
        <v>45</v>
      </c>
      <c r="B10" s="150">
        <v>43238</v>
      </c>
      <c r="C10" s="120" t="s">
        <v>221</v>
      </c>
      <c r="D10" s="120" t="s">
        <v>212</v>
      </c>
      <c r="E10" s="121">
        <v>0</v>
      </c>
      <c r="F10" s="121">
        <v>0</v>
      </c>
      <c r="G10" s="278">
        <v>43319</v>
      </c>
      <c r="H10" s="125">
        <v>10</v>
      </c>
      <c r="J10">
        <v>4</v>
      </c>
      <c r="K10">
        <v>1.6</v>
      </c>
      <c r="L10">
        <v>10</v>
      </c>
      <c r="M10">
        <v>2018</v>
      </c>
      <c r="O10">
        <v>5</v>
      </c>
      <c r="P10">
        <v>0.44444444444444442</v>
      </c>
      <c r="Q10">
        <v>15.6</v>
      </c>
    </row>
    <row r="11" spans="1:17" ht="15" x14ac:dyDescent="0.25">
      <c r="A11" s="120" t="s">
        <v>45</v>
      </c>
      <c r="B11" s="150">
        <v>43238</v>
      </c>
      <c r="C11" s="120" t="s">
        <v>222</v>
      </c>
      <c r="D11" s="120" t="s">
        <v>212</v>
      </c>
      <c r="E11" s="121">
        <v>0</v>
      </c>
      <c r="F11" s="121">
        <v>0</v>
      </c>
      <c r="G11" s="278">
        <v>43335</v>
      </c>
      <c r="H11" s="125">
        <v>10</v>
      </c>
      <c r="J11">
        <v>14</v>
      </c>
      <c r="K11">
        <v>5.6</v>
      </c>
      <c r="L11">
        <v>11</v>
      </c>
      <c r="M11">
        <v>2018</v>
      </c>
      <c r="O11">
        <v>6</v>
      </c>
      <c r="P11">
        <v>0.4</v>
      </c>
      <c r="Q11">
        <v>5.2</v>
      </c>
    </row>
    <row r="12" spans="1:17" ht="15" x14ac:dyDescent="0.25">
      <c r="A12" s="120" t="s">
        <v>45</v>
      </c>
      <c r="B12" s="150">
        <v>43253</v>
      </c>
      <c r="C12" s="120" t="s">
        <v>22</v>
      </c>
      <c r="D12" s="120" t="s">
        <v>212</v>
      </c>
      <c r="E12" s="121">
        <v>1</v>
      </c>
      <c r="F12" s="121">
        <v>1</v>
      </c>
      <c r="G12" s="278">
        <v>43349</v>
      </c>
      <c r="H12" s="125">
        <v>10</v>
      </c>
      <c r="J12">
        <v>9</v>
      </c>
      <c r="K12">
        <v>3.6</v>
      </c>
      <c r="L12">
        <v>12</v>
      </c>
      <c r="M12">
        <v>2018</v>
      </c>
      <c r="O12">
        <v>7</v>
      </c>
      <c r="P12">
        <v>3.6</v>
      </c>
      <c r="Q12">
        <v>0.8</v>
      </c>
    </row>
    <row r="13" spans="1:17" ht="15" x14ac:dyDescent="0.25">
      <c r="A13" s="120" t="s">
        <v>45</v>
      </c>
      <c r="B13" s="150">
        <v>43253</v>
      </c>
      <c r="C13" s="120" t="s">
        <v>20</v>
      </c>
      <c r="D13" s="120" t="s">
        <v>212</v>
      </c>
      <c r="E13" s="121">
        <v>0</v>
      </c>
      <c r="F13" s="121">
        <v>0</v>
      </c>
      <c r="G13" s="278">
        <v>43484</v>
      </c>
      <c r="H13" s="125">
        <v>10</v>
      </c>
      <c r="J13">
        <v>0</v>
      </c>
      <c r="K13">
        <v>0</v>
      </c>
      <c r="L13">
        <v>13</v>
      </c>
      <c r="M13">
        <v>2019</v>
      </c>
      <c r="O13">
        <v>8</v>
      </c>
      <c r="P13">
        <v>14</v>
      </c>
      <c r="Q13">
        <v>5.2</v>
      </c>
    </row>
    <row r="14" spans="1:17" ht="15" x14ac:dyDescent="0.25">
      <c r="A14" s="120" t="s">
        <v>45</v>
      </c>
      <c r="B14" s="150">
        <v>43253</v>
      </c>
      <c r="C14" s="120" t="s">
        <v>223</v>
      </c>
      <c r="D14" s="120" t="s">
        <v>212</v>
      </c>
      <c r="E14" s="121">
        <v>0</v>
      </c>
      <c r="F14" s="121">
        <v>0</v>
      </c>
      <c r="G14" s="278">
        <v>43540</v>
      </c>
      <c r="H14" s="125">
        <v>9</v>
      </c>
      <c r="J14">
        <v>0</v>
      </c>
      <c r="K14">
        <v>0</v>
      </c>
      <c r="L14">
        <v>1</v>
      </c>
      <c r="M14">
        <v>2019</v>
      </c>
      <c r="O14">
        <v>9</v>
      </c>
      <c r="P14">
        <v>3.6</v>
      </c>
      <c r="Q14">
        <v>0.8</v>
      </c>
    </row>
    <row r="15" spans="1:17" ht="15" x14ac:dyDescent="0.25">
      <c r="A15" s="120" t="s">
        <v>45</v>
      </c>
      <c r="B15" s="150">
        <v>43253</v>
      </c>
      <c r="C15" s="120" t="s">
        <v>224</v>
      </c>
      <c r="D15" s="120" t="s">
        <v>212</v>
      </c>
      <c r="E15" s="121">
        <v>0</v>
      </c>
      <c r="F15" s="121">
        <v>0</v>
      </c>
      <c r="G15" s="278">
        <v>43578</v>
      </c>
      <c r="H15" s="125">
        <v>10</v>
      </c>
      <c r="J15">
        <v>0</v>
      </c>
      <c r="K15">
        <v>0</v>
      </c>
      <c r="L15">
        <v>2</v>
      </c>
      <c r="M15">
        <v>2019</v>
      </c>
      <c r="O15">
        <v>10</v>
      </c>
      <c r="P15">
        <v>1.6</v>
      </c>
      <c r="Q15">
        <v>2.8</v>
      </c>
    </row>
    <row r="16" spans="1:17" ht="15" x14ac:dyDescent="0.25">
      <c r="A16" s="120" t="s">
        <v>45</v>
      </c>
      <c r="B16" s="150">
        <v>43253</v>
      </c>
      <c r="C16" s="120" t="s">
        <v>46</v>
      </c>
      <c r="D16" s="120" t="s">
        <v>212</v>
      </c>
      <c r="E16" s="121">
        <v>0</v>
      </c>
      <c r="F16" s="121">
        <v>0</v>
      </c>
      <c r="G16" s="278">
        <v>43593</v>
      </c>
      <c r="H16" s="125">
        <v>10</v>
      </c>
      <c r="J16">
        <v>6</v>
      </c>
      <c r="K16">
        <v>2.4</v>
      </c>
      <c r="L16">
        <v>3</v>
      </c>
      <c r="M16">
        <v>2019</v>
      </c>
      <c r="O16">
        <v>11</v>
      </c>
      <c r="P16">
        <v>5.6</v>
      </c>
    </row>
    <row r="17" spans="1:17" ht="15" x14ac:dyDescent="0.25">
      <c r="A17" s="120" t="s">
        <v>45</v>
      </c>
      <c r="B17" s="150">
        <v>43253</v>
      </c>
      <c r="C17" s="120" t="s">
        <v>24</v>
      </c>
      <c r="D17" s="120" t="s">
        <v>212</v>
      </c>
      <c r="E17" s="121">
        <v>0</v>
      </c>
      <c r="F17" s="121">
        <v>0</v>
      </c>
      <c r="G17" s="278">
        <v>43605</v>
      </c>
      <c r="H17" s="125">
        <v>10</v>
      </c>
      <c r="J17">
        <v>1</v>
      </c>
      <c r="K17">
        <v>0.4</v>
      </c>
      <c r="L17">
        <v>4</v>
      </c>
      <c r="M17">
        <v>2019</v>
      </c>
      <c r="O17">
        <v>12</v>
      </c>
      <c r="P17">
        <v>3.6</v>
      </c>
    </row>
    <row r="18" spans="1:17" ht="15" x14ac:dyDescent="0.25">
      <c r="A18" s="120" t="s">
        <v>45</v>
      </c>
      <c r="B18" s="150">
        <v>43253</v>
      </c>
      <c r="C18" s="120" t="s">
        <v>225</v>
      </c>
      <c r="D18" s="120" t="s">
        <v>212</v>
      </c>
      <c r="E18" s="121">
        <v>0</v>
      </c>
      <c r="F18" s="121">
        <v>0</v>
      </c>
      <c r="G18" s="278">
        <v>43620</v>
      </c>
      <c r="H18" s="125">
        <v>10</v>
      </c>
      <c r="J18">
        <v>39</v>
      </c>
      <c r="K18">
        <v>15.6</v>
      </c>
      <c r="L18">
        <v>5</v>
      </c>
      <c r="M18">
        <v>2019</v>
      </c>
      <c r="O18">
        <v>13</v>
      </c>
      <c r="P18">
        <v>0</v>
      </c>
    </row>
    <row r="19" spans="1:17" ht="15" x14ac:dyDescent="0.25">
      <c r="A19" s="120" t="s">
        <v>45</v>
      </c>
      <c r="B19" s="150">
        <v>43253</v>
      </c>
      <c r="C19" s="120" t="s">
        <v>19</v>
      </c>
      <c r="D19" s="120" t="s">
        <v>212</v>
      </c>
      <c r="E19" s="121">
        <v>0</v>
      </c>
      <c r="F19" s="121">
        <v>0</v>
      </c>
      <c r="G19" s="278">
        <v>43635</v>
      </c>
      <c r="H19" s="125">
        <v>10</v>
      </c>
      <c r="J19">
        <v>13</v>
      </c>
      <c r="K19">
        <v>5.2</v>
      </c>
      <c r="L19">
        <v>6</v>
      </c>
      <c r="M19">
        <v>2019</v>
      </c>
    </row>
    <row r="20" spans="1:17" ht="15" x14ac:dyDescent="0.25">
      <c r="A20" s="120" t="s">
        <v>45</v>
      </c>
      <c r="B20" s="150">
        <v>43253</v>
      </c>
      <c r="C20" s="120" t="s">
        <v>21</v>
      </c>
      <c r="D20" s="120" t="s">
        <v>212</v>
      </c>
      <c r="E20" s="121">
        <v>0</v>
      </c>
      <c r="F20" s="121">
        <v>0</v>
      </c>
      <c r="G20" s="278">
        <v>43648</v>
      </c>
      <c r="H20" s="125">
        <v>10</v>
      </c>
      <c r="J20" s="127">
        <v>2</v>
      </c>
      <c r="K20">
        <f>J20/10*4</f>
        <v>0.8</v>
      </c>
      <c r="L20">
        <v>7</v>
      </c>
      <c r="M20">
        <v>2019</v>
      </c>
    </row>
    <row r="21" spans="1:17" ht="15" x14ac:dyDescent="0.25">
      <c r="A21" s="120" t="s">
        <v>45</v>
      </c>
      <c r="B21" s="150">
        <v>43264</v>
      </c>
      <c r="C21" s="120" t="s">
        <v>25</v>
      </c>
      <c r="D21" s="120" t="s">
        <v>212</v>
      </c>
      <c r="E21" s="121">
        <v>0</v>
      </c>
      <c r="F21" s="121">
        <v>0</v>
      </c>
      <c r="G21" s="278">
        <v>43663</v>
      </c>
      <c r="H21" s="125">
        <v>10</v>
      </c>
    </row>
    <row r="22" spans="1:17" ht="15" x14ac:dyDescent="0.25">
      <c r="A22" s="120" t="s">
        <v>45</v>
      </c>
      <c r="B22" s="150">
        <v>43264</v>
      </c>
      <c r="C22" s="120" t="s">
        <v>30</v>
      </c>
      <c r="D22" s="120" t="s">
        <v>212</v>
      </c>
      <c r="E22" s="121">
        <v>0</v>
      </c>
      <c r="F22" s="121">
        <v>0</v>
      </c>
      <c r="G22" s="278">
        <v>43676</v>
      </c>
      <c r="H22" s="125">
        <v>10</v>
      </c>
      <c r="J22">
        <v>3</v>
      </c>
      <c r="K22">
        <v>1.5</v>
      </c>
      <c r="L22">
        <v>4</v>
      </c>
      <c r="M22">
        <v>2018</v>
      </c>
      <c r="O22" t="s">
        <v>2</v>
      </c>
      <c r="P22">
        <v>2018</v>
      </c>
      <c r="Q22">
        <v>2019</v>
      </c>
    </row>
    <row r="23" spans="1:17" ht="15" x14ac:dyDescent="0.25">
      <c r="A23" s="120" t="s">
        <v>45</v>
      </c>
      <c r="B23" s="150">
        <v>43264</v>
      </c>
      <c r="C23" s="120" t="s">
        <v>32</v>
      </c>
      <c r="D23" s="120" t="s">
        <v>212</v>
      </c>
      <c r="E23" s="121">
        <v>0</v>
      </c>
      <c r="F23" s="121">
        <v>0</v>
      </c>
      <c r="G23" s="278">
        <v>43690</v>
      </c>
      <c r="H23" s="125">
        <v>10</v>
      </c>
      <c r="J23">
        <v>1</v>
      </c>
      <c r="K23">
        <v>0.4</v>
      </c>
      <c r="L23">
        <v>5</v>
      </c>
      <c r="M23">
        <v>2018</v>
      </c>
      <c r="O23">
        <v>1</v>
      </c>
      <c r="Q23">
        <v>0.8</v>
      </c>
    </row>
    <row r="24" spans="1:17" ht="15" x14ac:dyDescent="0.25">
      <c r="A24" s="120" t="s">
        <v>45</v>
      </c>
      <c r="B24" s="150">
        <v>43264</v>
      </c>
      <c r="C24" s="120" t="s">
        <v>31</v>
      </c>
      <c r="D24" s="120" t="s">
        <v>212</v>
      </c>
      <c r="E24" s="121">
        <v>0</v>
      </c>
      <c r="F24" s="121">
        <v>0</v>
      </c>
      <c r="G24" s="124">
        <v>20190827</v>
      </c>
      <c r="H24" s="125">
        <v>10</v>
      </c>
      <c r="J24">
        <v>17</v>
      </c>
      <c r="K24">
        <v>6.8</v>
      </c>
      <c r="L24">
        <v>6</v>
      </c>
      <c r="M24">
        <v>2018</v>
      </c>
      <c r="O24">
        <v>2</v>
      </c>
      <c r="Q24">
        <v>0</v>
      </c>
    </row>
    <row r="25" spans="1:17" ht="15" x14ac:dyDescent="0.25">
      <c r="A25" s="120" t="s">
        <v>45</v>
      </c>
      <c r="B25" s="150">
        <v>43264</v>
      </c>
      <c r="C25" s="120" t="s">
        <v>29</v>
      </c>
      <c r="D25" s="120" t="s">
        <v>212</v>
      </c>
      <c r="E25" s="121">
        <v>0</v>
      </c>
      <c r="F25" s="121">
        <v>0</v>
      </c>
      <c r="G25" s="123" t="s">
        <v>2</v>
      </c>
      <c r="H25" s="125">
        <v>207</v>
      </c>
      <c r="J25">
        <v>34</v>
      </c>
      <c r="K25">
        <v>13.6</v>
      </c>
      <c r="L25">
        <v>7</v>
      </c>
      <c r="M25">
        <v>2018</v>
      </c>
      <c r="O25">
        <v>3</v>
      </c>
      <c r="Q25">
        <v>22.4</v>
      </c>
    </row>
    <row r="26" spans="1:17" ht="15" x14ac:dyDescent="0.25">
      <c r="A26" s="120" t="s">
        <v>45</v>
      </c>
      <c r="B26" s="150">
        <v>43264</v>
      </c>
      <c r="C26" s="120" t="s">
        <v>28</v>
      </c>
      <c r="D26" s="120" t="s">
        <v>212</v>
      </c>
      <c r="E26" s="121">
        <v>0</v>
      </c>
      <c r="F26" s="121">
        <v>0</v>
      </c>
      <c r="G26" s="278">
        <v>43291</v>
      </c>
      <c r="H26" s="125">
        <v>10</v>
      </c>
      <c r="J26">
        <v>67</v>
      </c>
      <c r="K26">
        <v>26.8</v>
      </c>
      <c r="L26">
        <v>8</v>
      </c>
      <c r="M26">
        <v>2018</v>
      </c>
      <c r="O26">
        <v>4</v>
      </c>
      <c r="P26">
        <v>1.5</v>
      </c>
      <c r="Q26">
        <v>12.8</v>
      </c>
    </row>
    <row r="27" spans="1:17" ht="15" x14ac:dyDescent="0.25">
      <c r="A27" s="120" t="s">
        <v>45</v>
      </c>
      <c r="B27" s="150">
        <v>43264</v>
      </c>
      <c r="C27" s="120" t="s">
        <v>70</v>
      </c>
      <c r="D27" s="120" t="s">
        <v>212</v>
      </c>
      <c r="E27" s="121">
        <v>0</v>
      </c>
      <c r="F27" s="121">
        <v>0</v>
      </c>
      <c r="G27" s="278">
        <v>43306</v>
      </c>
      <c r="H27" s="125">
        <v>10</v>
      </c>
      <c r="J27">
        <v>14</v>
      </c>
      <c r="K27">
        <v>5.6</v>
      </c>
      <c r="L27">
        <v>9</v>
      </c>
      <c r="M27">
        <v>2018</v>
      </c>
      <c r="O27">
        <v>5</v>
      </c>
      <c r="P27">
        <v>0.4</v>
      </c>
      <c r="Q27">
        <v>18.399999999999999</v>
      </c>
    </row>
    <row r="28" spans="1:17" ht="15" x14ac:dyDescent="0.25">
      <c r="A28" s="120" t="s">
        <v>45</v>
      </c>
      <c r="B28" s="150">
        <v>43264</v>
      </c>
      <c r="C28" s="120" t="s">
        <v>69</v>
      </c>
      <c r="D28" s="120" t="s">
        <v>212</v>
      </c>
      <c r="E28" s="121">
        <v>1</v>
      </c>
      <c r="F28" s="121">
        <v>1</v>
      </c>
      <c r="G28" s="278">
        <v>43335</v>
      </c>
      <c r="H28" s="125">
        <v>9</v>
      </c>
      <c r="J28">
        <v>10</v>
      </c>
      <c r="K28">
        <v>4</v>
      </c>
      <c r="L28">
        <v>10</v>
      </c>
      <c r="M28">
        <v>2018</v>
      </c>
      <c r="O28">
        <v>6</v>
      </c>
      <c r="P28">
        <v>6.8</v>
      </c>
      <c r="Q28">
        <v>7.6</v>
      </c>
    </row>
    <row r="29" spans="1:17" ht="15" x14ac:dyDescent="0.25">
      <c r="A29" s="120" t="s">
        <v>45</v>
      </c>
      <c r="B29" s="150">
        <v>43264</v>
      </c>
      <c r="C29" s="120" t="s">
        <v>27</v>
      </c>
      <c r="D29" s="120" t="s">
        <v>212</v>
      </c>
      <c r="E29" s="121">
        <v>0</v>
      </c>
      <c r="F29" s="121">
        <v>0</v>
      </c>
      <c r="G29" s="278">
        <v>43540</v>
      </c>
      <c r="H29" s="125">
        <v>10</v>
      </c>
      <c r="J29">
        <v>30</v>
      </c>
      <c r="K29">
        <v>13.333333333333334</v>
      </c>
      <c r="L29">
        <v>11</v>
      </c>
      <c r="M29">
        <v>2018</v>
      </c>
      <c r="O29">
        <v>7</v>
      </c>
      <c r="P29">
        <v>13.6</v>
      </c>
      <c r="Q29">
        <v>8.4</v>
      </c>
    </row>
    <row r="30" spans="1:17" ht="15" x14ac:dyDescent="0.25">
      <c r="A30" s="120" t="s">
        <v>45</v>
      </c>
      <c r="B30" s="150">
        <v>43264</v>
      </c>
      <c r="C30" s="120" t="s">
        <v>33</v>
      </c>
      <c r="D30" s="120" t="s">
        <v>212</v>
      </c>
      <c r="E30" s="121">
        <v>0</v>
      </c>
      <c r="F30" s="121">
        <v>0</v>
      </c>
      <c r="G30" s="278">
        <v>43578</v>
      </c>
      <c r="H30" s="125">
        <v>10</v>
      </c>
      <c r="J30">
        <v>3</v>
      </c>
      <c r="K30">
        <v>1.2</v>
      </c>
      <c r="L30">
        <v>12</v>
      </c>
      <c r="M30">
        <v>2018</v>
      </c>
      <c r="O30">
        <v>8</v>
      </c>
      <c r="P30">
        <v>26.8</v>
      </c>
      <c r="Q30">
        <v>10</v>
      </c>
    </row>
    <row r="31" spans="1:17" ht="15" x14ac:dyDescent="0.25">
      <c r="A31" s="120" t="s">
        <v>45</v>
      </c>
      <c r="B31" s="150">
        <v>43280</v>
      </c>
      <c r="C31" s="120" t="s">
        <v>35</v>
      </c>
      <c r="D31" s="120" t="s">
        <v>212</v>
      </c>
      <c r="E31" s="121">
        <v>0</v>
      </c>
      <c r="F31" s="121">
        <v>0</v>
      </c>
      <c r="G31" s="278">
        <v>43593</v>
      </c>
      <c r="H31" s="125">
        <v>10</v>
      </c>
      <c r="J31">
        <v>2</v>
      </c>
      <c r="K31">
        <v>0.8</v>
      </c>
      <c r="L31">
        <v>13</v>
      </c>
      <c r="M31">
        <v>2019</v>
      </c>
      <c r="O31">
        <v>9</v>
      </c>
      <c r="P31">
        <v>5.6</v>
      </c>
      <c r="Q31">
        <v>5.6</v>
      </c>
    </row>
    <row r="32" spans="1:17" ht="15" x14ac:dyDescent="0.25">
      <c r="A32" s="120" t="s">
        <v>45</v>
      </c>
      <c r="B32" s="150">
        <v>43280</v>
      </c>
      <c r="C32" s="120" t="s">
        <v>37</v>
      </c>
      <c r="D32" s="120" t="s">
        <v>212</v>
      </c>
      <c r="E32" s="121">
        <v>0</v>
      </c>
      <c r="F32" s="121">
        <v>0</v>
      </c>
      <c r="G32" s="278">
        <v>43605</v>
      </c>
      <c r="H32" s="125">
        <v>10</v>
      </c>
      <c r="J32">
        <v>2</v>
      </c>
      <c r="K32">
        <v>0.8</v>
      </c>
      <c r="L32">
        <v>1</v>
      </c>
      <c r="M32">
        <v>2019</v>
      </c>
      <c r="O32">
        <v>10</v>
      </c>
      <c r="P32">
        <v>4</v>
      </c>
      <c r="Q32">
        <v>7.6</v>
      </c>
    </row>
    <row r="33" spans="1:16" ht="15" x14ac:dyDescent="0.25">
      <c r="A33" s="120" t="s">
        <v>45</v>
      </c>
      <c r="B33" s="150">
        <v>43280</v>
      </c>
      <c r="C33" s="120" t="s">
        <v>39</v>
      </c>
      <c r="D33" s="120" t="s">
        <v>212</v>
      </c>
      <c r="E33" s="121">
        <v>2</v>
      </c>
      <c r="F33">
        <f>2-1</f>
        <v>1</v>
      </c>
      <c r="G33" s="278">
        <v>43620</v>
      </c>
      <c r="H33" s="125">
        <v>10</v>
      </c>
      <c r="J33">
        <v>0</v>
      </c>
      <c r="K33">
        <v>0</v>
      </c>
      <c r="L33">
        <v>2</v>
      </c>
      <c r="M33">
        <v>2019</v>
      </c>
      <c r="O33">
        <v>11</v>
      </c>
      <c r="P33">
        <v>13.333333333333334</v>
      </c>
    </row>
    <row r="34" spans="1:16" ht="15" x14ac:dyDescent="0.25">
      <c r="A34" s="120" t="s">
        <v>45</v>
      </c>
      <c r="B34" s="150">
        <v>43280</v>
      </c>
      <c r="C34" s="120" t="s">
        <v>41</v>
      </c>
      <c r="D34" s="120" t="s">
        <v>212</v>
      </c>
      <c r="E34" s="121">
        <v>0</v>
      </c>
      <c r="F34" s="121">
        <v>0</v>
      </c>
      <c r="G34" s="278">
        <v>43635</v>
      </c>
      <c r="H34" s="125">
        <v>10</v>
      </c>
      <c r="J34">
        <v>56</v>
      </c>
      <c r="K34">
        <v>22.4</v>
      </c>
      <c r="L34">
        <v>3</v>
      </c>
      <c r="M34">
        <v>2019</v>
      </c>
      <c r="O34">
        <v>12</v>
      </c>
      <c r="P34">
        <v>1.2</v>
      </c>
    </row>
    <row r="35" spans="1:16" ht="15" x14ac:dyDescent="0.25">
      <c r="A35" s="120" t="s">
        <v>45</v>
      </c>
      <c r="B35" s="150">
        <v>43280</v>
      </c>
      <c r="C35" s="120" t="s">
        <v>78</v>
      </c>
      <c r="D35" s="120" t="s">
        <v>212</v>
      </c>
      <c r="E35" s="121">
        <v>3</v>
      </c>
      <c r="F35" s="121">
        <v>3</v>
      </c>
      <c r="G35" s="278">
        <v>43648</v>
      </c>
      <c r="H35" s="125">
        <v>10</v>
      </c>
      <c r="J35">
        <v>32</v>
      </c>
      <c r="K35">
        <v>12.8</v>
      </c>
      <c r="L35">
        <v>4</v>
      </c>
      <c r="M35">
        <v>2019</v>
      </c>
      <c r="O35">
        <v>13</v>
      </c>
      <c r="P35">
        <v>0.8</v>
      </c>
    </row>
    <row r="36" spans="1:16" ht="15" x14ac:dyDescent="0.25">
      <c r="A36" s="120" t="s">
        <v>45</v>
      </c>
      <c r="B36" s="150">
        <v>43280</v>
      </c>
      <c r="C36" s="120" t="s">
        <v>40</v>
      </c>
      <c r="D36" s="120" t="s">
        <v>212</v>
      </c>
      <c r="E36" s="121">
        <v>1</v>
      </c>
      <c r="F36" s="121">
        <v>1</v>
      </c>
      <c r="G36" s="278">
        <v>43663</v>
      </c>
      <c r="H36" s="125">
        <v>10</v>
      </c>
      <c r="J36">
        <v>46</v>
      </c>
      <c r="K36">
        <v>18.399999999999999</v>
      </c>
      <c r="L36">
        <v>5</v>
      </c>
      <c r="M36">
        <v>2019</v>
      </c>
    </row>
    <row r="37" spans="1:16" ht="15" x14ac:dyDescent="0.25">
      <c r="A37" s="120" t="s">
        <v>45</v>
      </c>
      <c r="B37" s="150">
        <v>43280</v>
      </c>
      <c r="C37" s="120" t="s">
        <v>38</v>
      </c>
      <c r="D37" s="120" t="s">
        <v>212</v>
      </c>
      <c r="E37" s="121">
        <v>0</v>
      </c>
      <c r="F37" s="121">
        <v>0</v>
      </c>
      <c r="G37" s="278">
        <v>43676</v>
      </c>
      <c r="H37" s="125">
        <v>10</v>
      </c>
      <c r="J37">
        <v>19</v>
      </c>
      <c r="K37">
        <v>7.6</v>
      </c>
      <c r="L37">
        <v>6</v>
      </c>
      <c r="M37">
        <v>2019</v>
      </c>
    </row>
    <row r="38" spans="1:16" ht="15" x14ac:dyDescent="0.25">
      <c r="A38" s="120" t="s">
        <v>45</v>
      </c>
      <c r="B38" s="150">
        <v>43280</v>
      </c>
      <c r="C38" s="120" t="s">
        <v>36</v>
      </c>
      <c r="D38" s="120" t="s">
        <v>212</v>
      </c>
      <c r="E38" s="121">
        <v>0</v>
      </c>
      <c r="F38" s="121">
        <v>0</v>
      </c>
      <c r="G38" s="278">
        <v>43690</v>
      </c>
      <c r="H38" s="125">
        <v>10</v>
      </c>
      <c r="J38" s="127">
        <v>21</v>
      </c>
      <c r="K38">
        <f>J38/10*4</f>
        <v>8.4</v>
      </c>
      <c r="L38">
        <v>7</v>
      </c>
      <c r="M38">
        <v>2019</v>
      </c>
    </row>
    <row r="39" spans="1:16" ht="15" x14ac:dyDescent="0.25">
      <c r="A39" s="120" t="s">
        <v>45</v>
      </c>
      <c r="B39" s="150">
        <v>43280</v>
      </c>
      <c r="C39" s="120" t="s">
        <v>42</v>
      </c>
      <c r="D39" s="120" t="s">
        <v>212</v>
      </c>
      <c r="E39" s="121">
        <v>3</v>
      </c>
      <c r="F39" s="121">
        <v>3</v>
      </c>
      <c r="G39" s="278">
        <v>43236</v>
      </c>
      <c r="H39" s="125">
        <v>8</v>
      </c>
    </row>
    <row r="40" spans="1:16" ht="15" x14ac:dyDescent="0.25">
      <c r="A40" s="120" t="s">
        <v>45</v>
      </c>
      <c r="B40" s="150">
        <v>43280</v>
      </c>
      <c r="C40" s="120" t="s">
        <v>34</v>
      </c>
      <c r="D40" s="120" t="s">
        <v>212</v>
      </c>
      <c r="E40" s="121">
        <v>0</v>
      </c>
      <c r="F40" s="121">
        <v>0</v>
      </c>
      <c r="G40" s="278">
        <v>43251</v>
      </c>
      <c r="H40" s="125">
        <v>10</v>
      </c>
    </row>
    <row r="41" spans="1:16" ht="15" x14ac:dyDescent="0.25">
      <c r="A41" s="120" t="s">
        <v>45</v>
      </c>
      <c r="B41" s="150">
        <v>43291</v>
      </c>
      <c r="C41" s="120" t="s">
        <v>50</v>
      </c>
      <c r="D41" s="120" t="s">
        <v>212</v>
      </c>
      <c r="E41" s="121">
        <v>0</v>
      </c>
      <c r="F41" s="121">
        <v>0</v>
      </c>
      <c r="G41" s="278">
        <v>43263</v>
      </c>
      <c r="H41" s="125">
        <v>10</v>
      </c>
    </row>
    <row r="42" spans="1:16" ht="15" x14ac:dyDescent="0.25">
      <c r="A42" s="120" t="s">
        <v>45</v>
      </c>
      <c r="B42" s="150">
        <v>43291</v>
      </c>
      <c r="C42" s="120" t="s">
        <v>52</v>
      </c>
      <c r="D42" s="120" t="s">
        <v>212</v>
      </c>
      <c r="E42" s="121">
        <v>0</v>
      </c>
      <c r="F42" s="121">
        <v>0</v>
      </c>
      <c r="G42" s="278">
        <v>43276</v>
      </c>
      <c r="H42" s="125">
        <v>10</v>
      </c>
    </row>
    <row r="43" spans="1:16" ht="15" x14ac:dyDescent="0.25">
      <c r="A43" s="120" t="s">
        <v>45</v>
      </c>
      <c r="B43" s="150">
        <v>43291</v>
      </c>
      <c r="C43" s="120" t="s">
        <v>56</v>
      </c>
      <c r="D43" s="120" t="s">
        <v>212</v>
      </c>
      <c r="E43" s="121">
        <v>2</v>
      </c>
      <c r="F43" s="121">
        <v>2</v>
      </c>
      <c r="G43" s="278">
        <v>43318</v>
      </c>
      <c r="H43" s="125">
        <v>10</v>
      </c>
    </row>
    <row r="44" spans="1:16" ht="15" x14ac:dyDescent="0.25">
      <c r="A44" s="120" t="s">
        <v>45</v>
      </c>
      <c r="B44" s="150">
        <v>43291</v>
      </c>
      <c r="C44" s="120" t="s">
        <v>48</v>
      </c>
      <c r="D44" s="120" t="s">
        <v>212</v>
      </c>
      <c r="E44" s="121">
        <v>13</v>
      </c>
      <c r="F44" s="121">
        <v>13</v>
      </c>
      <c r="G44" s="278">
        <v>43350</v>
      </c>
      <c r="H44" s="125">
        <v>10</v>
      </c>
    </row>
    <row r="45" spans="1:16" ht="15" x14ac:dyDescent="0.25">
      <c r="A45" s="120" t="s">
        <v>45</v>
      </c>
      <c r="B45" s="150">
        <v>43291</v>
      </c>
      <c r="C45" s="120" t="s">
        <v>54</v>
      </c>
      <c r="D45" s="120" t="s">
        <v>212</v>
      </c>
      <c r="E45" s="121">
        <v>0</v>
      </c>
      <c r="F45" s="121">
        <v>0</v>
      </c>
      <c r="G45" s="278">
        <v>43483</v>
      </c>
      <c r="H45" s="125">
        <v>10</v>
      </c>
    </row>
    <row r="46" spans="1:16" ht="15" x14ac:dyDescent="0.25">
      <c r="A46" s="120" t="s">
        <v>45</v>
      </c>
      <c r="B46" s="150">
        <v>43291</v>
      </c>
      <c r="C46" s="120" t="s">
        <v>51</v>
      </c>
      <c r="D46" s="120" t="s">
        <v>212</v>
      </c>
      <c r="E46" s="121">
        <v>0</v>
      </c>
      <c r="F46" s="121">
        <v>0</v>
      </c>
      <c r="G46" s="124">
        <v>20190827</v>
      </c>
      <c r="H46" s="125">
        <v>10</v>
      </c>
    </row>
    <row r="47" spans="1:16" ht="15" x14ac:dyDescent="0.25">
      <c r="A47" s="120" t="s">
        <v>45</v>
      </c>
      <c r="B47" s="150">
        <v>43291</v>
      </c>
      <c r="C47" s="120" t="s">
        <v>55</v>
      </c>
      <c r="D47" s="120" t="s">
        <v>212</v>
      </c>
      <c r="E47" s="121">
        <v>0</v>
      </c>
      <c r="F47" s="121">
        <v>0</v>
      </c>
      <c r="G47" s="123" t="s">
        <v>233</v>
      </c>
      <c r="H47" s="125"/>
    </row>
    <row r="48" spans="1:16" ht="15" x14ac:dyDescent="0.25">
      <c r="A48" s="120" t="s">
        <v>45</v>
      </c>
      <c r="B48" s="150">
        <v>43291</v>
      </c>
      <c r="C48" s="120" t="s">
        <v>49</v>
      </c>
      <c r="D48" s="120" t="s">
        <v>212</v>
      </c>
      <c r="E48" s="121">
        <v>1</v>
      </c>
      <c r="F48" s="121">
        <v>1</v>
      </c>
      <c r="G48" s="124" t="s">
        <v>233</v>
      </c>
      <c r="H48" s="125"/>
    </row>
    <row r="49" spans="1:8" ht="15" x14ac:dyDescent="0.25">
      <c r="A49" s="120" t="s">
        <v>45</v>
      </c>
      <c r="B49" s="150">
        <v>43291</v>
      </c>
      <c r="C49" s="120" t="s">
        <v>53</v>
      </c>
      <c r="D49" s="120" t="s">
        <v>212</v>
      </c>
      <c r="E49" s="121">
        <v>19</v>
      </c>
      <c r="F49" s="152">
        <f>19-1</f>
        <v>18</v>
      </c>
      <c r="G49" s="123" t="s">
        <v>234</v>
      </c>
      <c r="H49" s="125">
        <v>415</v>
      </c>
    </row>
    <row r="50" spans="1:8" ht="15" x14ac:dyDescent="0.25">
      <c r="A50" s="120" t="s">
        <v>45</v>
      </c>
      <c r="B50" s="150">
        <v>43291</v>
      </c>
      <c r="C50" s="120" t="s">
        <v>47</v>
      </c>
      <c r="D50" s="120" t="s">
        <v>212</v>
      </c>
      <c r="E50" s="121">
        <v>0</v>
      </c>
      <c r="F50" s="121">
        <v>0</v>
      </c>
    </row>
    <row r="51" spans="1:8" ht="15" x14ac:dyDescent="0.25">
      <c r="A51" s="120" t="s">
        <v>45</v>
      </c>
      <c r="B51" s="150">
        <v>43306</v>
      </c>
      <c r="C51" s="120" t="s">
        <v>61</v>
      </c>
      <c r="D51" s="120" t="s">
        <v>212</v>
      </c>
      <c r="E51" s="121">
        <v>0</v>
      </c>
      <c r="F51" s="121">
        <v>0</v>
      </c>
    </row>
    <row r="52" spans="1:8" ht="15" x14ac:dyDescent="0.25">
      <c r="A52" s="120" t="s">
        <v>45</v>
      </c>
      <c r="B52" s="150">
        <v>43306</v>
      </c>
      <c r="C52" s="120" t="s">
        <v>62</v>
      </c>
      <c r="D52" s="120" t="s">
        <v>212</v>
      </c>
      <c r="E52" s="121">
        <v>6</v>
      </c>
      <c r="F52" s="152">
        <f>6-2</f>
        <v>4</v>
      </c>
    </row>
    <row r="53" spans="1:8" ht="15" x14ac:dyDescent="0.25">
      <c r="A53" s="120" t="s">
        <v>45</v>
      </c>
      <c r="B53" s="150">
        <v>43306</v>
      </c>
      <c r="C53" s="120" t="s">
        <v>63</v>
      </c>
      <c r="D53" s="120" t="s">
        <v>212</v>
      </c>
      <c r="E53" s="121">
        <v>0</v>
      </c>
      <c r="F53" s="121">
        <v>0</v>
      </c>
    </row>
    <row r="54" spans="1:8" ht="15" x14ac:dyDescent="0.25">
      <c r="A54" s="120" t="s">
        <v>45</v>
      </c>
      <c r="B54" s="150">
        <v>43306</v>
      </c>
      <c r="C54" s="120" t="s">
        <v>60</v>
      </c>
      <c r="D54" s="120" t="s">
        <v>212</v>
      </c>
      <c r="E54" s="121">
        <v>0</v>
      </c>
      <c r="F54" s="121">
        <v>0</v>
      </c>
    </row>
    <row r="55" spans="1:8" ht="15" x14ac:dyDescent="0.25">
      <c r="A55" s="120" t="s">
        <v>45</v>
      </c>
      <c r="B55" s="150">
        <v>43306</v>
      </c>
      <c r="C55" s="120" t="s">
        <v>57</v>
      </c>
      <c r="D55" s="120" t="s">
        <v>212</v>
      </c>
      <c r="E55" s="121">
        <v>1</v>
      </c>
      <c r="F55" s="121">
        <v>1</v>
      </c>
    </row>
    <row r="56" spans="1:8" ht="15" x14ac:dyDescent="0.25">
      <c r="A56" s="120" t="s">
        <v>45</v>
      </c>
      <c r="B56" s="150">
        <v>43306</v>
      </c>
      <c r="C56" s="120" t="s">
        <v>210</v>
      </c>
      <c r="D56" s="120" t="s">
        <v>212</v>
      </c>
      <c r="E56" s="121">
        <v>0</v>
      </c>
      <c r="F56" s="121">
        <v>0</v>
      </c>
    </row>
    <row r="57" spans="1:8" ht="15" x14ac:dyDescent="0.25">
      <c r="A57" s="120" t="s">
        <v>45</v>
      </c>
      <c r="B57" s="150">
        <v>43306</v>
      </c>
      <c r="C57" s="120" t="s">
        <v>59</v>
      </c>
      <c r="D57" s="120" t="s">
        <v>212</v>
      </c>
      <c r="E57" s="121">
        <v>0</v>
      </c>
      <c r="F57" s="121">
        <v>0</v>
      </c>
    </row>
    <row r="58" spans="1:8" ht="15" x14ac:dyDescent="0.25">
      <c r="A58" s="120" t="s">
        <v>45</v>
      </c>
      <c r="B58" s="150">
        <v>43306</v>
      </c>
      <c r="C58" s="120" t="s">
        <v>58</v>
      </c>
      <c r="D58" s="120" t="s">
        <v>212</v>
      </c>
      <c r="E58" s="121">
        <v>0</v>
      </c>
      <c r="F58" s="121">
        <v>0</v>
      </c>
    </row>
    <row r="59" spans="1:8" ht="15" x14ac:dyDescent="0.25">
      <c r="A59" s="120" t="s">
        <v>45</v>
      </c>
      <c r="B59" s="150">
        <v>43306</v>
      </c>
      <c r="C59" s="120" t="s">
        <v>77</v>
      </c>
      <c r="D59" s="120" t="s">
        <v>212</v>
      </c>
      <c r="E59" s="121">
        <v>1</v>
      </c>
      <c r="F59" s="121">
        <v>1</v>
      </c>
    </row>
    <row r="60" spans="1:8" ht="15" x14ac:dyDescent="0.25">
      <c r="A60" s="120" t="s">
        <v>45</v>
      </c>
      <c r="B60" s="150">
        <v>43306</v>
      </c>
      <c r="C60" s="120" t="s">
        <v>76</v>
      </c>
      <c r="D60" s="120" t="s">
        <v>212</v>
      </c>
      <c r="E60" s="121">
        <v>1</v>
      </c>
      <c r="F60" s="121">
        <v>1</v>
      </c>
    </row>
    <row r="61" spans="1:8" ht="15" x14ac:dyDescent="0.25">
      <c r="A61" s="120" t="s">
        <v>45</v>
      </c>
      <c r="B61" s="150">
        <v>43319</v>
      </c>
      <c r="C61" s="120" t="s">
        <v>67</v>
      </c>
      <c r="D61" s="120" t="s">
        <v>212</v>
      </c>
      <c r="E61" s="121">
        <v>0</v>
      </c>
      <c r="F61" s="121">
        <v>0</v>
      </c>
    </row>
    <row r="62" spans="1:8" ht="15" x14ac:dyDescent="0.25">
      <c r="A62" s="120" t="s">
        <v>45</v>
      </c>
      <c r="B62" s="150">
        <v>43319</v>
      </c>
      <c r="C62" s="120" t="s">
        <v>73</v>
      </c>
      <c r="D62" s="120" t="s">
        <v>212</v>
      </c>
      <c r="E62" s="121">
        <v>1</v>
      </c>
      <c r="F62" s="121">
        <v>1</v>
      </c>
    </row>
    <row r="63" spans="1:8" ht="15" x14ac:dyDescent="0.25">
      <c r="A63" s="120" t="s">
        <v>45</v>
      </c>
      <c r="B63" s="150">
        <v>43319</v>
      </c>
      <c r="C63" s="120" t="s">
        <v>75</v>
      </c>
      <c r="D63" s="120" t="s">
        <v>212</v>
      </c>
      <c r="E63" s="121">
        <v>2</v>
      </c>
      <c r="F63" s="152">
        <f>E63-1</f>
        <v>1</v>
      </c>
    </row>
    <row r="64" spans="1:8" ht="15" x14ac:dyDescent="0.25">
      <c r="A64" s="120" t="s">
        <v>45</v>
      </c>
      <c r="B64" s="150">
        <v>43319</v>
      </c>
      <c r="C64" s="120" t="s">
        <v>65</v>
      </c>
      <c r="D64" s="120" t="s">
        <v>212</v>
      </c>
      <c r="E64" s="121">
        <v>0</v>
      </c>
      <c r="F64" s="121">
        <v>0</v>
      </c>
    </row>
    <row r="65" spans="1:6" ht="15" x14ac:dyDescent="0.25">
      <c r="A65" s="120" t="s">
        <v>45</v>
      </c>
      <c r="B65" s="150">
        <v>43319</v>
      </c>
      <c r="C65" s="120" t="s">
        <v>80</v>
      </c>
      <c r="D65" s="120" t="s">
        <v>212</v>
      </c>
      <c r="E65" s="121">
        <v>0</v>
      </c>
      <c r="F65" s="121">
        <v>0</v>
      </c>
    </row>
    <row r="66" spans="1:6" ht="15" x14ac:dyDescent="0.25">
      <c r="A66" s="120" t="s">
        <v>45</v>
      </c>
      <c r="B66" s="150">
        <v>43319</v>
      </c>
      <c r="C66" s="120" t="s">
        <v>64</v>
      </c>
      <c r="D66" s="120" t="s">
        <v>212</v>
      </c>
      <c r="E66" s="121">
        <v>0</v>
      </c>
      <c r="F66" s="121">
        <v>0</v>
      </c>
    </row>
    <row r="67" spans="1:6" ht="15" x14ac:dyDescent="0.25">
      <c r="A67" s="120" t="s">
        <v>45</v>
      </c>
      <c r="B67" s="150">
        <v>43319</v>
      </c>
      <c r="C67" s="120" t="s">
        <v>66</v>
      </c>
      <c r="D67" s="120" t="s">
        <v>212</v>
      </c>
      <c r="E67" s="121">
        <v>0</v>
      </c>
      <c r="F67" s="121">
        <v>0</v>
      </c>
    </row>
    <row r="68" spans="1:6" ht="15" x14ac:dyDescent="0.25">
      <c r="A68" s="120" t="s">
        <v>45</v>
      </c>
      <c r="B68" s="150">
        <v>43319</v>
      </c>
      <c r="C68" s="120" t="s">
        <v>79</v>
      </c>
      <c r="D68" s="120" t="s">
        <v>212</v>
      </c>
      <c r="E68" s="121">
        <v>0</v>
      </c>
      <c r="F68" s="121">
        <v>0</v>
      </c>
    </row>
    <row r="69" spans="1:6" ht="15" x14ac:dyDescent="0.25">
      <c r="A69" s="120" t="s">
        <v>45</v>
      </c>
      <c r="B69" s="150">
        <v>43319</v>
      </c>
      <c r="C69" s="120" t="s">
        <v>74</v>
      </c>
      <c r="D69" s="120" t="s">
        <v>212</v>
      </c>
      <c r="E69" s="121">
        <v>1</v>
      </c>
      <c r="F69" s="121">
        <v>1</v>
      </c>
    </row>
    <row r="70" spans="1:6" ht="15" x14ac:dyDescent="0.25">
      <c r="A70" s="120" t="s">
        <v>45</v>
      </c>
      <c r="B70" s="150">
        <v>43319</v>
      </c>
      <c r="C70" s="120" t="s">
        <v>226</v>
      </c>
      <c r="D70" s="120" t="s">
        <v>212</v>
      </c>
      <c r="E70" s="121">
        <v>0</v>
      </c>
      <c r="F70" s="121">
        <v>0</v>
      </c>
    </row>
    <row r="71" spans="1:6" ht="15" x14ac:dyDescent="0.25">
      <c r="A71" s="120" t="s">
        <v>45</v>
      </c>
      <c r="B71" s="150">
        <v>43335</v>
      </c>
      <c r="C71" s="120" t="s">
        <v>71</v>
      </c>
      <c r="D71" s="120" t="s">
        <v>212</v>
      </c>
      <c r="E71" s="121">
        <v>3</v>
      </c>
      <c r="F71" s="152">
        <f>E71-3</f>
        <v>0</v>
      </c>
    </row>
    <row r="72" spans="1:6" ht="15" x14ac:dyDescent="0.25">
      <c r="A72" s="120" t="s">
        <v>45</v>
      </c>
      <c r="B72" s="150">
        <v>43335</v>
      </c>
      <c r="C72" s="120" t="s">
        <v>8</v>
      </c>
      <c r="D72" s="120" t="s">
        <v>212</v>
      </c>
      <c r="E72" s="121">
        <v>0</v>
      </c>
      <c r="F72" s="121">
        <v>0</v>
      </c>
    </row>
    <row r="73" spans="1:6" ht="15" x14ac:dyDescent="0.25">
      <c r="A73" s="120" t="s">
        <v>45</v>
      </c>
      <c r="B73" s="150">
        <v>43335</v>
      </c>
      <c r="C73" s="120" t="s">
        <v>6</v>
      </c>
      <c r="D73" s="120" t="s">
        <v>212</v>
      </c>
      <c r="E73" s="121">
        <v>0</v>
      </c>
      <c r="F73" s="121">
        <v>0</v>
      </c>
    </row>
    <row r="74" spans="1:6" ht="15" x14ac:dyDescent="0.25">
      <c r="A74" s="120" t="s">
        <v>45</v>
      </c>
      <c r="B74" s="150">
        <v>43335</v>
      </c>
      <c r="C74" s="120" t="s">
        <v>227</v>
      </c>
      <c r="D74" s="120" t="s">
        <v>212</v>
      </c>
      <c r="E74" s="121">
        <v>0</v>
      </c>
      <c r="F74" s="121">
        <v>0</v>
      </c>
    </row>
    <row r="75" spans="1:6" ht="15" x14ac:dyDescent="0.25">
      <c r="A75" s="120" t="s">
        <v>45</v>
      </c>
      <c r="B75" s="150">
        <v>43335</v>
      </c>
      <c r="C75" s="120" t="s">
        <v>72</v>
      </c>
      <c r="D75" s="120" t="s">
        <v>212</v>
      </c>
      <c r="E75" s="121">
        <v>2</v>
      </c>
      <c r="F75" s="152">
        <f>E75-2</f>
        <v>0</v>
      </c>
    </row>
    <row r="76" spans="1:6" ht="15" x14ac:dyDescent="0.25">
      <c r="A76" s="120" t="s">
        <v>45</v>
      </c>
      <c r="B76" s="150">
        <v>43335</v>
      </c>
      <c r="C76" s="120" t="s">
        <v>5</v>
      </c>
      <c r="D76" s="120" t="s">
        <v>212</v>
      </c>
      <c r="E76" s="121">
        <v>7</v>
      </c>
      <c r="F76">
        <f>E76-6</f>
        <v>1</v>
      </c>
    </row>
    <row r="77" spans="1:6" ht="15" x14ac:dyDescent="0.25">
      <c r="A77" s="120" t="s">
        <v>45</v>
      </c>
      <c r="B77" s="150">
        <v>43335</v>
      </c>
      <c r="C77" s="120" t="s">
        <v>68</v>
      </c>
      <c r="D77" s="120" t="s">
        <v>212</v>
      </c>
      <c r="E77" s="121">
        <v>0</v>
      </c>
      <c r="F77" s="121">
        <v>0</v>
      </c>
    </row>
    <row r="78" spans="1:6" ht="15" x14ac:dyDescent="0.25">
      <c r="A78" s="120" t="s">
        <v>45</v>
      </c>
      <c r="B78" s="150">
        <v>43335</v>
      </c>
      <c r="C78" s="120" t="s">
        <v>3</v>
      </c>
      <c r="D78" s="120" t="s">
        <v>212</v>
      </c>
      <c r="E78" s="121">
        <v>2</v>
      </c>
      <c r="F78" s="152">
        <f>E78-2</f>
        <v>0</v>
      </c>
    </row>
    <row r="79" spans="1:6" ht="15" x14ac:dyDescent="0.25">
      <c r="A79" s="120" t="s">
        <v>45</v>
      </c>
      <c r="B79" s="150">
        <v>43335</v>
      </c>
      <c r="C79" s="120" t="s">
        <v>7</v>
      </c>
      <c r="D79" s="120" t="s">
        <v>212</v>
      </c>
      <c r="E79" s="121">
        <v>0</v>
      </c>
      <c r="F79" s="121">
        <v>0</v>
      </c>
    </row>
    <row r="80" spans="1:6" ht="15" x14ac:dyDescent="0.25">
      <c r="A80" s="120" t="s">
        <v>45</v>
      </c>
      <c r="B80" s="150">
        <v>43335</v>
      </c>
      <c r="C80" s="120" t="s">
        <v>9</v>
      </c>
      <c r="D80" s="120" t="s">
        <v>212</v>
      </c>
      <c r="E80" s="121">
        <v>0</v>
      </c>
      <c r="F80" s="121">
        <v>0</v>
      </c>
    </row>
    <row r="81" spans="1:6" ht="15" x14ac:dyDescent="0.25">
      <c r="A81" s="120" t="s">
        <v>45</v>
      </c>
      <c r="B81" s="150">
        <v>43349</v>
      </c>
      <c r="C81" s="120" t="s">
        <v>97</v>
      </c>
      <c r="D81" s="120" t="s">
        <v>212</v>
      </c>
      <c r="E81" s="121">
        <v>3</v>
      </c>
      <c r="F81" s="152">
        <f>E81-3</f>
        <v>0</v>
      </c>
    </row>
    <row r="82" spans="1:6" ht="15" x14ac:dyDescent="0.25">
      <c r="A82" s="120" t="s">
        <v>45</v>
      </c>
      <c r="B82" s="150">
        <v>43349</v>
      </c>
      <c r="C82" s="120" t="s">
        <v>100</v>
      </c>
      <c r="D82" s="120" t="s">
        <v>212</v>
      </c>
      <c r="E82" s="121">
        <v>2</v>
      </c>
      <c r="F82" s="152">
        <f>E82-2</f>
        <v>0</v>
      </c>
    </row>
    <row r="83" spans="1:6" ht="15" x14ac:dyDescent="0.25">
      <c r="A83" s="120" t="s">
        <v>45</v>
      </c>
      <c r="B83" s="150">
        <v>43349</v>
      </c>
      <c r="C83" s="120" t="s">
        <v>94</v>
      </c>
      <c r="D83" s="120" t="s">
        <v>212</v>
      </c>
      <c r="E83" s="121">
        <v>0</v>
      </c>
      <c r="F83" s="121">
        <v>0</v>
      </c>
    </row>
    <row r="84" spans="1:6" ht="15" x14ac:dyDescent="0.25">
      <c r="A84" s="120" t="s">
        <v>45</v>
      </c>
      <c r="B84" s="150">
        <v>43349</v>
      </c>
      <c r="C84" s="120" t="s">
        <v>228</v>
      </c>
      <c r="D84" s="120" t="s">
        <v>212</v>
      </c>
      <c r="E84" s="121">
        <v>0</v>
      </c>
      <c r="F84" s="121">
        <v>0</v>
      </c>
    </row>
    <row r="85" spans="1:6" ht="15" x14ac:dyDescent="0.25">
      <c r="A85" s="120" t="s">
        <v>45</v>
      </c>
      <c r="B85" s="150">
        <v>43349</v>
      </c>
      <c r="C85" s="120" t="s">
        <v>96</v>
      </c>
      <c r="D85" s="120" t="s">
        <v>212</v>
      </c>
      <c r="E85" s="121">
        <v>0</v>
      </c>
      <c r="F85" s="121">
        <v>0</v>
      </c>
    </row>
    <row r="86" spans="1:6" ht="15" x14ac:dyDescent="0.25">
      <c r="A86" s="120" t="s">
        <v>45</v>
      </c>
      <c r="B86" s="150">
        <v>43349</v>
      </c>
      <c r="C86" s="120" t="s">
        <v>95</v>
      </c>
      <c r="D86" s="120" t="s">
        <v>212</v>
      </c>
      <c r="E86" s="121">
        <v>1</v>
      </c>
      <c r="F86" s="152">
        <f>E86-1</f>
        <v>0</v>
      </c>
    </row>
    <row r="87" spans="1:6" ht="15" x14ac:dyDescent="0.25">
      <c r="A87" s="120" t="s">
        <v>45</v>
      </c>
      <c r="B87" s="150">
        <v>43349</v>
      </c>
      <c r="C87" s="120" t="s">
        <v>229</v>
      </c>
      <c r="D87" s="120" t="s">
        <v>212</v>
      </c>
      <c r="E87" s="121">
        <v>0</v>
      </c>
      <c r="F87" s="149">
        <v>0</v>
      </c>
    </row>
    <row r="88" spans="1:6" ht="15" x14ac:dyDescent="0.25">
      <c r="A88" s="120" t="s">
        <v>45</v>
      </c>
      <c r="B88" s="150">
        <v>43349</v>
      </c>
      <c r="C88" s="120" t="s">
        <v>99</v>
      </c>
      <c r="D88" s="120" t="s">
        <v>212</v>
      </c>
      <c r="E88" s="121">
        <v>1</v>
      </c>
      <c r="F88" s="152">
        <f>E88-1</f>
        <v>0</v>
      </c>
    </row>
    <row r="89" spans="1:6" ht="15" x14ac:dyDescent="0.25">
      <c r="A89" s="120" t="s">
        <v>45</v>
      </c>
      <c r="B89" s="150">
        <v>43349</v>
      </c>
      <c r="C89" s="120" t="s">
        <v>98</v>
      </c>
      <c r="D89" s="120" t="s">
        <v>212</v>
      </c>
      <c r="E89" s="121">
        <v>0</v>
      </c>
      <c r="F89" s="149">
        <v>0</v>
      </c>
    </row>
    <row r="90" spans="1:6" ht="15" x14ac:dyDescent="0.25">
      <c r="A90" s="120" t="s">
        <v>45</v>
      </c>
      <c r="B90" s="150">
        <v>43349</v>
      </c>
      <c r="C90" s="120" t="s">
        <v>101</v>
      </c>
      <c r="D90" s="120" t="s">
        <v>212</v>
      </c>
      <c r="E90" s="121">
        <v>2</v>
      </c>
      <c r="F90" s="152">
        <f>E90-1</f>
        <v>1</v>
      </c>
    </row>
    <row r="91" spans="1:6" ht="15" x14ac:dyDescent="0.25">
      <c r="A91" s="120" t="s">
        <v>45</v>
      </c>
      <c r="B91" s="150">
        <v>43484</v>
      </c>
      <c r="C91" s="120" t="s">
        <v>235</v>
      </c>
      <c r="D91" s="120" t="s">
        <v>212</v>
      </c>
      <c r="E91" s="121">
        <v>0</v>
      </c>
      <c r="F91" s="121">
        <v>0</v>
      </c>
    </row>
    <row r="92" spans="1:6" ht="15" x14ac:dyDescent="0.25">
      <c r="A92" s="120" t="s">
        <v>45</v>
      </c>
      <c r="B92" s="150">
        <v>43484</v>
      </c>
      <c r="C92" s="120" t="s">
        <v>236</v>
      </c>
      <c r="D92" s="120" t="s">
        <v>212</v>
      </c>
      <c r="E92" s="121">
        <v>0</v>
      </c>
      <c r="F92" s="121">
        <v>0</v>
      </c>
    </row>
    <row r="93" spans="1:6" ht="15" x14ac:dyDescent="0.25">
      <c r="A93" s="120" t="s">
        <v>45</v>
      </c>
      <c r="B93" s="150">
        <v>43484</v>
      </c>
      <c r="C93" s="120" t="s">
        <v>237</v>
      </c>
      <c r="D93" s="120" t="s">
        <v>212</v>
      </c>
      <c r="E93" s="121">
        <v>0</v>
      </c>
      <c r="F93" s="121">
        <v>0</v>
      </c>
    </row>
    <row r="94" spans="1:6" ht="15" x14ac:dyDescent="0.25">
      <c r="A94" s="120" t="s">
        <v>45</v>
      </c>
      <c r="B94" s="150">
        <v>43484</v>
      </c>
      <c r="C94" s="120" t="s">
        <v>238</v>
      </c>
      <c r="D94" s="120" t="s">
        <v>212</v>
      </c>
      <c r="E94" s="121">
        <v>0</v>
      </c>
      <c r="F94" s="121">
        <v>0</v>
      </c>
    </row>
    <row r="95" spans="1:6" ht="15" x14ac:dyDescent="0.25">
      <c r="A95" s="120" t="s">
        <v>45</v>
      </c>
      <c r="B95" s="150">
        <v>43484</v>
      </c>
      <c r="C95" s="120" t="s">
        <v>207</v>
      </c>
      <c r="D95" s="120" t="s">
        <v>212</v>
      </c>
      <c r="E95" s="121">
        <v>0</v>
      </c>
      <c r="F95" s="121">
        <v>0</v>
      </c>
    </row>
    <row r="96" spans="1:6" ht="15" x14ac:dyDescent="0.25">
      <c r="A96" s="120" t="s">
        <v>45</v>
      </c>
      <c r="B96" s="150">
        <v>43484</v>
      </c>
      <c r="C96" s="120" t="s">
        <v>239</v>
      </c>
      <c r="D96" s="120" t="s">
        <v>212</v>
      </c>
      <c r="E96" s="121">
        <v>0</v>
      </c>
      <c r="F96" s="121">
        <v>0</v>
      </c>
    </row>
    <row r="97" spans="1:6" ht="15" x14ac:dyDescent="0.25">
      <c r="A97" s="120" t="s">
        <v>45</v>
      </c>
      <c r="B97" s="150">
        <v>43484</v>
      </c>
      <c r="C97" s="120" t="s">
        <v>240</v>
      </c>
      <c r="D97" s="120" t="s">
        <v>212</v>
      </c>
      <c r="E97" s="121">
        <v>0</v>
      </c>
      <c r="F97" s="121">
        <v>0</v>
      </c>
    </row>
    <row r="98" spans="1:6" ht="15" x14ac:dyDescent="0.25">
      <c r="A98" s="120" t="s">
        <v>45</v>
      </c>
      <c r="B98" s="150">
        <v>43484</v>
      </c>
      <c r="C98" s="120" t="s">
        <v>241</v>
      </c>
      <c r="D98" s="120" t="s">
        <v>212</v>
      </c>
      <c r="E98" s="121">
        <v>0</v>
      </c>
      <c r="F98" s="121">
        <v>0</v>
      </c>
    </row>
    <row r="99" spans="1:6" ht="15" x14ac:dyDescent="0.25">
      <c r="A99" s="120" t="s">
        <v>45</v>
      </c>
      <c r="B99" s="150">
        <v>43484</v>
      </c>
      <c r="C99" s="120" t="s">
        <v>242</v>
      </c>
      <c r="D99" s="120" t="s">
        <v>212</v>
      </c>
      <c r="E99" s="121">
        <v>0</v>
      </c>
      <c r="F99" s="121">
        <v>0</v>
      </c>
    </row>
    <row r="100" spans="1:6" ht="15" x14ac:dyDescent="0.25">
      <c r="A100" s="120" t="s">
        <v>45</v>
      </c>
      <c r="B100" s="150">
        <v>43484</v>
      </c>
      <c r="C100" s="120" t="s">
        <v>243</v>
      </c>
      <c r="D100" s="120" t="s">
        <v>212</v>
      </c>
      <c r="E100" s="121">
        <v>0</v>
      </c>
      <c r="F100" s="121">
        <v>0</v>
      </c>
    </row>
    <row r="101" spans="1:6" ht="15" x14ac:dyDescent="0.25">
      <c r="A101" s="120" t="s">
        <v>45</v>
      </c>
      <c r="B101" s="150">
        <v>43540</v>
      </c>
      <c r="C101" s="120" t="s">
        <v>244</v>
      </c>
      <c r="D101" s="120" t="s">
        <v>212</v>
      </c>
      <c r="E101" s="121">
        <v>0</v>
      </c>
      <c r="F101" s="121">
        <v>0</v>
      </c>
    </row>
    <row r="102" spans="1:6" ht="15" x14ac:dyDescent="0.25">
      <c r="A102" s="120" t="s">
        <v>45</v>
      </c>
      <c r="B102" s="150">
        <v>43540</v>
      </c>
      <c r="C102" s="120" t="s">
        <v>245</v>
      </c>
      <c r="D102" s="120" t="s">
        <v>212</v>
      </c>
      <c r="E102" s="121">
        <v>0</v>
      </c>
      <c r="F102" s="121">
        <v>0</v>
      </c>
    </row>
    <row r="103" spans="1:6" ht="15" x14ac:dyDescent="0.25">
      <c r="A103" s="120" t="s">
        <v>45</v>
      </c>
      <c r="B103" s="150">
        <v>43540</v>
      </c>
      <c r="C103" s="120" t="s">
        <v>246</v>
      </c>
      <c r="D103" s="120" t="s">
        <v>212</v>
      </c>
      <c r="E103" s="121">
        <v>0</v>
      </c>
      <c r="F103" s="121">
        <v>0</v>
      </c>
    </row>
    <row r="104" spans="1:6" ht="15" x14ac:dyDescent="0.25">
      <c r="A104" s="120" t="s">
        <v>45</v>
      </c>
      <c r="B104" s="150">
        <v>43540</v>
      </c>
      <c r="C104" s="120" t="s">
        <v>247</v>
      </c>
      <c r="D104" s="120" t="s">
        <v>212</v>
      </c>
      <c r="E104" s="121">
        <v>0</v>
      </c>
      <c r="F104" s="121">
        <v>0</v>
      </c>
    </row>
    <row r="105" spans="1:6" ht="15" x14ac:dyDescent="0.25">
      <c r="A105" s="120" t="s">
        <v>45</v>
      </c>
      <c r="B105" s="150">
        <v>43540</v>
      </c>
      <c r="C105" s="120" t="s">
        <v>248</v>
      </c>
      <c r="D105" s="120" t="s">
        <v>212</v>
      </c>
      <c r="E105" s="121">
        <v>0</v>
      </c>
      <c r="F105" s="121">
        <v>0</v>
      </c>
    </row>
    <row r="106" spans="1:6" ht="15" x14ac:dyDescent="0.25">
      <c r="A106" s="120" t="s">
        <v>45</v>
      </c>
      <c r="B106" s="150">
        <v>43540</v>
      </c>
      <c r="C106" s="120" t="s">
        <v>249</v>
      </c>
      <c r="D106" s="120" t="s">
        <v>212</v>
      </c>
      <c r="E106" s="121">
        <v>0</v>
      </c>
      <c r="F106" s="121">
        <v>0</v>
      </c>
    </row>
    <row r="107" spans="1:6" ht="15" x14ac:dyDescent="0.25">
      <c r="A107" s="120" t="s">
        <v>45</v>
      </c>
      <c r="B107" s="150">
        <v>43540</v>
      </c>
      <c r="C107" s="120" t="s">
        <v>250</v>
      </c>
      <c r="D107" s="120" t="s">
        <v>212</v>
      </c>
      <c r="E107" s="121">
        <v>0</v>
      </c>
      <c r="F107" s="121">
        <v>0</v>
      </c>
    </row>
    <row r="108" spans="1:6" ht="15" x14ac:dyDescent="0.25">
      <c r="A108" s="120" t="s">
        <v>45</v>
      </c>
      <c r="B108" s="150">
        <v>43540</v>
      </c>
      <c r="C108" s="120" t="s">
        <v>251</v>
      </c>
      <c r="D108" s="120" t="s">
        <v>212</v>
      </c>
      <c r="E108" s="121">
        <v>0</v>
      </c>
      <c r="F108" s="121">
        <v>0</v>
      </c>
    </row>
    <row r="109" spans="1:6" ht="15" x14ac:dyDescent="0.25">
      <c r="A109" s="120" t="s">
        <v>45</v>
      </c>
      <c r="B109" s="150">
        <v>43540</v>
      </c>
      <c r="C109" s="120" t="s">
        <v>252</v>
      </c>
      <c r="D109" s="120" t="s">
        <v>212</v>
      </c>
      <c r="E109" s="121">
        <v>0</v>
      </c>
      <c r="F109" s="121">
        <v>0</v>
      </c>
    </row>
    <row r="110" spans="1:6" ht="15" x14ac:dyDescent="0.25">
      <c r="A110" s="120" t="s">
        <v>45</v>
      </c>
      <c r="B110" s="150">
        <v>43578</v>
      </c>
      <c r="C110" s="120" t="s">
        <v>22</v>
      </c>
      <c r="D110" s="120" t="s">
        <v>212</v>
      </c>
      <c r="E110" s="121">
        <v>0</v>
      </c>
      <c r="F110" s="121">
        <v>0</v>
      </c>
    </row>
    <row r="111" spans="1:6" ht="15" x14ac:dyDescent="0.25">
      <c r="A111" s="120" t="s">
        <v>45</v>
      </c>
      <c r="B111" s="150">
        <v>43578</v>
      </c>
      <c r="C111" s="120" t="s">
        <v>231</v>
      </c>
      <c r="D111" s="120" t="s">
        <v>212</v>
      </c>
      <c r="E111" s="121">
        <v>0</v>
      </c>
      <c r="F111" s="121">
        <v>0</v>
      </c>
    </row>
    <row r="112" spans="1:6" ht="15" x14ac:dyDescent="0.25">
      <c r="A112" s="120" t="s">
        <v>45</v>
      </c>
      <c r="B112" s="150">
        <v>43578</v>
      </c>
      <c r="C112" s="120" t="s">
        <v>20</v>
      </c>
      <c r="D112" s="120" t="s">
        <v>212</v>
      </c>
      <c r="E112" s="121">
        <v>0</v>
      </c>
      <c r="F112" s="121">
        <v>0</v>
      </c>
    </row>
    <row r="113" spans="1:6" ht="15" x14ac:dyDescent="0.25">
      <c r="A113" s="120" t="s">
        <v>45</v>
      </c>
      <c r="B113" s="150">
        <v>43578</v>
      </c>
      <c r="C113" s="120" t="s">
        <v>223</v>
      </c>
      <c r="D113" s="120" t="s">
        <v>212</v>
      </c>
      <c r="E113" s="121">
        <v>0</v>
      </c>
      <c r="F113" s="121">
        <v>0</v>
      </c>
    </row>
    <row r="114" spans="1:6" ht="15" x14ac:dyDescent="0.25">
      <c r="A114" s="120" t="s">
        <v>45</v>
      </c>
      <c r="B114" s="150">
        <v>43578</v>
      </c>
      <c r="C114" s="120" t="s">
        <v>224</v>
      </c>
      <c r="D114" s="120" t="s">
        <v>212</v>
      </c>
      <c r="E114" s="121">
        <v>0</v>
      </c>
      <c r="F114" s="121">
        <v>0</v>
      </c>
    </row>
    <row r="115" spans="1:6" ht="15" x14ac:dyDescent="0.25">
      <c r="A115" s="120" t="s">
        <v>45</v>
      </c>
      <c r="B115" s="150">
        <v>43578</v>
      </c>
      <c r="C115" s="120" t="s">
        <v>46</v>
      </c>
      <c r="D115" s="120" t="s">
        <v>212</v>
      </c>
      <c r="E115" s="121">
        <v>0</v>
      </c>
      <c r="F115" s="121">
        <v>0</v>
      </c>
    </row>
    <row r="116" spans="1:6" ht="15" x14ac:dyDescent="0.25">
      <c r="A116" s="120" t="s">
        <v>45</v>
      </c>
      <c r="B116" s="150">
        <v>43578</v>
      </c>
      <c r="C116" s="120" t="s">
        <v>24</v>
      </c>
      <c r="D116" s="120" t="s">
        <v>212</v>
      </c>
      <c r="E116" s="121">
        <v>0</v>
      </c>
      <c r="F116" s="121">
        <v>0</v>
      </c>
    </row>
    <row r="117" spans="1:6" ht="15" x14ac:dyDescent="0.25">
      <c r="A117" s="120" t="s">
        <v>45</v>
      </c>
      <c r="B117" s="150">
        <v>43578</v>
      </c>
      <c r="C117" s="120" t="s">
        <v>225</v>
      </c>
      <c r="D117" s="120" t="s">
        <v>212</v>
      </c>
      <c r="E117" s="121">
        <v>0</v>
      </c>
      <c r="F117" s="121">
        <v>0</v>
      </c>
    </row>
    <row r="118" spans="1:6" ht="15" x14ac:dyDescent="0.25">
      <c r="A118" s="120" t="s">
        <v>45</v>
      </c>
      <c r="B118" s="150">
        <v>43578</v>
      </c>
      <c r="C118" s="120" t="s">
        <v>19</v>
      </c>
      <c r="D118" s="120" t="s">
        <v>212</v>
      </c>
      <c r="E118" s="121">
        <v>0</v>
      </c>
      <c r="F118" s="121">
        <v>0</v>
      </c>
    </row>
    <row r="119" spans="1:6" ht="15" x14ac:dyDescent="0.25">
      <c r="A119" s="120" t="s">
        <v>45</v>
      </c>
      <c r="B119" s="150">
        <v>43578</v>
      </c>
      <c r="C119" s="120" t="s">
        <v>21</v>
      </c>
      <c r="D119" s="120" t="s">
        <v>212</v>
      </c>
      <c r="E119" s="121">
        <v>0</v>
      </c>
      <c r="F119" s="121">
        <v>0</v>
      </c>
    </row>
    <row r="120" spans="1:6" ht="15" x14ac:dyDescent="0.25">
      <c r="A120" s="120" t="s">
        <v>45</v>
      </c>
      <c r="B120" s="150">
        <v>43593</v>
      </c>
      <c r="C120" s="120" t="s">
        <v>35</v>
      </c>
      <c r="D120" s="120" t="s">
        <v>212</v>
      </c>
      <c r="E120" s="121">
        <v>0</v>
      </c>
      <c r="F120" s="121">
        <v>0</v>
      </c>
    </row>
    <row r="121" spans="1:6" ht="15" x14ac:dyDescent="0.25">
      <c r="A121" s="120" t="s">
        <v>45</v>
      </c>
      <c r="B121" s="150">
        <v>43593</v>
      </c>
      <c r="C121" s="120" t="s">
        <v>37</v>
      </c>
      <c r="D121" s="120" t="s">
        <v>212</v>
      </c>
      <c r="E121" s="121">
        <v>0</v>
      </c>
      <c r="F121" s="121">
        <v>0</v>
      </c>
    </row>
    <row r="122" spans="1:6" ht="15" x14ac:dyDescent="0.25">
      <c r="A122" s="120" t="s">
        <v>45</v>
      </c>
      <c r="B122" s="150">
        <v>43593</v>
      </c>
      <c r="C122" s="120" t="s">
        <v>39</v>
      </c>
      <c r="D122" s="120" t="s">
        <v>212</v>
      </c>
      <c r="E122" s="121">
        <v>0</v>
      </c>
      <c r="F122" s="121">
        <v>0</v>
      </c>
    </row>
    <row r="123" spans="1:6" ht="15" x14ac:dyDescent="0.25">
      <c r="A123" s="120" t="s">
        <v>45</v>
      </c>
      <c r="B123" s="150">
        <v>43593</v>
      </c>
      <c r="C123" s="120" t="s">
        <v>41</v>
      </c>
      <c r="D123" s="120" t="s">
        <v>212</v>
      </c>
      <c r="E123" s="121">
        <v>0</v>
      </c>
      <c r="F123" s="121">
        <v>0</v>
      </c>
    </row>
    <row r="124" spans="1:6" ht="15" x14ac:dyDescent="0.25">
      <c r="A124" s="120" t="s">
        <v>45</v>
      </c>
      <c r="B124" s="150">
        <v>43593</v>
      </c>
      <c r="C124" s="120" t="s">
        <v>78</v>
      </c>
      <c r="D124" s="120" t="s">
        <v>212</v>
      </c>
      <c r="E124" s="121">
        <v>1</v>
      </c>
      <c r="F124" s="121">
        <v>1</v>
      </c>
    </row>
    <row r="125" spans="1:6" ht="15" x14ac:dyDescent="0.25">
      <c r="A125" s="120" t="s">
        <v>45</v>
      </c>
      <c r="B125" s="150">
        <v>43593</v>
      </c>
      <c r="C125" s="120" t="s">
        <v>40</v>
      </c>
      <c r="D125" s="120" t="s">
        <v>212</v>
      </c>
      <c r="E125" s="121">
        <v>0</v>
      </c>
      <c r="F125" s="121">
        <v>0</v>
      </c>
    </row>
    <row r="126" spans="1:6" ht="15" x14ac:dyDescent="0.25">
      <c r="A126" s="120" t="s">
        <v>45</v>
      </c>
      <c r="B126" s="150">
        <v>43593</v>
      </c>
      <c r="C126" s="120" t="s">
        <v>38</v>
      </c>
      <c r="D126" s="120" t="s">
        <v>212</v>
      </c>
      <c r="E126" s="121">
        <v>1</v>
      </c>
      <c r="F126" s="121">
        <v>1</v>
      </c>
    </row>
    <row r="127" spans="1:6" ht="15" x14ac:dyDescent="0.25">
      <c r="A127" s="120" t="s">
        <v>45</v>
      </c>
      <c r="B127" s="150">
        <v>43593</v>
      </c>
      <c r="C127" s="120" t="s">
        <v>36</v>
      </c>
      <c r="D127" s="120" t="s">
        <v>212</v>
      </c>
      <c r="E127" s="121">
        <v>3</v>
      </c>
      <c r="F127" s="121">
        <v>3</v>
      </c>
    </row>
    <row r="128" spans="1:6" ht="15" x14ac:dyDescent="0.25">
      <c r="A128" s="120" t="s">
        <v>45</v>
      </c>
      <c r="B128" s="150">
        <v>43593</v>
      </c>
      <c r="C128" s="120" t="s">
        <v>42</v>
      </c>
      <c r="D128" s="120" t="s">
        <v>212</v>
      </c>
      <c r="E128" s="121">
        <v>0</v>
      </c>
      <c r="F128" s="121">
        <v>0</v>
      </c>
    </row>
    <row r="129" spans="1:6" ht="15" x14ac:dyDescent="0.25">
      <c r="A129" s="120" t="s">
        <v>45</v>
      </c>
      <c r="B129" s="150">
        <v>43593</v>
      </c>
      <c r="C129" s="120" t="s">
        <v>34</v>
      </c>
      <c r="D129" s="120" t="s">
        <v>212</v>
      </c>
      <c r="E129" s="121">
        <v>1</v>
      </c>
      <c r="F129" s="121">
        <v>1</v>
      </c>
    </row>
    <row r="130" spans="1:6" ht="15" x14ac:dyDescent="0.25">
      <c r="A130" s="120" t="s">
        <v>45</v>
      </c>
      <c r="B130" s="150">
        <v>43605</v>
      </c>
      <c r="C130" s="120" t="s">
        <v>50</v>
      </c>
      <c r="D130" s="120" t="s">
        <v>212</v>
      </c>
      <c r="E130" s="121">
        <v>1</v>
      </c>
      <c r="F130" s="121">
        <v>1</v>
      </c>
    </row>
    <row r="131" spans="1:6" ht="15" x14ac:dyDescent="0.25">
      <c r="A131" s="120" t="s">
        <v>45</v>
      </c>
      <c r="B131" s="150">
        <v>43605</v>
      </c>
      <c r="C131" s="120" t="s">
        <v>52</v>
      </c>
      <c r="D131" s="120" t="s">
        <v>212</v>
      </c>
      <c r="E131" s="121">
        <v>0</v>
      </c>
      <c r="F131" s="121">
        <v>0</v>
      </c>
    </row>
    <row r="132" spans="1:6" ht="15" x14ac:dyDescent="0.25">
      <c r="A132" s="120" t="s">
        <v>45</v>
      </c>
      <c r="B132" s="150">
        <v>43605</v>
      </c>
      <c r="C132" s="120" t="s">
        <v>56</v>
      </c>
      <c r="D132" s="120" t="s">
        <v>212</v>
      </c>
      <c r="E132" s="121">
        <v>0</v>
      </c>
      <c r="F132" s="121">
        <v>0</v>
      </c>
    </row>
    <row r="133" spans="1:6" ht="15" x14ac:dyDescent="0.25">
      <c r="A133" s="120" t="s">
        <v>45</v>
      </c>
      <c r="B133" s="150">
        <v>43605</v>
      </c>
      <c r="C133" s="120" t="s">
        <v>48</v>
      </c>
      <c r="D133" s="120" t="s">
        <v>212</v>
      </c>
      <c r="E133" s="121">
        <v>0</v>
      </c>
      <c r="F133" s="121">
        <v>0</v>
      </c>
    </row>
    <row r="134" spans="1:6" ht="15" x14ac:dyDescent="0.25">
      <c r="A134" s="120" t="s">
        <v>45</v>
      </c>
      <c r="B134" s="150">
        <v>43605</v>
      </c>
      <c r="C134" s="120" t="s">
        <v>54</v>
      </c>
      <c r="D134" s="120" t="s">
        <v>212</v>
      </c>
      <c r="E134" s="121">
        <v>0</v>
      </c>
      <c r="F134" s="121">
        <v>0</v>
      </c>
    </row>
    <row r="135" spans="1:6" ht="15" x14ac:dyDescent="0.25">
      <c r="A135" s="120" t="s">
        <v>45</v>
      </c>
      <c r="B135" s="150">
        <v>43605</v>
      </c>
      <c r="C135" s="120" t="s">
        <v>51</v>
      </c>
      <c r="D135" s="120" t="s">
        <v>212</v>
      </c>
      <c r="E135" s="121">
        <v>0</v>
      </c>
      <c r="F135" s="121">
        <v>0</v>
      </c>
    </row>
    <row r="136" spans="1:6" ht="15" x14ac:dyDescent="0.25">
      <c r="A136" s="120" t="s">
        <v>45</v>
      </c>
      <c r="B136" s="150">
        <v>43605</v>
      </c>
      <c r="C136" s="120" t="s">
        <v>55</v>
      </c>
      <c r="D136" s="120" t="s">
        <v>212</v>
      </c>
      <c r="E136" s="121">
        <v>0</v>
      </c>
      <c r="F136" s="121">
        <v>0</v>
      </c>
    </row>
    <row r="137" spans="1:6" ht="15" x14ac:dyDescent="0.25">
      <c r="A137" s="120" t="s">
        <v>45</v>
      </c>
      <c r="B137" s="150">
        <v>43605</v>
      </c>
      <c r="C137" s="120" t="s">
        <v>49</v>
      </c>
      <c r="D137" s="120" t="s">
        <v>212</v>
      </c>
      <c r="E137" s="121">
        <v>0</v>
      </c>
      <c r="F137" s="121">
        <v>0</v>
      </c>
    </row>
    <row r="138" spans="1:6" ht="15" x14ac:dyDescent="0.25">
      <c r="A138" s="120" t="s">
        <v>45</v>
      </c>
      <c r="B138" s="150">
        <v>43605</v>
      </c>
      <c r="C138" s="120" t="s">
        <v>53</v>
      </c>
      <c r="D138" s="120" t="s">
        <v>212</v>
      </c>
      <c r="E138" s="121">
        <v>0</v>
      </c>
      <c r="F138" s="121">
        <v>0</v>
      </c>
    </row>
    <row r="139" spans="1:6" ht="15" x14ac:dyDescent="0.25">
      <c r="A139" s="120" t="s">
        <v>45</v>
      </c>
      <c r="B139" s="150">
        <v>43605</v>
      </c>
      <c r="C139" s="120" t="s">
        <v>47</v>
      </c>
      <c r="D139" s="120" t="s">
        <v>212</v>
      </c>
      <c r="E139" s="121">
        <v>0</v>
      </c>
      <c r="F139" s="121">
        <v>0</v>
      </c>
    </row>
    <row r="140" spans="1:6" ht="15" x14ac:dyDescent="0.25">
      <c r="A140" s="120" t="s">
        <v>45</v>
      </c>
      <c r="B140" s="150">
        <v>43620</v>
      </c>
      <c r="C140" s="120" t="s">
        <v>61</v>
      </c>
      <c r="D140" s="120" t="s">
        <v>212</v>
      </c>
      <c r="E140" s="121">
        <v>0</v>
      </c>
      <c r="F140" s="121">
        <v>0</v>
      </c>
    </row>
    <row r="141" spans="1:6" ht="15" x14ac:dyDescent="0.25">
      <c r="A141" s="120" t="s">
        <v>45</v>
      </c>
      <c r="B141" s="150">
        <v>43620</v>
      </c>
      <c r="C141" s="120" t="s">
        <v>62</v>
      </c>
      <c r="D141" s="120" t="s">
        <v>212</v>
      </c>
      <c r="E141" s="121">
        <v>0</v>
      </c>
      <c r="F141" s="121">
        <v>0</v>
      </c>
    </row>
    <row r="142" spans="1:6" ht="15" x14ac:dyDescent="0.25">
      <c r="A142" s="120" t="s">
        <v>45</v>
      </c>
      <c r="B142" s="150">
        <v>43620</v>
      </c>
      <c r="C142" s="120" t="s">
        <v>63</v>
      </c>
      <c r="D142" s="120" t="s">
        <v>212</v>
      </c>
      <c r="E142" s="121">
        <v>5</v>
      </c>
      <c r="F142" s="121">
        <v>5</v>
      </c>
    </row>
    <row r="143" spans="1:6" ht="15" x14ac:dyDescent="0.25">
      <c r="A143" s="120" t="s">
        <v>45</v>
      </c>
      <c r="B143" s="150">
        <v>43620</v>
      </c>
      <c r="C143" s="120" t="s">
        <v>60</v>
      </c>
      <c r="D143" s="120" t="s">
        <v>212</v>
      </c>
      <c r="E143" s="121">
        <v>2</v>
      </c>
      <c r="F143" s="121">
        <v>2</v>
      </c>
    </row>
    <row r="144" spans="1:6" ht="15" x14ac:dyDescent="0.25">
      <c r="A144" s="120" t="s">
        <v>45</v>
      </c>
      <c r="B144" s="150">
        <v>43620</v>
      </c>
      <c r="C144" s="120" t="s">
        <v>57</v>
      </c>
      <c r="D144" s="120" t="s">
        <v>212</v>
      </c>
      <c r="E144" s="121">
        <v>26</v>
      </c>
      <c r="F144">
        <f>26-16</f>
        <v>10</v>
      </c>
    </row>
    <row r="145" spans="1:6" ht="15" x14ac:dyDescent="0.25">
      <c r="A145" s="120" t="s">
        <v>45</v>
      </c>
      <c r="B145" s="150">
        <v>43620</v>
      </c>
      <c r="C145" s="120" t="s">
        <v>210</v>
      </c>
      <c r="D145" s="120" t="s">
        <v>212</v>
      </c>
      <c r="E145" s="121">
        <v>5</v>
      </c>
      <c r="F145" s="152">
        <f>E145-1</f>
        <v>4</v>
      </c>
    </row>
    <row r="146" spans="1:6" ht="15" x14ac:dyDescent="0.25">
      <c r="A146" s="120" t="s">
        <v>45</v>
      </c>
      <c r="B146" s="150">
        <v>43620</v>
      </c>
      <c r="C146" s="120" t="s">
        <v>59</v>
      </c>
      <c r="D146" s="120" t="s">
        <v>212</v>
      </c>
      <c r="E146" s="121">
        <v>0</v>
      </c>
      <c r="F146" s="121">
        <v>0</v>
      </c>
    </row>
    <row r="147" spans="1:6" ht="15" x14ac:dyDescent="0.25">
      <c r="A147" s="120" t="s">
        <v>45</v>
      </c>
      <c r="B147" s="150">
        <v>43620</v>
      </c>
      <c r="C147" s="120" t="s">
        <v>58</v>
      </c>
      <c r="D147" s="120" t="s">
        <v>212</v>
      </c>
      <c r="E147" s="121">
        <v>0</v>
      </c>
      <c r="F147" s="121">
        <v>0</v>
      </c>
    </row>
    <row r="148" spans="1:6" ht="15" x14ac:dyDescent="0.25">
      <c r="A148" s="120" t="s">
        <v>45</v>
      </c>
      <c r="B148" s="150">
        <v>43620</v>
      </c>
      <c r="C148" s="120" t="s">
        <v>77</v>
      </c>
      <c r="D148" s="120" t="s">
        <v>212</v>
      </c>
      <c r="E148" s="121">
        <v>0</v>
      </c>
      <c r="F148" s="121">
        <v>0</v>
      </c>
    </row>
    <row r="149" spans="1:6" ht="15" x14ac:dyDescent="0.25">
      <c r="A149" s="120" t="s">
        <v>45</v>
      </c>
      <c r="B149" s="150">
        <v>43620</v>
      </c>
      <c r="C149" s="120" t="s">
        <v>76</v>
      </c>
      <c r="D149" s="120" t="s">
        <v>212</v>
      </c>
      <c r="E149" s="121">
        <v>1</v>
      </c>
      <c r="F149" s="121">
        <v>1</v>
      </c>
    </row>
    <row r="150" spans="1:6" ht="15" x14ac:dyDescent="0.25">
      <c r="A150" s="120" t="s">
        <v>45</v>
      </c>
      <c r="B150" s="150">
        <v>43635</v>
      </c>
      <c r="C150" s="120" t="s">
        <v>67</v>
      </c>
      <c r="D150" s="120" t="s">
        <v>212</v>
      </c>
      <c r="E150" s="121">
        <v>1</v>
      </c>
      <c r="F150" s="121">
        <v>1</v>
      </c>
    </row>
    <row r="151" spans="1:6" ht="15" x14ac:dyDescent="0.25">
      <c r="A151" s="120" t="s">
        <v>45</v>
      </c>
      <c r="B151" s="150">
        <v>43635</v>
      </c>
      <c r="C151" s="120" t="s">
        <v>73</v>
      </c>
      <c r="D151" s="120" t="s">
        <v>212</v>
      </c>
      <c r="E151" s="121">
        <v>1</v>
      </c>
      <c r="F151" s="121">
        <v>1</v>
      </c>
    </row>
    <row r="152" spans="1:6" ht="15" x14ac:dyDescent="0.25">
      <c r="A152" s="120" t="s">
        <v>45</v>
      </c>
      <c r="B152" s="150">
        <v>43635</v>
      </c>
      <c r="C152" s="120" t="s">
        <v>75</v>
      </c>
      <c r="D152" s="120" t="s">
        <v>212</v>
      </c>
      <c r="E152" s="121">
        <v>3</v>
      </c>
      <c r="F152" s="121">
        <v>3</v>
      </c>
    </row>
    <row r="153" spans="1:6" ht="15" x14ac:dyDescent="0.25">
      <c r="A153" s="120" t="s">
        <v>45</v>
      </c>
      <c r="B153" s="150">
        <v>43635</v>
      </c>
      <c r="C153" s="120" t="s">
        <v>65</v>
      </c>
      <c r="D153" s="120" t="s">
        <v>212</v>
      </c>
      <c r="E153" s="121">
        <v>1</v>
      </c>
      <c r="F153" s="121">
        <v>1</v>
      </c>
    </row>
    <row r="154" spans="1:6" ht="15" x14ac:dyDescent="0.25">
      <c r="A154" s="120" t="s">
        <v>45</v>
      </c>
      <c r="B154" s="150">
        <v>43635</v>
      </c>
      <c r="C154" s="120" t="s">
        <v>80</v>
      </c>
      <c r="D154" s="120" t="s">
        <v>212</v>
      </c>
      <c r="E154" s="121">
        <v>0</v>
      </c>
      <c r="F154" s="121">
        <v>0</v>
      </c>
    </row>
    <row r="155" spans="1:6" ht="15" x14ac:dyDescent="0.25">
      <c r="A155" s="120" t="s">
        <v>45</v>
      </c>
      <c r="B155" s="150">
        <v>43635</v>
      </c>
      <c r="C155" s="120" t="s">
        <v>64</v>
      </c>
      <c r="D155" s="120" t="s">
        <v>212</v>
      </c>
      <c r="E155" s="121">
        <v>0</v>
      </c>
      <c r="F155" s="121">
        <v>0</v>
      </c>
    </row>
    <row r="156" spans="1:6" ht="15" x14ac:dyDescent="0.25">
      <c r="A156" s="120" t="s">
        <v>45</v>
      </c>
      <c r="B156" s="150">
        <v>43635</v>
      </c>
      <c r="C156" s="120" t="s">
        <v>66</v>
      </c>
      <c r="D156" s="120" t="s">
        <v>212</v>
      </c>
      <c r="E156" s="121">
        <v>7</v>
      </c>
      <c r="F156" s="121">
        <v>7</v>
      </c>
    </row>
    <row r="157" spans="1:6" ht="15" x14ac:dyDescent="0.25">
      <c r="A157" s="120" t="s">
        <v>45</v>
      </c>
      <c r="B157" s="150">
        <v>43635</v>
      </c>
      <c r="C157" s="120" t="s">
        <v>79</v>
      </c>
      <c r="D157" s="120" t="s">
        <v>212</v>
      </c>
      <c r="E157" s="121">
        <v>0</v>
      </c>
      <c r="F157" s="121">
        <v>0</v>
      </c>
    </row>
    <row r="158" spans="1:6" ht="15" x14ac:dyDescent="0.25">
      <c r="A158" s="120" t="s">
        <v>45</v>
      </c>
      <c r="B158" s="150">
        <v>43635</v>
      </c>
      <c r="C158" s="120" t="s">
        <v>74</v>
      </c>
      <c r="D158" s="120" t="s">
        <v>212</v>
      </c>
      <c r="E158" s="121">
        <v>0</v>
      </c>
      <c r="F158" s="121">
        <v>0</v>
      </c>
    </row>
    <row r="159" spans="1:6" ht="15" x14ac:dyDescent="0.25">
      <c r="A159" s="120" t="s">
        <v>45</v>
      </c>
      <c r="B159" s="150">
        <v>43635</v>
      </c>
      <c r="C159" s="120" t="s">
        <v>226</v>
      </c>
      <c r="D159" s="120" t="s">
        <v>212</v>
      </c>
      <c r="E159" s="121">
        <v>0</v>
      </c>
      <c r="F159" s="121">
        <v>0</v>
      </c>
    </row>
    <row r="160" spans="1:6" ht="15" x14ac:dyDescent="0.25">
      <c r="A160" s="120" t="s">
        <v>45</v>
      </c>
      <c r="B160" s="150">
        <v>43648</v>
      </c>
      <c r="C160" s="120" t="s">
        <v>71</v>
      </c>
      <c r="D160" s="120" t="s">
        <v>212</v>
      </c>
      <c r="E160" s="121">
        <v>1</v>
      </c>
      <c r="F160" s="121">
        <v>1</v>
      </c>
    </row>
    <row r="161" spans="1:6" ht="15" x14ac:dyDescent="0.25">
      <c r="A161" s="120" t="s">
        <v>45</v>
      </c>
      <c r="B161" s="150">
        <v>43648</v>
      </c>
      <c r="C161" s="120" t="s">
        <v>8</v>
      </c>
      <c r="D161" s="120" t="s">
        <v>212</v>
      </c>
      <c r="E161" s="121">
        <v>0</v>
      </c>
      <c r="F161" s="121">
        <v>0</v>
      </c>
    </row>
    <row r="162" spans="1:6" ht="15" x14ac:dyDescent="0.25">
      <c r="A162" s="120" t="s">
        <v>45</v>
      </c>
      <c r="B162" s="150">
        <v>43648</v>
      </c>
      <c r="C162" s="120" t="s">
        <v>6</v>
      </c>
      <c r="D162" s="120" t="s">
        <v>212</v>
      </c>
      <c r="E162" s="121">
        <v>0</v>
      </c>
      <c r="F162" s="121">
        <v>0</v>
      </c>
    </row>
    <row r="163" spans="1:6" ht="15" x14ac:dyDescent="0.25">
      <c r="A163" s="120" t="s">
        <v>45</v>
      </c>
      <c r="B163" s="150">
        <v>43648</v>
      </c>
      <c r="C163" s="120" t="s">
        <v>227</v>
      </c>
      <c r="D163" s="120" t="s">
        <v>212</v>
      </c>
      <c r="E163" s="121">
        <v>0</v>
      </c>
      <c r="F163" s="121">
        <v>0</v>
      </c>
    </row>
    <row r="164" spans="1:6" ht="15" x14ac:dyDescent="0.25">
      <c r="A164" s="120" t="s">
        <v>45</v>
      </c>
      <c r="B164" s="150">
        <v>43648</v>
      </c>
      <c r="C164" s="120" t="s">
        <v>72</v>
      </c>
      <c r="D164" s="120" t="s">
        <v>212</v>
      </c>
      <c r="E164" s="121">
        <v>0</v>
      </c>
      <c r="F164" s="121">
        <v>0</v>
      </c>
    </row>
    <row r="165" spans="1:6" ht="15" x14ac:dyDescent="0.25">
      <c r="A165" s="120" t="s">
        <v>45</v>
      </c>
      <c r="B165" s="150">
        <v>43648</v>
      </c>
      <c r="C165" s="120" t="s">
        <v>68</v>
      </c>
      <c r="D165" s="120" t="s">
        <v>212</v>
      </c>
      <c r="E165" s="121">
        <v>0</v>
      </c>
      <c r="F165" s="121">
        <v>0</v>
      </c>
    </row>
    <row r="166" spans="1:6" ht="15" x14ac:dyDescent="0.25">
      <c r="A166" s="120" t="s">
        <v>45</v>
      </c>
      <c r="B166" s="150">
        <v>43648</v>
      </c>
      <c r="C166" s="120" t="s">
        <v>3</v>
      </c>
      <c r="D166" s="120" t="s">
        <v>212</v>
      </c>
      <c r="E166" s="121">
        <v>0</v>
      </c>
      <c r="F166" s="121">
        <v>0</v>
      </c>
    </row>
    <row r="167" spans="1:6" ht="15" x14ac:dyDescent="0.25">
      <c r="A167" s="120" t="s">
        <v>45</v>
      </c>
      <c r="B167" s="150">
        <v>43648</v>
      </c>
      <c r="C167" s="120" t="s">
        <v>9</v>
      </c>
      <c r="D167" s="120" t="s">
        <v>212</v>
      </c>
      <c r="E167" s="121">
        <v>0</v>
      </c>
      <c r="F167" s="121">
        <v>0</v>
      </c>
    </row>
    <row r="168" spans="1:6" ht="15" x14ac:dyDescent="0.25">
      <c r="A168" s="120" t="s">
        <v>45</v>
      </c>
      <c r="B168" s="150">
        <v>43648</v>
      </c>
      <c r="C168" s="120" t="s">
        <v>265</v>
      </c>
      <c r="D168" s="120" t="s">
        <v>212</v>
      </c>
      <c r="E168" s="121">
        <v>0</v>
      </c>
      <c r="F168" s="121">
        <v>0</v>
      </c>
    </row>
    <row r="169" spans="1:6" ht="15" x14ac:dyDescent="0.25">
      <c r="A169" s="120" t="s">
        <v>45</v>
      </c>
      <c r="B169" s="150">
        <v>43648</v>
      </c>
      <c r="C169" s="120" t="s">
        <v>266</v>
      </c>
      <c r="D169" s="120" t="s">
        <v>212</v>
      </c>
      <c r="E169" s="121">
        <v>1</v>
      </c>
      <c r="F169" s="121">
        <v>1</v>
      </c>
    </row>
    <row r="170" spans="1:6" ht="15" x14ac:dyDescent="0.25">
      <c r="A170" s="139" t="s">
        <v>45</v>
      </c>
      <c r="B170" s="151">
        <v>43663</v>
      </c>
      <c r="C170" s="139" t="s">
        <v>97</v>
      </c>
      <c r="D170" s="139" t="s">
        <v>212</v>
      </c>
      <c r="E170" s="140">
        <v>2</v>
      </c>
      <c r="F170" s="152">
        <f>E170-1</f>
        <v>1</v>
      </c>
    </row>
    <row r="171" spans="1:6" ht="15" x14ac:dyDescent="0.25">
      <c r="A171" s="139" t="s">
        <v>45</v>
      </c>
      <c r="B171" s="151">
        <v>43663</v>
      </c>
      <c r="C171" s="139" t="s">
        <v>100</v>
      </c>
      <c r="D171" s="139" t="s">
        <v>212</v>
      </c>
      <c r="E171" s="140">
        <v>0</v>
      </c>
      <c r="F171" s="149">
        <v>0</v>
      </c>
    </row>
    <row r="172" spans="1:6" ht="15" x14ac:dyDescent="0.25">
      <c r="A172" s="139" t="s">
        <v>45</v>
      </c>
      <c r="B172" s="151">
        <v>43663</v>
      </c>
      <c r="C172" s="139" t="s">
        <v>94</v>
      </c>
      <c r="D172" s="139" t="s">
        <v>212</v>
      </c>
      <c r="E172" s="140">
        <v>4</v>
      </c>
      <c r="F172">
        <f>E172-2</f>
        <v>2</v>
      </c>
    </row>
    <row r="173" spans="1:6" ht="15" x14ac:dyDescent="0.25">
      <c r="A173" s="139" t="s">
        <v>45</v>
      </c>
      <c r="B173" s="151">
        <v>43663</v>
      </c>
      <c r="C173" s="139" t="s">
        <v>228</v>
      </c>
      <c r="D173" s="139" t="s">
        <v>212</v>
      </c>
      <c r="E173" s="140">
        <v>0</v>
      </c>
      <c r="F173" s="140">
        <v>0</v>
      </c>
    </row>
    <row r="174" spans="1:6" ht="15" x14ac:dyDescent="0.25">
      <c r="A174" s="139" t="s">
        <v>45</v>
      </c>
      <c r="B174" s="151">
        <v>43663</v>
      </c>
      <c r="C174" s="139" t="s">
        <v>96</v>
      </c>
      <c r="D174" s="139" t="s">
        <v>212</v>
      </c>
      <c r="E174" s="140">
        <v>0</v>
      </c>
      <c r="F174" s="140">
        <v>0</v>
      </c>
    </row>
    <row r="175" spans="1:6" ht="15" x14ac:dyDescent="0.25">
      <c r="A175" s="139" t="s">
        <v>45</v>
      </c>
      <c r="B175" s="151">
        <v>43663</v>
      </c>
      <c r="C175" s="139" t="s">
        <v>95</v>
      </c>
      <c r="D175" s="139" t="s">
        <v>212</v>
      </c>
      <c r="E175" s="140">
        <v>0</v>
      </c>
      <c r="F175" s="140">
        <v>0</v>
      </c>
    </row>
    <row r="176" spans="1:6" ht="15" x14ac:dyDescent="0.25">
      <c r="A176" s="139" t="s">
        <v>45</v>
      </c>
      <c r="B176" s="151">
        <v>43663</v>
      </c>
      <c r="C176" s="139" t="s">
        <v>229</v>
      </c>
      <c r="D176" s="139" t="s">
        <v>212</v>
      </c>
      <c r="E176" s="140">
        <v>1</v>
      </c>
      <c r="F176" s="140">
        <v>1</v>
      </c>
    </row>
    <row r="177" spans="1:6" ht="15" x14ac:dyDescent="0.25">
      <c r="A177" s="139" t="s">
        <v>45</v>
      </c>
      <c r="B177" s="151">
        <v>43663</v>
      </c>
      <c r="C177" s="139" t="s">
        <v>99</v>
      </c>
      <c r="D177" s="139" t="s">
        <v>212</v>
      </c>
      <c r="E177" s="140">
        <v>1</v>
      </c>
      <c r="F177" s="140">
        <v>1</v>
      </c>
    </row>
    <row r="178" spans="1:6" ht="15" x14ac:dyDescent="0.25">
      <c r="A178" s="139" t="s">
        <v>45</v>
      </c>
      <c r="B178" s="151">
        <v>43663</v>
      </c>
      <c r="C178" s="139" t="s">
        <v>98</v>
      </c>
      <c r="D178" s="139" t="s">
        <v>212</v>
      </c>
      <c r="E178" s="140">
        <v>5</v>
      </c>
      <c r="F178" s="140">
        <v>5</v>
      </c>
    </row>
    <row r="179" spans="1:6" ht="15" x14ac:dyDescent="0.25">
      <c r="A179" s="139" t="s">
        <v>45</v>
      </c>
      <c r="B179" s="151">
        <v>43663</v>
      </c>
      <c r="C179" s="139" t="s">
        <v>101</v>
      </c>
      <c r="D179" s="139" t="s">
        <v>212</v>
      </c>
      <c r="E179" s="140">
        <v>0</v>
      </c>
      <c r="F179" s="140">
        <v>0</v>
      </c>
    </row>
    <row r="180" spans="1:6" ht="15" x14ac:dyDescent="0.25">
      <c r="A180" s="139" t="s">
        <v>45</v>
      </c>
      <c r="B180" s="151">
        <v>43676</v>
      </c>
      <c r="C180" s="139" t="s">
        <v>235</v>
      </c>
      <c r="D180" s="139" t="s">
        <v>212</v>
      </c>
      <c r="E180" s="140">
        <v>1</v>
      </c>
      <c r="F180">
        <f>E180-1</f>
        <v>0</v>
      </c>
    </row>
    <row r="181" spans="1:6" ht="15" x14ac:dyDescent="0.25">
      <c r="A181" s="139" t="s">
        <v>45</v>
      </c>
      <c r="B181" s="151">
        <v>43676</v>
      </c>
      <c r="C181" s="139" t="s">
        <v>236</v>
      </c>
      <c r="D181" s="139" t="s">
        <v>212</v>
      </c>
      <c r="E181" s="140">
        <v>0</v>
      </c>
      <c r="F181" s="140">
        <v>0</v>
      </c>
    </row>
    <row r="182" spans="1:6" ht="15" x14ac:dyDescent="0.25">
      <c r="A182" s="139" t="s">
        <v>45</v>
      </c>
      <c r="B182" s="151">
        <v>43676</v>
      </c>
      <c r="C182" s="139" t="s">
        <v>237</v>
      </c>
      <c r="D182" s="139" t="s">
        <v>212</v>
      </c>
      <c r="E182" s="140">
        <v>0</v>
      </c>
      <c r="F182" s="140">
        <v>0</v>
      </c>
    </row>
    <row r="183" spans="1:6" ht="15" x14ac:dyDescent="0.25">
      <c r="A183" s="139" t="s">
        <v>45</v>
      </c>
      <c r="B183" s="151">
        <v>43676</v>
      </c>
      <c r="C183" s="139" t="s">
        <v>238</v>
      </c>
      <c r="D183" s="139" t="s">
        <v>212</v>
      </c>
      <c r="E183" s="140">
        <v>0</v>
      </c>
      <c r="F183" s="140">
        <v>0</v>
      </c>
    </row>
    <row r="184" spans="1:6" ht="15" x14ac:dyDescent="0.25">
      <c r="A184" s="139" t="s">
        <v>45</v>
      </c>
      <c r="B184" s="151">
        <v>43676</v>
      </c>
      <c r="C184" s="139" t="s">
        <v>207</v>
      </c>
      <c r="D184" s="139" t="s">
        <v>212</v>
      </c>
      <c r="E184" s="140">
        <v>0</v>
      </c>
      <c r="F184" s="140">
        <v>0</v>
      </c>
    </row>
    <row r="185" spans="1:6" ht="15" x14ac:dyDescent="0.25">
      <c r="A185" s="139" t="s">
        <v>45</v>
      </c>
      <c r="B185" s="151">
        <v>43676</v>
      </c>
      <c r="C185" s="139" t="s">
        <v>239</v>
      </c>
      <c r="D185" s="139" t="s">
        <v>212</v>
      </c>
      <c r="E185" s="140">
        <v>0</v>
      </c>
      <c r="F185" s="140">
        <v>0</v>
      </c>
    </row>
    <row r="186" spans="1:6" ht="15" x14ac:dyDescent="0.25">
      <c r="A186" s="139" t="s">
        <v>45</v>
      </c>
      <c r="B186" s="151">
        <v>43676</v>
      </c>
      <c r="C186" s="139" t="s">
        <v>240</v>
      </c>
      <c r="D186" s="139" t="s">
        <v>212</v>
      </c>
      <c r="E186" s="140">
        <v>1</v>
      </c>
      <c r="F186">
        <f>E186-1</f>
        <v>0</v>
      </c>
    </row>
    <row r="187" spans="1:6" ht="15" x14ac:dyDescent="0.25">
      <c r="A187" s="139" t="s">
        <v>45</v>
      </c>
      <c r="B187" s="151">
        <v>43676</v>
      </c>
      <c r="C187" s="139" t="s">
        <v>241</v>
      </c>
      <c r="D187" s="139" t="s">
        <v>212</v>
      </c>
      <c r="E187" s="140">
        <v>0</v>
      </c>
      <c r="F187" s="140">
        <v>0</v>
      </c>
    </row>
    <row r="188" spans="1:6" ht="15" x14ac:dyDescent="0.25">
      <c r="A188" s="139" t="s">
        <v>45</v>
      </c>
      <c r="B188" s="151">
        <v>43676</v>
      </c>
      <c r="C188" s="139" t="s">
        <v>242</v>
      </c>
      <c r="D188" s="139" t="s">
        <v>212</v>
      </c>
      <c r="E188" s="140">
        <v>0</v>
      </c>
      <c r="F188" s="140">
        <v>0</v>
      </c>
    </row>
    <row r="189" spans="1:6" ht="15" x14ac:dyDescent="0.25">
      <c r="A189" s="139" t="s">
        <v>45</v>
      </c>
      <c r="B189" s="151">
        <v>43676</v>
      </c>
      <c r="C189" s="139" t="s">
        <v>243</v>
      </c>
      <c r="D189" s="139" t="s">
        <v>212</v>
      </c>
      <c r="E189" s="140">
        <v>0</v>
      </c>
      <c r="F189" s="140">
        <v>0</v>
      </c>
    </row>
    <row r="190" spans="1:6" ht="15" x14ac:dyDescent="0.25">
      <c r="A190" s="139" t="s">
        <v>45</v>
      </c>
      <c r="B190" s="151">
        <v>43690</v>
      </c>
      <c r="C190" s="139" t="s">
        <v>271</v>
      </c>
      <c r="D190" s="139" t="s">
        <v>212</v>
      </c>
      <c r="E190" s="140">
        <v>0</v>
      </c>
      <c r="F190" s="140">
        <v>0</v>
      </c>
    </row>
    <row r="191" spans="1:6" ht="15" x14ac:dyDescent="0.25">
      <c r="A191" s="139" t="s">
        <v>45</v>
      </c>
      <c r="B191" s="151">
        <v>43690</v>
      </c>
      <c r="C191" s="139" t="s">
        <v>272</v>
      </c>
      <c r="D191" s="139" t="s">
        <v>212</v>
      </c>
      <c r="E191" s="140">
        <v>3</v>
      </c>
      <c r="F191" s="152">
        <f>E191-2</f>
        <v>1</v>
      </c>
    </row>
    <row r="192" spans="1:6" ht="15" x14ac:dyDescent="0.25">
      <c r="A192" s="139" t="s">
        <v>45</v>
      </c>
      <c r="B192" s="151">
        <v>43690</v>
      </c>
      <c r="C192" s="139" t="s">
        <v>273</v>
      </c>
      <c r="D192" s="139" t="s">
        <v>212</v>
      </c>
      <c r="E192" s="140">
        <v>0</v>
      </c>
      <c r="F192" s="140">
        <v>0</v>
      </c>
    </row>
    <row r="193" spans="1:6" ht="15" x14ac:dyDescent="0.25">
      <c r="A193" s="139" t="s">
        <v>45</v>
      </c>
      <c r="B193" s="151">
        <v>43690</v>
      </c>
      <c r="C193" s="139" t="s">
        <v>274</v>
      </c>
      <c r="D193" s="139" t="s">
        <v>212</v>
      </c>
      <c r="E193" s="140">
        <v>3</v>
      </c>
      <c r="F193">
        <f>E193-2</f>
        <v>1</v>
      </c>
    </row>
    <row r="194" spans="1:6" ht="15" x14ac:dyDescent="0.25">
      <c r="A194" s="139" t="s">
        <v>45</v>
      </c>
      <c r="B194" s="151">
        <v>43690</v>
      </c>
      <c r="C194" s="139" t="s">
        <v>275</v>
      </c>
      <c r="D194" s="139" t="s">
        <v>212</v>
      </c>
      <c r="E194" s="140">
        <v>0</v>
      </c>
      <c r="F194" s="140">
        <v>0</v>
      </c>
    </row>
    <row r="195" spans="1:6" ht="15" x14ac:dyDescent="0.25">
      <c r="A195" s="139" t="s">
        <v>45</v>
      </c>
      <c r="B195" s="151">
        <v>43690</v>
      </c>
      <c r="C195" s="139" t="s">
        <v>276</v>
      </c>
      <c r="D195" s="139" t="s">
        <v>212</v>
      </c>
      <c r="E195" s="140">
        <v>0</v>
      </c>
      <c r="F195" s="140">
        <v>0</v>
      </c>
    </row>
    <row r="196" spans="1:6" ht="15" x14ac:dyDescent="0.25">
      <c r="A196" s="139" t="s">
        <v>45</v>
      </c>
      <c r="B196" s="151">
        <v>43690</v>
      </c>
      <c r="C196" s="139" t="s">
        <v>277</v>
      </c>
      <c r="D196" s="139" t="s">
        <v>212</v>
      </c>
      <c r="E196" s="140">
        <v>0</v>
      </c>
      <c r="F196" s="140">
        <v>0</v>
      </c>
    </row>
    <row r="197" spans="1:6" ht="15" x14ac:dyDescent="0.25">
      <c r="A197" s="139" t="s">
        <v>45</v>
      </c>
      <c r="B197" s="151">
        <v>43690</v>
      </c>
      <c r="C197" s="139" t="s">
        <v>278</v>
      </c>
      <c r="D197" s="139" t="s">
        <v>212</v>
      </c>
      <c r="E197" s="140">
        <v>1</v>
      </c>
      <c r="F197">
        <f>E197-1</f>
        <v>0</v>
      </c>
    </row>
    <row r="198" spans="1:6" ht="15" x14ac:dyDescent="0.25">
      <c r="A198" s="139" t="s">
        <v>45</v>
      </c>
      <c r="B198" s="151">
        <v>43690</v>
      </c>
      <c r="C198" s="139" t="s">
        <v>279</v>
      </c>
      <c r="D198" s="139" t="s">
        <v>212</v>
      </c>
      <c r="E198" s="140">
        <v>0</v>
      </c>
      <c r="F198" s="140">
        <v>0</v>
      </c>
    </row>
    <row r="199" spans="1:6" ht="15" x14ac:dyDescent="0.25">
      <c r="A199" s="139" t="s">
        <v>45</v>
      </c>
      <c r="B199" s="151">
        <v>43690</v>
      </c>
      <c r="C199" s="139" t="s">
        <v>280</v>
      </c>
      <c r="D199" s="139" t="s">
        <v>212</v>
      </c>
      <c r="E199" s="140">
        <v>0</v>
      </c>
      <c r="F199" s="140">
        <v>0</v>
      </c>
    </row>
    <row r="200" spans="1:6" ht="15" x14ac:dyDescent="0.25">
      <c r="A200" s="120" t="s">
        <v>2</v>
      </c>
      <c r="B200" s="150">
        <v>43236</v>
      </c>
      <c r="C200" s="120" t="s">
        <v>25</v>
      </c>
      <c r="D200" s="120" t="s">
        <v>212</v>
      </c>
      <c r="E200" s="121">
        <v>0</v>
      </c>
      <c r="F200" s="121">
        <v>0</v>
      </c>
    </row>
    <row r="201" spans="1:6" ht="15" x14ac:dyDescent="0.25">
      <c r="A201" s="120" t="s">
        <v>2</v>
      </c>
      <c r="B201" s="150">
        <v>43236</v>
      </c>
      <c r="C201" s="120" t="s">
        <v>30</v>
      </c>
      <c r="D201" s="120" t="s">
        <v>212</v>
      </c>
      <c r="E201" s="121">
        <v>0</v>
      </c>
      <c r="F201" s="121">
        <v>0</v>
      </c>
    </row>
    <row r="202" spans="1:6" ht="15" x14ac:dyDescent="0.25">
      <c r="A202" s="120" t="s">
        <v>2</v>
      </c>
      <c r="B202" s="150">
        <v>43236</v>
      </c>
      <c r="C202" s="120" t="s">
        <v>32</v>
      </c>
      <c r="D202" s="120" t="s">
        <v>212</v>
      </c>
      <c r="E202" s="121">
        <v>0</v>
      </c>
      <c r="F202" s="121">
        <v>0</v>
      </c>
    </row>
    <row r="203" spans="1:6" ht="15" x14ac:dyDescent="0.25">
      <c r="A203" s="120" t="s">
        <v>2</v>
      </c>
      <c r="B203" s="150">
        <v>43236</v>
      </c>
      <c r="C203" s="120" t="s">
        <v>14</v>
      </c>
      <c r="D203" s="120" t="s">
        <v>212</v>
      </c>
      <c r="E203" s="121">
        <v>0</v>
      </c>
      <c r="F203" s="121">
        <v>0</v>
      </c>
    </row>
    <row r="204" spans="1:6" ht="15" x14ac:dyDescent="0.25">
      <c r="A204" s="120" t="s">
        <v>2</v>
      </c>
      <c r="B204" s="150">
        <v>43236</v>
      </c>
      <c r="C204" s="120" t="s">
        <v>15</v>
      </c>
      <c r="D204" s="120" t="s">
        <v>212</v>
      </c>
      <c r="E204" s="121">
        <v>0</v>
      </c>
      <c r="F204" s="121">
        <v>0</v>
      </c>
    </row>
    <row r="205" spans="1:6" ht="15" x14ac:dyDescent="0.25">
      <c r="A205" s="120" t="s">
        <v>2</v>
      </c>
      <c r="B205" s="150">
        <v>43236</v>
      </c>
      <c r="C205" s="120" t="s">
        <v>16</v>
      </c>
      <c r="D205" s="120" t="s">
        <v>212</v>
      </c>
      <c r="E205" s="121">
        <v>1</v>
      </c>
      <c r="F205" s="121">
        <v>1</v>
      </c>
    </row>
    <row r="206" spans="1:6" ht="15" x14ac:dyDescent="0.25">
      <c r="A206" s="120" t="s">
        <v>2</v>
      </c>
      <c r="B206" s="150">
        <v>43236</v>
      </c>
      <c r="C206" s="120" t="s">
        <v>17</v>
      </c>
      <c r="D206" s="120" t="s">
        <v>212</v>
      </c>
      <c r="E206" s="121">
        <v>2</v>
      </c>
      <c r="F206" s="121">
        <v>2</v>
      </c>
    </row>
    <row r="207" spans="1:6" ht="15" x14ac:dyDescent="0.25">
      <c r="A207" s="120" t="s">
        <v>2</v>
      </c>
      <c r="B207" s="150">
        <v>43236</v>
      </c>
      <c r="C207" s="120" t="s">
        <v>230</v>
      </c>
      <c r="D207" s="120" t="s">
        <v>212</v>
      </c>
      <c r="E207" s="121">
        <v>0</v>
      </c>
      <c r="F207" s="121">
        <v>0</v>
      </c>
    </row>
    <row r="208" spans="1:6" ht="15" x14ac:dyDescent="0.25">
      <c r="A208" s="120" t="s">
        <v>2</v>
      </c>
      <c r="B208" s="150">
        <v>43251</v>
      </c>
      <c r="C208" s="120" t="s">
        <v>22</v>
      </c>
      <c r="D208" s="120" t="s">
        <v>212</v>
      </c>
      <c r="E208" s="121">
        <v>0</v>
      </c>
      <c r="F208" s="121">
        <v>0</v>
      </c>
    </row>
    <row r="209" spans="1:6" ht="15" x14ac:dyDescent="0.25">
      <c r="A209" s="120" t="s">
        <v>2</v>
      </c>
      <c r="B209" s="150">
        <v>43251</v>
      </c>
      <c r="C209" s="120" t="s">
        <v>231</v>
      </c>
      <c r="D209" s="120" t="s">
        <v>212</v>
      </c>
      <c r="E209" s="121">
        <v>0</v>
      </c>
      <c r="F209" s="121">
        <v>0</v>
      </c>
    </row>
    <row r="210" spans="1:6" ht="15" x14ac:dyDescent="0.25">
      <c r="A210" s="120" t="s">
        <v>2</v>
      </c>
      <c r="B210" s="150">
        <v>43251</v>
      </c>
      <c r="C210" s="120" t="s">
        <v>20</v>
      </c>
      <c r="D210" s="120" t="s">
        <v>212</v>
      </c>
      <c r="E210" s="121">
        <v>0</v>
      </c>
      <c r="F210" s="121">
        <v>0</v>
      </c>
    </row>
    <row r="211" spans="1:6" ht="15" x14ac:dyDescent="0.25">
      <c r="A211" s="120" t="s">
        <v>2</v>
      </c>
      <c r="B211" s="150">
        <v>43251</v>
      </c>
      <c r="C211" s="120" t="s">
        <v>223</v>
      </c>
      <c r="D211" s="120" t="s">
        <v>212</v>
      </c>
      <c r="E211" s="121">
        <v>0</v>
      </c>
      <c r="F211" s="121">
        <v>0</v>
      </c>
    </row>
    <row r="212" spans="1:6" ht="15" x14ac:dyDescent="0.25">
      <c r="A212" s="120" t="s">
        <v>2</v>
      </c>
      <c r="B212" s="150">
        <v>43251</v>
      </c>
      <c r="C212" s="120" t="s">
        <v>224</v>
      </c>
      <c r="D212" s="120" t="s">
        <v>212</v>
      </c>
      <c r="E212" s="121">
        <v>0</v>
      </c>
      <c r="F212" s="121">
        <v>0</v>
      </c>
    </row>
    <row r="213" spans="1:6" ht="15" x14ac:dyDescent="0.25">
      <c r="A213" s="120" t="s">
        <v>2</v>
      </c>
      <c r="B213" s="150">
        <v>43251</v>
      </c>
      <c r="C213" s="120" t="s">
        <v>46</v>
      </c>
      <c r="D213" s="120" t="s">
        <v>212</v>
      </c>
      <c r="E213" s="121">
        <v>1</v>
      </c>
      <c r="F213" s="121">
        <v>1</v>
      </c>
    </row>
    <row r="214" spans="1:6" ht="15" x14ac:dyDescent="0.25">
      <c r="A214" s="120" t="s">
        <v>2</v>
      </c>
      <c r="B214" s="150">
        <v>43251</v>
      </c>
      <c r="C214" s="120" t="s">
        <v>24</v>
      </c>
      <c r="D214" s="120" t="s">
        <v>212</v>
      </c>
      <c r="E214" s="121">
        <v>0</v>
      </c>
      <c r="F214" s="121">
        <v>0</v>
      </c>
    </row>
    <row r="215" spans="1:6" ht="15" x14ac:dyDescent="0.25">
      <c r="A215" s="120" t="s">
        <v>2</v>
      </c>
      <c r="B215" s="150">
        <v>43251</v>
      </c>
      <c r="C215" s="120" t="s">
        <v>225</v>
      </c>
      <c r="D215" s="120" t="s">
        <v>212</v>
      </c>
      <c r="E215" s="121">
        <v>0</v>
      </c>
      <c r="F215" s="121">
        <v>0</v>
      </c>
    </row>
    <row r="216" spans="1:6" ht="15" x14ac:dyDescent="0.25">
      <c r="A216" s="120" t="s">
        <v>2</v>
      </c>
      <c r="B216" s="150">
        <v>43251</v>
      </c>
      <c r="C216" s="120" t="s">
        <v>19</v>
      </c>
      <c r="D216" s="120" t="s">
        <v>212</v>
      </c>
      <c r="E216" s="121">
        <v>0</v>
      </c>
      <c r="F216" s="121">
        <v>0</v>
      </c>
    </row>
    <row r="217" spans="1:6" ht="15" x14ac:dyDescent="0.25">
      <c r="A217" s="120" t="s">
        <v>2</v>
      </c>
      <c r="B217" s="150">
        <v>43251</v>
      </c>
      <c r="C217" s="120" t="s">
        <v>21</v>
      </c>
      <c r="D217" s="120" t="s">
        <v>212</v>
      </c>
      <c r="E217" s="121">
        <v>0</v>
      </c>
      <c r="F217" s="121">
        <v>0</v>
      </c>
    </row>
    <row r="218" spans="1:6" ht="15" x14ac:dyDescent="0.25">
      <c r="A218" s="120" t="s">
        <v>2</v>
      </c>
      <c r="B218" s="150">
        <v>43263</v>
      </c>
      <c r="C218" s="120" t="s">
        <v>25</v>
      </c>
      <c r="D218" s="120" t="s">
        <v>212</v>
      </c>
      <c r="E218" s="121">
        <v>2</v>
      </c>
      <c r="F218" s="121">
        <v>2</v>
      </c>
    </row>
    <row r="219" spans="1:6" ht="15" x14ac:dyDescent="0.25">
      <c r="A219" s="120" t="s">
        <v>2</v>
      </c>
      <c r="B219" s="150">
        <v>43263</v>
      </c>
      <c r="C219" s="120" t="s">
        <v>30</v>
      </c>
      <c r="D219" s="120" t="s">
        <v>212</v>
      </c>
      <c r="E219" s="121">
        <v>1</v>
      </c>
      <c r="F219" s="121">
        <v>1</v>
      </c>
    </row>
    <row r="220" spans="1:6" ht="15" x14ac:dyDescent="0.25">
      <c r="A220" s="120" t="s">
        <v>2</v>
      </c>
      <c r="B220" s="150">
        <v>43263</v>
      </c>
      <c r="C220" s="120" t="s">
        <v>32</v>
      </c>
      <c r="D220" s="120" t="s">
        <v>212</v>
      </c>
      <c r="E220" s="121">
        <v>1</v>
      </c>
      <c r="F220" s="121">
        <v>1</v>
      </c>
    </row>
    <row r="221" spans="1:6" ht="15" x14ac:dyDescent="0.25">
      <c r="A221" s="120" t="s">
        <v>2</v>
      </c>
      <c r="B221" s="150">
        <v>43263</v>
      </c>
      <c r="C221" s="120" t="s">
        <v>31</v>
      </c>
      <c r="D221" s="120" t="s">
        <v>212</v>
      </c>
      <c r="E221" s="121">
        <v>2</v>
      </c>
      <c r="F221" s="121">
        <v>2</v>
      </c>
    </row>
    <row r="222" spans="1:6" ht="15" x14ac:dyDescent="0.25">
      <c r="A222" s="120" t="s">
        <v>2</v>
      </c>
      <c r="B222" s="150">
        <v>43263</v>
      </c>
      <c r="C222" s="120" t="s">
        <v>29</v>
      </c>
      <c r="D222" s="120" t="s">
        <v>212</v>
      </c>
      <c r="E222" s="121">
        <v>0</v>
      </c>
      <c r="F222" s="121">
        <v>0</v>
      </c>
    </row>
    <row r="223" spans="1:6" ht="15" x14ac:dyDescent="0.25">
      <c r="A223" s="120" t="s">
        <v>2</v>
      </c>
      <c r="B223" s="150">
        <v>43263</v>
      </c>
      <c r="C223" s="120" t="s">
        <v>28</v>
      </c>
      <c r="D223" s="120" t="s">
        <v>212</v>
      </c>
      <c r="E223" s="121">
        <v>2</v>
      </c>
      <c r="F223" s="121">
        <v>2</v>
      </c>
    </row>
    <row r="224" spans="1:6" ht="15" x14ac:dyDescent="0.25">
      <c r="A224" s="120" t="s">
        <v>2</v>
      </c>
      <c r="B224" s="150">
        <v>43263</v>
      </c>
      <c r="C224" s="120" t="s">
        <v>70</v>
      </c>
      <c r="D224" s="120" t="s">
        <v>212</v>
      </c>
      <c r="E224" s="121">
        <v>3</v>
      </c>
      <c r="F224" s="152">
        <f>E224-1</f>
        <v>2</v>
      </c>
    </row>
    <row r="225" spans="1:6" ht="15" x14ac:dyDescent="0.25">
      <c r="A225" s="120" t="s">
        <v>2</v>
      </c>
      <c r="B225" s="150">
        <v>43263</v>
      </c>
      <c r="C225" s="120" t="s">
        <v>69</v>
      </c>
      <c r="D225" s="120" t="s">
        <v>212</v>
      </c>
      <c r="E225" s="121">
        <v>3</v>
      </c>
      <c r="F225" s="152">
        <f>E225-1</f>
        <v>2</v>
      </c>
    </row>
    <row r="226" spans="1:6" ht="15" x14ac:dyDescent="0.25">
      <c r="A226" s="120" t="s">
        <v>2</v>
      </c>
      <c r="B226" s="150">
        <v>43263</v>
      </c>
      <c r="C226" s="120" t="s">
        <v>27</v>
      </c>
      <c r="D226" s="120" t="s">
        <v>212</v>
      </c>
      <c r="E226" s="121">
        <v>1</v>
      </c>
      <c r="F226" s="121">
        <v>1</v>
      </c>
    </row>
    <row r="227" spans="1:6" ht="15" x14ac:dyDescent="0.25">
      <c r="A227" s="120" t="s">
        <v>2</v>
      </c>
      <c r="B227" s="150">
        <v>43263</v>
      </c>
      <c r="C227" s="120" t="s">
        <v>33</v>
      </c>
      <c r="D227" s="120" t="s">
        <v>212</v>
      </c>
      <c r="E227" s="121">
        <v>2</v>
      </c>
      <c r="F227" s="121">
        <v>2</v>
      </c>
    </row>
    <row r="228" spans="1:6" ht="15" x14ac:dyDescent="0.25">
      <c r="A228" s="120" t="s">
        <v>2</v>
      </c>
      <c r="B228" s="150">
        <v>43276</v>
      </c>
      <c r="C228" s="120" t="s">
        <v>35</v>
      </c>
      <c r="D228" s="120" t="s">
        <v>212</v>
      </c>
      <c r="E228" s="121">
        <v>0</v>
      </c>
      <c r="F228" s="121">
        <v>0</v>
      </c>
    </row>
    <row r="229" spans="1:6" ht="15" x14ac:dyDescent="0.25">
      <c r="A229" s="120" t="s">
        <v>2</v>
      </c>
      <c r="B229" s="150">
        <v>43276</v>
      </c>
      <c r="C229" s="120" t="s">
        <v>37</v>
      </c>
      <c r="D229" s="120" t="s">
        <v>212</v>
      </c>
      <c r="E229" s="121">
        <v>3</v>
      </c>
      <c r="F229" s="152">
        <f>E229-1</f>
        <v>2</v>
      </c>
    </row>
    <row r="230" spans="1:6" ht="15" x14ac:dyDescent="0.25">
      <c r="A230" s="120" t="s">
        <v>2</v>
      </c>
      <c r="B230" s="150">
        <v>43276</v>
      </c>
      <c r="C230" s="120" t="s">
        <v>39</v>
      </c>
      <c r="D230" s="120" t="s">
        <v>212</v>
      </c>
      <c r="E230" s="121">
        <v>2</v>
      </c>
      <c r="F230" s="121">
        <v>2</v>
      </c>
    </row>
    <row r="231" spans="1:6" ht="15" x14ac:dyDescent="0.25">
      <c r="A231" s="120" t="s">
        <v>2</v>
      </c>
      <c r="B231" s="150">
        <v>43276</v>
      </c>
      <c r="C231" s="120" t="s">
        <v>41</v>
      </c>
      <c r="D231" s="120" t="s">
        <v>212</v>
      </c>
      <c r="E231" s="121">
        <v>1</v>
      </c>
      <c r="F231" s="121">
        <v>1</v>
      </c>
    </row>
    <row r="232" spans="1:6" ht="15" x14ac:dyDescent="0.25">
      <c r="A232" s="120" t="s">
        <v>2</v>
      </c>
      <c r="B232" s="150">
        <v>43276</v>
      </c>
      <c r="C232" s="120" t="s">
        <v>78</v>
      </c>
      <c r="D232" s="120" t="s">
        <v>212</v>
      </c>
      <c r="E232" s="121">
        <v>8</v>
      </c>
      <c r="F232" s="121">
        <v>8</v>
      </c>
    </row>
    <row r="233" spans="1:6" ht="15" x14ac:dyDescent="0.25">
      <c r="A233" s="120" t="s">
        <v>2</v>
      </c>
      <c r="B233" s="150">
        <v>43276</v>
      </c>
      <c r="C233" s="120" t="s">
        <v>40</v>
      </c>
      <c r="D233" s="120" t="s">
        <v>212</v>
      </c>
      <c r="E233" s="121">
        <v>11</v>
      </c>
      <c r="F233" s="152">
        <f>E233-1</f>
        <v>10</v>
      </c>
    </row>
    <row r="234" spans="1:6" ht="15" x14ac:dyDescent="0.25">
      <c r="A234" s="120" t="s">
        <v>2</v>
      </c>
      <c r="B234" s="150">
        <v>43276</v>
      </c>
      <c r="C234" s="120" t="s">
        <v>38</v>
      </c>
      <c r="D234" s="120" t="s">
        <v>212</v>
      </c>
      <c r="E234" s="121">
        <v>0</v>
      </c>
      <c r="F234" s="121">
        <v>0</v>
      </c>
    </row>
    <row r="235" spans="1:6" ht="15" x14ac:dyDescent="0.25">
      <c r="A235" s="120" t="s">
        <v>2</v>
      </c>
      <c r="B235" s="150">
        <v>43276</v>
      </c>
      <c r="C235" s="120" t="s">
        <v>36</v>
      </c>
      <c r="D235" s="120" t="s">
        <v>212</v>
      </c>
      <c r="E235" s="121">
        <v>4</v>
      </c>
      <c r="F235" s="121">
        <v>4</v>
      </c>
    </row>
    <row r="236" spans="1:6" ht="15" x14ac:dyDescent="0.25">
      <c r="A236" s="120" t="s">
        <v>2</v>
      </c>
      <c r="B236" s="150">
        <v>43276</v>
      </c>
      <c r="C236" s="120" t="s">
        <v>42</v>
      </c>
      <c r="D236" s="120" t="s">
        <v>212</v>
      </c>
      <c r="E236" s="121">
        <v>2</v>
      </c>
      <c r="F236" s="121">
        <v>2</v>
      </c>
    </row>
    <row r="237" spans="1:6" ht="15" x14ac:dyDescent="0.25">
      <c r="A237" s="120" t="s">
        <v>2</v>
      </c>
      <c r="B237" s="150">
        <v>43276</v>
      </c>
      <c r="C237" s="120" t="s">
        <v>34</v>
      </c>
      <c r="D237" s="120" t="s">
        <v>212</v>
      </c>
      <c r="E237" s="121">
        <v>3</v>
      </c>
      <c r="F237" s="121">
        <v>3</v>
      </c>
    </row>
    <row r="238" spans="1:6" ht="15" x14ac:dyDescent="0.25">
      <c r="A238" s="120" t="s">
        <v>2</v>
      </c>
      <c r="B238" s="150">
        <v>43291</v>
      </c>
      <c r="C238" s="120" t="s">
        <v>50</v>
      </c>
      <c r="D238" s="120" t="s">
        <v>212</v>
      </c>
      <c r="E238" s="121">
        <v>9</v>
      </c>
      <c r="F238" s="121">
        <v>9</v>
      </c>
    </row>
    <row r="239" spans="1:6" ht="15" x14ac:dyDescent="0.25">
      <c r="A239" s="120" t="s">
        <v>2</v>
      </c>
      <c r="B239" s="150">
        <v>43291</v>
      </c>
      <c r="C239" s="120" t="s">
        <v>52</v>
      </c>
      <c r="D239" s="120" t="s">
        <v>212</v>
      </c>
      <c r="E239" s="121">
        <v>1</v>
      </c>
      <c r="F239" s="121">
        <v>1</v>
      </c>
    </row>
    <row r="240" spans="1:6" ht="15" x14ac:dyDescent="0.25">
      <c r="A240" s="120" t="s">
        <v>2</v>
      </c>
      <c r="B240" s="150">
        <v>43291</v>
      </c>
      <c r="C240" s="120" t="s">
        <v>56</v>
      </c>
      <c r="D240" s="120" t="s">
        <v>212</v>
      </c>
      <c r="E240" s="121">
        <v>6</v>
      </c>
      <c r="F240" s="121">
        <v>6</v>
      </c>
    </row>
    <row r="241" spans="1:6" ht="15" x14ac:dyDescent="0.25">
      <c r="A241" s="120" t="s">
        <v>2</v>
      </c>
      <c r="B241" s="150">
        <v>43291</v>
      </c>
      <c r="C241" s="120" t="s">
        <v>48</v>
      </c>
      <c r="D241" s="120" t="s">
        <v>212</v>
      </c>
      <c r="E241" s="121">
        <v>0</v>
      </c>
      <c r="F241" s="121">
        <v>0</v>
      </c>
    </row>
    <row r="242" spans="1:6" ht="15" x14ac:dyDescent="0.25">
      <c r="A242" s="120" t="s">
        <v>2</v>
      </c>
      <c r="B242" s="150">
        <v>43291</v>
      </c>
      <c r="C242" s="120" t="s">
        <v>54</v>
      </c>
      <c r="D242" s="120" t="s">
        <v>212</v>
      </c>
      <c r="E242" s="121">
        <v>10</v>
      </c>
      <c r="F242" s="121">
        <v>10</v>
      </c>
    </row>
    <row r="243" spans="1:6" ht="15" x14ac:dyDescent="0.25">
      <c r="A243" s="120" t="s">
        <v>2</v>
      </c>
      <c r="B243" s="150">
        <v>43291</v>
      </c>
      <c r="C243" s="120" t="s">
        <v>51</v>
      </c>
      <c r="D243" s="120" t="s">
        <v>212</v>
      </c>
      <c r="E243" s="121">
        <v>8</v>
      </c>
      <c r="F243" s="152">
        <f>E243-2</f>
        <v>6</v>
      </c>
    </row>
    <row r="244" spans="1:6" ht="15" x14ac:dyDescent="0.25">
      <c r="A244" s="120" t="s">
        <v>2</v>
      </c>
      <c r="B244" s="150">
        <v>43291</v>
      </c>
      <c r="C244" s="120" t="s">
        <v>55</v>
      </c>
      <c r="D244" s="120" t="s">
        <v>212</v>
      </c>
      <c r="E244" s="121">
        <v>6</v>
      </c>
      <c r="F244" s="152">
        <f>E244-1</f>
        <v>5</v>
      </c>
    </row>
    <row r="245" spans="1:6" ht="15" x14ac:dyDescent="0.25">
      <c r="A245" s="120" t="s">
        <v>2</v>
      </c>
      <c r="B245" s="150">
        <v>43291</v>
      </c>
      <c r="C245" s="120" t="s">
        <v>49</v>
      </c>
      <c r="D245" s="120" t="s">
        <v>212</v>
      </c>
      <c r="E245" s="121">
        <v>6</v>
      </c>
      <c r="F245" s="121">
        <v>6</v>
      </c>
    </row>
    <row r="246" spans="1:6" ht="15" x14ac:dyDescent="0.25">
      <c r="A246" s="120" t="s">
        <v>2</v>
      </c>
      <c r="B246" s="150">
        <v>43291</v>
      </c>
      <c r="C246" s="120" t="s">
        <v>53</v>
      </c>
      <c r="D246" s="120" t="s">
        <v>212</v>
      </c>
      <c r="E246" s="121">
        <v>11</v>
      </c>
      <c r="F246" s="121">
        <v>11</v>
      </c>
    </row>
    <row r="247" spans="1:6" ht="15" x14ac:dyDescent="0.25">
      <c r="A247" s="120" t="s">
        <v>2</v>
      </c>
      <c r="B247" s="150">
        <v>43291</v>
      </c>
      <c r="C247" s="120" t="s">
        <v>47</v>
      </c>
      <c r="D247" s="120" t="s">
        <v>212</v>
      </c>
      <c r="E247" s="121">
        <v>10</v>
      </c>
      <c r="F247" s="121">
        <v>10</v>
      </c>
    </row>
    <row r="248" spans="1:6" ht="15" x14ac:dyDescent="0.25">
      <c r="A248" s="120" t="s">
        <v>2</v>
      </c>
      <c r="B248" s="150">
        <v>43306</v>
      </c>
      <c r="C248" s="120" t="s">
        <v>61</v>
      </c>
      <c r="D248" s="120" t="s">
        <v>212</v>
      </c>
      <c r="E248" s="121">
        <v>4</v>
      </c>
      <c r="F248" s="121">
        <v>4</v>
      </c>
    </row>
    <row r="249" spans="1:6" ht="15" x14ac:dyDescent="0.25">
      <c r="A249" s="120" t="s">
        <v>2</v>
      </c>
      <c r="B249" s="150">
        <v>43306</v>
      </c>
      <c r="C249" s="120" t="s">
        <v>62</v>
      </c>
      <c r="D249" s="120" t="s">
        <v>212</v>
      </c>
      <c r="E249" s="121">
        <v>3</v>
      </c>
      <c r="F249" s="121">
        <v>3</v>
      </c>
    </row>
    <row r="250" spans="1:6" ht="15" x14ac:dyDescent="0.25">
      <c r="A250" s="120" t="s">
        <v>2</v>
      </c>
      <c r="B250" s="150">
        <v>43306</v>
      </c>
      <c r="C250" s="120" t="s">
        <v>63</v>
      </c>
      <c r="D250" s="120" t="s">
        <v>212</v>
      </c>
      <c r="E250" s="121">
        <v>2</v>
      </c>
      <c r="F250" s="152">
        <f>E250-2</f>
        <v>0</v>
      </c>
    </row>
    <row r="251" spans="1:6" ht="15" x14ac:dyDescent="0.25">
      <c r="A251" s="120" t="s">
        <v>2</v>
      </c>
      <c r="B251" s="150">
        <v>43306</v>
      </c>
      <c r="C251" s="120" t="s">
        <v>60</v>
      </c>
      <c r="D251" s="120" t="s">
        <v>212</v>
      </c>
      <c r="E251" s="121">
        <v>0</v>
      </c>
      <c r="F251" s="121">
        <v>0</v>
      </c>
    </row>
    <row r="252" spans="1:6" ht="15" x14ac:dyDescent="0.25">
      <c r="A252" s="120" t="s">
        <v>2</v>
      </c>
      <c r="B252" s="150">
        <v>43306</v>
      </c>
      <c r="C252" s="120" t="s">
        <v>57</v>
      </c>
      <c r="D252" s="120" t="s">
        <v>212</v>
      </c>
      <c r="E252" s="121">
        <v>0</v>
      </c>
      <c r="F252" s="121">
        <v>0</v>
      </c>
    </row>
    <row r="253" spans="1:6" ht="15" x14ac:dyDescent="0.25">
      <c r="A253" s="120" t="s">
        <v>2</v>
      </c>
      <c r="B253" s="150">
        <v>43306</v>
      </c>
      <c r="C253" s="120" t="s">
        <v>210</v>
      </c>
      <c r="D253" s="120" t="s">
        <v>212</v>
      </c>
      <c r="E253" s="121">
        <v>0</v>
      </c>
      <c r="F253" s="121">
        <v>0</v>
      </c>
    </row>
    <row r="254" spans="1:6" ht="15" x14ac:dyDescent="0.25">
      <c r="A254" s="120" t="s">
        <v>2</v>
      </c>
      <c r="B254" s="150">
        <v>43306</v>
      </c>
      <c r="C254" s="120" t="s">
        <v>59</v>
      </c>
      <c r="D254" s="120" t="s">
        <v>212</v>
      </c>
      <c r="E254" s="121">
        <v>0</v>
      </c>
      <c r="F254" s="121">
        <v>0</v>
      </c>
    </row>
    <row r="255" spans="1:6" ht="15" x14ac:dyDescent="0.25">
      <c r="A255" s="120" t="s">
        <v>2</v>
      </c>
      <c r="B255" s="150">
        <v>43306</v>
      </c>
      <c r="C255" s="120" t="s">
        <v>58</v>
      </c>
      <c r="D255" s="120" t="s">
        <v>212</v>
      </c>
      <c r="E255" s="121">
        <v>0</v>
      </c>
      <c r="F255" s="121">
        <v>0</v>
      </c>
    </row>
    <row r="256" spans="1:6" ht="15" x14ac:dyDescent="0.25">
      <c r="A256" s="120" t="s">
        <v>2</v>
      </c>
      <c r="B256" s="150">
        <v>43306</v>
      </c>
      <c r="C256" s="120" t="s">
        <v>77</v>
      </c>
      <c r="D256" s="120" t="s">
        <v>212</v>
      </c>
      <c r="E256" s="121">
        <v>2</v>
      </c>
      <c r="F256" s="152">
        <f>E256-2</f>
        <v>0</v>
      </c>
    </row>
    <row r="257" spans="1:6" ht="15" x14ac:dyDescent="0.25">
      <c r="A257" s="120" t="s">
        <v>2</v>
      </c>
      <c r="B257" s="150">
        <v>43306</v>
      </c>
      <c r="C257" s="120" t="s">
        <v>76</v>
      </c>
      <c r="D257" s="120" t="s">
        <v>212</v>
      </c>
      <c r="E257" s="121">
        <v>3</v>
      </c>
      <c r="F257" s="121">
        <v>3</v>
      </c>
    </row>
    <row r="258" spans="1:6" ht="15" x14ac:dyDescent="0.25">
      <c r="A258" s="120" t="s">
        <v>2</v>
      </c>
      <c r="B258" s="150">
        <v>43318</v>
      </c>
      <c r="C258" s="120" t="s">
        <v>67</v>
      </c>
      <c r="D258" s="120" t="s">
        <v>212</v>
      </c>
      <c r="E258" s="121">
        <v>1</v>
      </c>
      <c r="F258" s="121">
        <v>1</v>
      </c>
    </row>
    <row r="259" spans="1:6" ht="15" x14ac:dyDescent="0.25">
      <c r="A259" s="120" t="s">
        <v>2</v>
      </c>
      <c r="B259" s="150">
        <v>43318</v>
      </c>
      <c r="C259" s="120" t="s">
        <v>73</v>
      </c>
      <c r="D259" s="120" t="s">
        <v>212</v>
      </c>
      <c r="E259" s="121">
        <v>0</v>
      </c>
      <c r="F259" s="121">
        <v>0</v>
      </c>
    </row>
    <row r="260" spans="1:6" ht="15" x14ac:dyDescent="0.25">
      <c r="A260" s="120" t="s">
        <v>2</v>
      </c>
      <c r="B260" s="150">
        <v>43318</v>
      </c>
      <c r="C260" s="120" t="s">
        <v>75</v>
      </c>
      <c r="D260" s="120" t="s">
        <v>212</v>
      </c>
      <c r="E260" s="121">
        <v>0</v>
      </c>
      <c r="F260" s="121">
        <v>0</v>
      </c>
    </row>
    <row r="261" spans="1:6" ht="15" x14ac:dyDescent="0.25">
      <c r="A261" s="120" t="s">
        <v>2</v>
      </c>
      <c r="B261" s="150">
        <v>43318</v>
      </c>
      <c r="C261" s="120" t="s">
        <v>65</v>
      </c>
      <c r="D261" s="120" t="s">
        <v>212</v>
      </c>
      <c r="E261" s="121">
        <v>0</v>
      </c>
      <c r="F261" s="121">
        <v>0</v>
      </c>
    </row>
    <row r="262" spans="1:6" ht="15" x14ac:dyDescent="0.25">
      <c r="A262" s="120" t="s">
        <v>2</v>
      </c>
      <c r="B262" s="150">
        <v>43318</v>
      </c>
      <c r="C262" s="120" t="s">
        <v>80</v>
      </c>
      <c r="D262" s="120" t="s">
        <v>212</v>
      </c>
      <c r="E262" s="121">
        <v>0</v>
      </c>
      <c r="F262" s="121">
        <v>0</v>
      </c>
    </row>
    <row r="263" spans="1:6" ht="15" x14ac:dyDescent="0.25">
      <c r="A263" s="120" t="s">
        <v>2</v>
      </c>
      <c r="B263" s="150">
        <v>43318</v>
      </c>
      <c r="C263" s="120" t="s">
        <v>64</v>
      </c>
      <c r="D263" s="120" t="s">
        <v>212</v>
      </c>
      <c r="E263" s="121">
        <v>0</v>
      </c>
      <c r="F263" s="121">
        <v>0</v>
      </c>
    </row>
    <row r="264" spans="1:6" ht="15" x14ac:dyDescent="0.25">
      <c r="A264" s="120" t="s">
        <v>2</v>
      </c>
      <c r="B264" s="150">
        <v>43318</v>
      </c>
      <c r="C264" s="120" t="s">
        <v>66</v>
      </c>
      <c r="D264" s="120" t="s">
        <v>212</v>
      </c>
      <c r="E264" s="121">
        <v>7</v>
      </c>
      <c r="F264" s="121">
        <v>7</v>
      </c>
    </row>
    <row r="265" spans="1:6" ht="15" x14ac:dyDescent="0.25">
      <c r="A265" s="120" t="s">
        <v>2</v>
      </c>
      <c r="B265" s="150">
        <v>43318</v>
      </c>
      <c r="C265" s="120" t="s">
        <v>79</v>
      </c>
      <c r="D265" s="120" t="s">
        <v>212</v>
      </c>
      <c r="E265" s="121">
        <v>1</v>
      </c>
      <c r="F265" s="121">
        <v>1</v>
      </c>
    </row>
    <row r="266" spans="1:6" ht="15" x14ac:dyDescent="0.25">
      <c r="A266" s="120" t="s">
        <v>2</v>
      </c>
      <c r="B266" s="150">
        <v>43318</v>
      </c>
      <c r="C266" s="120" t="s">
        <v>74</v>
      </c>
      <c r="D266" s="120" t="s">
        <v>212</v>
      </c>
      <c r="E266" s="121">
        <v>1</v>
      </c>
      <c r="F266" s="152">
        <f>E266-1</f>
        <v>0</v>
      </c>
    </row>
    <row r="267" spans="1:6" ht="15" x14ac:dyDescent="0.25">
      <c r="A267" s="120" t="s">
        <v>2</v>
      </c>
      <c r="B267" s="150">
        <v>43318</v>
      </c>
      <c r="C267" s="120" t="s">
        <v>226</v>
      </c>
      <c r="D267" s="120" t="s">
        <v>212</v>
      </c>
      <c r="E267" s="121">
        <v>0</v>
      </c>
      <c r="F267" s="121">
        <v>0</v>
      </c>
    </row>
    <row r="268" spans="1:6" ht="15" x14ac:dyDescent="0.25">
      <c r="A268" s="120" t="s">
        <v>2</v>
      </c>
      <c r="B268" s="150">
        <v>43335</v>
      </c>
      <c r="C268" s="120" t="s">
        <v>71</v>
      </c>
      <c r="D268" s="120" t="s">
        <v>212</v>
      </c>
      <c r="E268" s="121">
        <v>0</v>
      </c>
      <c r="F268" s="121">
        <v>0</v>
      </c>
    </row>
    <row r="269" spans="1:6" ht="15" x14ac:dyDescent="0.25">
      <c r="A269" s="120" t="s">
        <v>2</v>
      </c>
      <c r="B269" s="150">
        <v>43335</v>
      </c>
      <c r="C269" s="120" t="s">
        <v>8</v>
      </c>
      <c r="D269" s="120" t="s">
        <v>212</v>
      </c>
      <c r="E269" s="121">
        <v>1</v>
      </c>
      <c r="F269" s="152">
        <f>E269-1</f>
        <v>0</v>
      </c>
    </row>
    <row r="270" spans="1:6" ht="15" x14ac:dyDescent="0.25">
      <c r="A270" s="120" t="s">
        <v>2</v>
      </c>
      <c r="B270" s="150">
        <v>43335</v>
      </c>
      <c r="C270" s="120" t="s">
        <v>6</v>
      </c>
      <c r="D270" s="120" t="s">
        <v>212</v>
      </c>
      <c r="E270" s="121">
        <v>6</v>
      </c>
      <c r="F270" s="152">
        <f>E270-5</f>
        <v>1</v>
      </c>
    </row>
    <row r="271" spans="1:6" ht="15" x14ac:dyDescent="0.25">
      <c r="A271" s="120" t="s">
        <v>2</v>
      </c>
      <c r="B271" s="150">
        <v>43335</v>
      </c>
      <c r="C271" s="120" t="s">
        <v>227</v>
      </c>
      <c r="D271" s="120" t="s">
        <v>212</v>
      </c>
      <c r="E271" s="121">
        <v>0</v>
      </c>
      <c r="F271" s="152">
        <v>0</v>
      </c>
    </row>
    <row r="272" spans="1:6" ht="15" x14ac:dyDescent="0.25">
      <c r="A272" s="120" t="s">
        <v>2</v>
      </c>
      <c r="B272" s="150">
        <v>43335</v>
      </c>
      <c r="C272" s="120" t="s">
        <v>5</v>
      </c>
      <c r="D272" s="120" t="s">
        <v>212</v>
      </c>
      <c r="E272" s="121">
        <v>1</v>
      </c>
      <c r="F272" s="152">
        <f>E272-1</f>
        <v>0</v>
      </c>
    </row>
    <row r="273" spans="1:6" ht="15" x14ac:dyDescent="0.25">
      <c r="A273" s="120" t="s">
        <v>2</v>
      </c>
      <c r="B273" s="150">
        <v>43335</v>
      </c>
      <c r="C273" s="120" t="s">
        <v>68</v>
      </c>
      <c r="D273" s="120" t="s">
        <v>212</v>
      </c>
      <c r="E273" s="121">
        <v>0</v>
      </c>
      <c r="F273" s="152">
        <v>0</v>
      </c>
    </row>
    <row r="274" spans="1:6" ht="15" x14ac:dyDescent="0.25">
      <c r="A274" s="120" t="s">
        <v>2</v>
      </c>
      <c r="B274" s="150">
        <v>43335</v>
      </c>
      <c r="C274" s="120" t="s">
        <v>3</v>
      </c>
      <c r="D274" s="120" t="s">
        <v>212</v>
      </c>
      <c r="E274" s="121">
        <v>12</v>
      </c>
      <c r="F274" s="152">
        <f>E274-10</f>
        <v>2</v>
      </c>
    </row>
    <row r="275" spans="1:6" ht="15" x14ac:dyDescent="0.25">
      <c r="A275" s="120" t="s">
        <v>2</v>
      </c>
      <c r="B275" s="150">
        <v>43335</v>
      </c>
      <c r="C275" s="120" t="s">
        <v>7</v>
      </c>
      <c r="D275" s="120" t="s">
        <v>212</v>
      </c>
      <c r="E275" s="121">
        <v>1</v>
      </c>
      <c r="F275" s="152">
        <f>E275-1</f>
        <v>0</v>
      </c>
    </row>
    <row r="276" spans="1:6" ht="15" x14ac:dyDescent="0.25">
      <c r="A276" s="120" t="s">
        <v>2</v>
      </c>
      <c r="B276" s="150">
        <v>43335</v>
      </c>
      <c r="C276" s="120" t="s">
        <v>9</v>
      </c>
      <c r="D276" s="120" t="s">
        <v>212</v>
      </c>
      <c r="E276" s="121">
        <v>9</v>
      </c>
      <c r="F276" s="152">
        <f>E276-9</f>
        <v>0</v>
      </c>
    </row>
    <row r="277" spans="1:6" ht="15" x14ac:dyDescent="0.25">
      <c r="A277" s="120" t="s">
        <v>2</v>
      </c>
      <c r="B277" s="150">
        <v>43350</v>
      </c>
      <c r="C277" s="120" t="s">
        <v>97</v>
      </c>
      <c r="D277" s="120" t="s">
        <v>212</v>
      </c>
      <c r="E277" s="121">
        <v>0</v>
      </c>
      <c r="F277" s="121">
        <v>0</v>
      </c>
    </row>
    <row r="278" spans="1:6" ht="15" x14ac:dyDescent="0.25">
      <c r="A278" s="120" t="s">
        <v>2</v>
      </c>
      <c r="B278" s="150">
        <v>43350</v>
      </c>
      <c r="C278" s="120" t="s">
        <v>100</v>
      </c>
      <c r="D278" s="120" t="s">
        <v>212</v>
      </c>
      <c r="E278" s="121">
        <v>0</v>
      </c>
      <c r="F278" s="121">
        <v>0</v>
      </c>
    </row>
    <row r="279" spans="1:6" ht="15" x14ac:dyDescent="0.25">
      <c r="A279" s="120" t="s">
        <v>2</v>
      </c>
      <c r="B279" s="150">
        <v>43350</v>
      </c>
      <c r="C279" s="120" t="s">
        <v>94</v>
      </c>
      <c r="D279" s="120" t="s">
        <v>212</v>
      </c>
      <c r="E279" s="121">
        <v>2</v>
      </c>
      <c r="F279">
        <f>E279-2</f>
        <v>0</v>
      </c>
    </row>
    <row r="280" spans="1:6" ht="15" x14ac:dyDescent="0.25">
      <c r="A280" s="120" t="s">
        <v>2</v>
      </c>
      <c r="B280" s="150">
        <v>43350</v>
      </c>
      <c r="C280" s="120" t="s">
        <v>228</v>
      </c>
      <c r="D280" s="120" t="s">
        <v>212</v>
      </c>
      <c r="E280" s="121">
        <v>0</v>
      </c>
      <c r="F280" s="152">
        <v>0</v>
      </c>
    </row>
    <row r="281" spans="1:6" ht="15" x14ac:dyDescent="0.25">
      <c r="A281" s="120" t="s">
        <v>2</v>
      </c>
      <c r="B281" s="150">
        <v>43350</v>
      </c>
      <c r="C281" s="120" t="s">
        <v>96</v>
      </c>
      <c r="D281" s="120" t="s">
        <v>212</v>
      </c>
      <c r="E281" s="121">
        <v>1</v>
      </c>
      <c r="F281">
        <f>E281-1</f>
        <v>0</v>
      </c>
    </row>
    <row r="282" spans="1:6" ht="15" x14ac:dyDescent="0.25">
      <c r="A282" s="120" t="s">
        <v>2</v>
      </c>
      <c r="B282" s="150">
        <v>43350</v>
      </c>
      <c r="C282" s="120" t="s">
        <v>95</v>
      </c>
      <c r="D282" s="120" t="s">
        <v>212</v>
      </c>
      <c r="E282" s="121">
        <v>0</v>
      </c>
      <c r="F282" s="121">
        <v>0</v>
      </c>
    </row>
    <row r="283" spans="1:6" ht="15" x14ac:dyDescent="0.25">
      <c r="A283" s="120" t="s">
        <v>2</v>
      </c>
      <c r="B283" s="150">
        <v>43350</v>
      </c>
      <c r="C283" s="120" t="s">
        <v>229</v>
      </c>
      <c r="D283" s="120" t="s">
        <v>212</v>
      </c>
      <c r="E283" s="121">
        <v>0</v>
      </c>
      <c r="F283" s="121">
        <v>0</v>
      </c>
    </row>
    <row r="284" spans="1:6" ht="15" x14ac:dyDescent="0.25">
      <c r="A284" s="120" t="s">
        <v>2</v>
      </c>
      <c r="B284" s="150">
        <v>43350</v>
      </c>
      <c r="C284" s="120" t="s">
        <v>99</v>
      </c>
      <c r="D284" s="120" t="s">
        <v>212</v>
      </c>
      <c r="E284" s="121">
        <v>0</v>
      </c>
      <c r="F284" s="121">
        <v>0</v>
      </c>
    </row>
    <row r="285" spans="1:6" ht="15" x14ac:dyDescent="0.25">
      <c r="A285" s="120" t="s">
        <v>2</v>
      </c>
      <c r="B285" s="150">
        <v>43350</v>
      </c>
      <c r="C285" s="120" t="s">
        <v>98</v>
      </c>
      <c r="D285" s="120" t="s">
        <v>212</v>
      </c>
      <c r="E285" s="121">
        <v>0</v>
      </c>
      <c r="F285" s="121">
        <v>0</v>
      </c>
    </row>
    <row r="286" spans="1:6" ht="15" x14ac:dyDescent="0.25">
      <c r="A286" s="120" t="s">
        <v>2</v>
      </c>
      <c r="B286" s="150">
        <v>43350</v>
      </c>
      <c r="C286" s="120" t="s">
        <v>101</v>
      </c>
      <c r="D286" s="120" t="s">
        <v>212</v>
      </c>
      <c r="E286" s="121">
        <v>0</v>
      </c>
      <c r="F286" s="121">
        <v>0</v>
      </c>
    </row>
    <row r="287" spans="1:6" ht="15" x14ac:dyDescent="0.25">
      <c r="A287" s="120" t="s">
        <v>2</v>
      </c>
      <c r="B287" s="150">
        <v>43483</v>
      </c>
      <c r="C287" s="120" t="s">
        <v>235</v>
      </c>
      <c r="D287" s="120" t="s">
        <v>212</v>
      </c>
      <c r="E287" s="121">
        <v>0</v>
      </c>
      <c r="F287" s="121">
        <v>0</v>
      </c>
    </row>
    <row r="288" spans="1:6" ht="15" x14ac:dyDescent="0.25">
      <c r="A288" s="120" t="s">
        <v>2</v>
      </c>
      <c r="B288" s="150">
        <v>43483</v>
      </c>
      <c r="C288" s="120" t="s">
        <v>236</v>
      </c>
      <c r="D288" s="120" t="s">
        <v>212</v>
      </c>
      <c r="E288" s="121">
        <v>0</v>
      </c>
      <c r="F288" s="121">
        <v>0</v>
      </c>
    </row>
    <row r="289" spans="1:6" ht="15" x14ac:dyDescent="0.25">
      <c r="A289" s="120" t="s">
        <v>2</v>
      </c>
      <c r="B289" s="150">
        <v>43483</v>
      </c>
      <c r="C289" s="120" t="s">
        <v>237</v>
      </c>
      <c r="D289" s="120" t="s">
        <v>212</v>
      </c>
      <c r="E289" s="121">
        <v>0</v>
      </c>
      <c r="F289" s="121">
        <v>0</v>
      </c>
    </row>
    <row r="290" spans="1:6" ht="15" x14ac:dyDescent="0.25">
      <c r="A290" s="120" t="s">
        <v>2</v>
      </c>
      <c r="B290" s="150">
        <v>43483</v>
      </c>
      <c r="C290" s="120" t="s">
        <v>238</v>
      </c>
      <c r="D290" s="120" t="s">
        <v>212</v>
      </c>
      <c r="E290" s="121">
        <v>0</v>
      </c>
      <c r="F290" s="121">
        <v>0</v>
      </c>
    </row>
    <row r="291" spans="1:6" ht="15" x14ac:dyDescent="0.25">
      <c r="A291" s="120" t="s">
        <v>2</v>
      </c>
      <c r="B291" s="150">
        <v>43483</v>
      </c>
      <c r="C291" s="120" t="s">
        <v>207</v>
      </c>
      <c r="D291" s="120" t="s">
        <v>212</v>
      </c>
      <c r="E291" s="121">
        <v>2</v>
      </c>
      <c r="F291" s="121">
        <v>2</v>
      </c>
    </row>
    <row r="292" spans="1:6" ht="15" x14ac:dyDescent="0.25">
      <c r="A292" s="120" t="s">
        <v>2</v>
      </c>
      <c r="B292" s="150">
        <v>43483</v>
      </c>
      <c r="C292" s="120" t="s">
        <v>239</v>
      </c>
      <c r="D292" s="120" t="s">
        <v>212</v>
      </c>
      <c r="E292" s="121">
        <v>0</v>
      </c>
      <c r="F292" s="121">
        <v>0</v>
      </c>
    </row>
    <row r="293" spans="1:6" ht="15" x14ac:dyDescent="0.25">
      <c r="A293" s="120" t="s">
        <v>2</v>
      </c>
      <c r="B293" s="150">
        <v>43483</v>
      </c>
      <c r="C293" s="120" t="s">
        <v>240</v>
      </c>
      <c r="D293" s="120" t="s">
        <v>212</v>
      </c>
      <c r="E293" s="121">
        <v>0</v>
      </c>
      <c r="F293" s="121">
        <v>0</v>
      </c>
    </row>
    <row r="294" spans="1:6" ht="15" x14ac:dyDescent="0.25">
      <c r="A294" s="120" t="s">
        <v>2</v>
      </c>
      <c r="B294" s="150">
        <v>43483</v>
      </c>
      <c r="C294" s="120" t="s">
        <v>241</v>
      </c>
      <c r="D294" s="120" t="s">
        <v>212</v>
      </c>
      <c r="E294" s="121">
        <v>0</v>
      </c>
      <c r="F294" s="121">
        <v>0</v>
      </c>
    </row>
    <row r="295" spans="1:6" ht="15" x14ac:dyDescent="0.25">
      <c r="A295" s="120" t="s">
        <v>2</v>
      </c>
      <c r="B295" s="150">
        <v>43483</v>
      </c>
      <c r="C295" s="120" t="s">
        <v>242</v>
      </c>
      <c r="D295" s="120" t="s">
        <v>212</v>
      </c>
      <c r="E295" s="121">
        <v>0</v>
      </c>
      <c r="F295" s="121">
        <v>0</v>
      </c>
    </row>
    <row r="296" spans="1:6" ht="15" x14ac:dyDescent="0.25">
      <c r="A296" s="120" t="s">
        <v>2</v>
      </c>
      <c r="B296" s="150">
        <v>43483</v>
      </c>
      <c r="C296" s="120" t="s">
        <v>243</v>
      </c>
      <c r="D296" s="120" t="s">
        <v>212</v>
      </c>
      <c r="E296" s="121">
        <v>0</v>
      </c>
      <c r="F296" s="121">
        <v>0</v>
      </c>
    </row>
    <row r="297" spans="1:6" ht="15" x14ac:dyDescent="0.25">
      <c r="A297" s="120" t="s">
        <v>2</v>
      </c>
      <c r="B297" s="150">
        <v>43540</v>
      </c>
      <c r="C297" s="120" t="s">
        <v>209</v>
      </c>
      <c r="D297" s="120" t="s">
        <v>212</v>
      </c>
      <c r="E297" s="121">
        <v>1</v>
      </c>
      <c r="F297" s="152">
        <f>E297-1</f>
        <v>0</v>
      </c>
    </row>
    <row r="298" spans="1:6" ht="15" x14ac:dyDescent="0.25">
      <c r="A298" s="120" t="s">
        <v>2</v>
      </c>
      <c r="B298" s="150">
        <v>43540</v>
      </c>
      <c r="C298" s="120" t="s">
        <v>256</v>
      </c>
      <c r="D298" s="120" t="s">
        <v>212</v>
      </c>
      <c r="E298" s="121">
        <v>0</v>
      </c>
      <c r="F298" s="121">
        <v>0</v>
      </c>
    </row>
    <row r="299" spans="1:6" ht="15" x14ac:dyDescent="0.25">
      <c r="A299" s="120" t="s">
        <v>2</v>
      </c>
      <c r="B299" s="150">
        <v>43540</v>
      </c>
      <c r="C299" s="120" t="s">
        <v>257</v>
      </c>
      <c r="D299" s="120" t="s">
        <v>212</v>
      </c>
      <c r="E299" s="121">
        <v>0</v>
      </c>
      <c r="F299" s="121">
        <v>0</v>
      </c>
    </row>
    <row r="300" spans="1:6" ht="15" x14ac:dyDescent="0.25">
      <c r="A300" s="120" t="s">
        <v>2</v>
      </c>
      <c r="B300" s="150">
        <v>43540</v>
      </c>
      <c r="C300" s="120" t="s">
        <v>258</v>
      </c>
      <c r="D300" s="120" t="s">
        <v>212</v>
      </c>
      <c r="E300" s="121">
        <v>0</v>
      </c>
      <c r="F300" s="121">
        <v>0</v>
      </c>
    </row>
    <row r="301" spans="1:6" ht="15" x14ac:dyDescent="0.25">
      <c r="A301" s="120" t="s">
        <v>2</v>
      </c>
      <c r="B301" s="150">
        <v>43540</v>
      </c>
      <c r="C301" s="120" t="s">
        <v>259</v>
      </c>
      <c r="D301" s="120" t="s">
        <v>212</v>
      </c>
      <c r="E301" s="121">
        <v>0</v>
      </c>
      <c r="F301" s="121">
        <v>0</v>
      </c>
    </row>
    <row r="302" spans="1:6" ht="15" x14ac:dyDescent="0.25">
      <c r="A302" s="120" t="s">
        <v>2</v>
      </c>
      <c r="B302" s="150">
        <v>43540</v>
      </c>
      <c r="C302" s="120" t="s">
        <v>260</v>
      </c>
      <c r="D302" s="120" t="s">
        <v>212</v>
      </c>
      <c r="E302" s="121">
        <v>0</v>
      </c>
      <c r="F302" s="121">
        <v>0</v>
      </c>
    </row>
    <row r="303" spans="1:6" ht="15" x14ac:dyDescent="0.25">
      <c r="A303" s="120" t="s">
        <v>2</v>
      </c>
      <c r="B303" s="150">
        <v>43540</v>
      </c>
      <c r="C303" s="120" t="s">
        <v>261</v>
      </c>
      <c r="D303" s="120" t="s">
        <v>212</v>
      </c>
      <c r="E303" s="121">
        <v>0</v>
      </c>
      <c r="F303" s="121">
        <v>0</v>
      </c>
    </row>
    <row r="304" spans="1:6" ht="15" x14ac:dyDescent="0.25">
      <c r="A304" s="120" t="s">
        <v>2</v>
      </c>
      <c r="B304" s="150">
        <v>43540</v>
      </c>
      <c r="C304" s="120" t="s">
        <v>262</v>
      </c>
      <c r="D304" s="120" t="s">
        <v>212</v>
      </c>
      <c r="E304" s="121">
        <v>0</v>
      </c>
      <c r="F304" s="121">
        <v>0</v>
      </c>
    </row>
    <row r="305" spans="1:6" ht="15" x14ac:dyDescent="0.25">
      <c r="A305" s="120" t="s">
        <v>2</v>
      </c>
      <c r="B305" s="150">
        <v>43540</v>
      </c>
      <c r="C305" s="120" t="s">
        <v>263</v>
      </c>
      <c r="D305" s="120" t="s">
        <v>212</v>
      </c>
      <c r="E305" s="121">
        <v>0</v>
      </c>
      <c r="F305" s="121">
        <v>0</v>
      </c>
    </row>
    <row r="306" spans="1:6" ht="15" x14ac:dyDescent="0.25">
      <c r="A306" s="120" t="s">
        <v>2</v>
      </c>
      <c r="B306" s="150">
        <v>43540</v>
      </c>
      <c r="C306" s="120" t="s">
        <v>208</v>
      </c>
      <c r="D306" s="120" t="s">
        <v>212</v>
      </c>
      <c r="E306" s="121">
        <v>1</v>
      </c>
      <c r="F306" s="152">
        <f>E306-1</f>
        <v>0</v>
      </c>
    </row>
    <row r="307" spans="1:6" ht="15" x14ac:dyDescent="0.25">
      <c r="A307" s="120" t="s">
        <v>2</v>
      </c>
      <c r="B307" s="150">
        <v>43578</v>
      </c>
      <c r="C307" s="120" t="s">
        <v>22</v>
      </c>
      <c r="D307" s="120" t="s">
        <v>212</v>
      </c>
      <c r="E307" s="121">
        <v>0</v>
      </c>
      <c r="F307" s="121">
        <v>0</v>
      </c>
    </row>
    <row r="308" spans="1:6" ht="15" x14ac:dyDescent="0.25">
      <c r="A308" s="120" t="s">
        <v>2</v>
      </c>
      <c r="B308" s="150">
        <v>43578</v>
      </c>
      <c r="C308" s="120" t="s">
        <v>231</v>
      </c>
      <c r="D308" s="120" t="s">
        <v>212</v>
      </c>
      <c r="E308" s="121">
        <v>0</v>
      </c>
      <c r="F308" s="121">
        <v>0</v>
      </c>
    </row>
    <row r="309" spans="1:6" ht="15" x14ac:dyDescent="0.25">
      <c r="A309" s="120" t="s">
        <v>2</v>
      </c>
      <c r="B309" s="150">
        <v>43578</v>
      </c>
      <c r="C309" s="120" t="s">
        <v>20</v>
      </c>
      <c r="D309" s="120" t="s">
        <v>212</v>
      </c>
      <c r="E309" s="121">
        <v>0</v>
      </c>
      <c r="F309" s="121">
        <v>0</v>
      </c>
    </row>
    <row r="310" spans="1:6" ht="15" x14ac:dyDescent="0.25">
      <c r="A310" s="120" t="s">
        <v>2</v>
      </c>
      <c r="B310" s="150">
        <v>43578</v>
      </c>
      <c r="C310" s="120" t="s">
        <v>223</v>
      </c>
      <c r="D310" s="120" t="s">
        <v>212</v>
      </c>
      <c r="E310" s="121">
        <v>0</v>
      </c>
      <c r="F310" s="121">
        <v>0</v>
      </c>
    </row>
    <row r="311" spans="1:6" ht="15" x14ac:dyDescent="0.25">
      <c r="A311" s="120" t="s">
        <v>2</v>
      </c>
      <c r="B311" s="150">
        <v>43578</v>
      </c>
      <c r="C311" s="120" t="s">
        <v>224</v>
      </c>
      <c r="D311" s="120" t="s">
        <v>212</v>
      </c>
      <c r="E311" s="121">
        <v>0</v>
      </c>
      <c r="F311" s="121">
        <v>0</v>
      </c>
    </row>
    <row r="312" spans="1:6" ht="15" x14ac:dyDescent="0.25">
      <c r="A312" s="120" t="s">
        <v>2</v>
      </c>
      <c r="B312" s="150">
        <v>43578</v>
      </c>
      <c r="C312" s="120" t="s">
        <v>46</v>
      </c>
      <c r="D312" s="120" t="s">
        <v>212</v>
      </c>
      <c r="E312" s="121">
        <v>0</v>
      </c>
      <c r="F312" s="121">
        <v>0</v>
      </c>
    </row>
    <row r="313" spans="1:6" ht="15" x14ac:dyDescent="0.25">
      <c r="A313" s="120" t="s">
        <v>2</v>
      </c>
      <c r="B313" s="150">
        <v>43578</v>
      </c>
      <c r="C313" s="120" t="s">
        <v>24</v>
      </c>
      <c r="D313" s="120" t="s">
        <v>212</v>
      </c>
      <c r="E313" s="121">
        <v>0</v>
      </c>
      <c r="F313" s="121">
        <v>0</v>
      </c>
    </row>
    <row r="314" spans="1:6" ht="15" x14ac:dyDescent="0.25">
      <c r="A314" s="120" t="s">
        <v>2</v>
      </c>
      <c r="B314" s="150">
        <v>43578</v>
      </c>
      <c r="C314" s="120" t="s">
        <v>225</v>
      </c>
      <c r="D314" s="120" t="s">
        <v>212</v>
      </c>
      <c r="E314" s="121">
        <v>0</v>
      </c>
      <c r="F314" s="121">
        <v>0</v>
      </c>
    </row>
    <row r="315" spans="1:6" ht="15" x14ac:dyDescent="0.25">
      <c r="A315" s="120" t="s">
        <v>2</v>
      </c>
      <c r="B315" s="150">
        <v>43578</v>
      </c>
      <c r="C315" s="120" t="s">
        <v>19</v>
      </c>
      <c r="D315" s="120" t="s">
        <v>212</v>
      </c>
      <c r="E315" s="121">
        <v>0</v>
      </c>
      <c r="F315" s="121">
        <v>0</v>
      </c>
    </row>
    <row r="316" spans="1:6" ht="15" x14ac:dyDescent="0.25">
      <c r="A316" s="120" t="s">
        <v>2</v>
      </c>
      <c r="B316" s="150">
        <v>43578</v>
      </c>
      <c r="C316" s="120" t="s">
        <v>21</v>
      </c>
      <c r="D316" s="120" t="s">
        <v>212</v>
      </c>
      <c r="E316" s="121">
        <v>0</v>
      </c>
      <c r="F316" s="121">
        <v>0</v>
      </c>
    </row>
    <row r="317" spans="1:6" ht="15" x14ac:dyDescent="0.25">
      <c r="A317" s="120" t="s">
        <v>2</v>
      </c>
      <c r="B317" s="150">
        <v>43593</v>
      </c>
      <c r="C317" s="120" t="s">
        <v>35</v>
      </c>
      <c r="D317" s="120" t="s">
        <v>212</v>
      </c>
      <c r="E317" s="121">
        <v>21</v>
      </c>
      <c r="F317" s="152">
        <f>E317-1</f>
        <v>20</v>
      </c>
    </row>
    <row r="318" spans="1:6" ht="15" x14ac:dyDescent="0.25">
      <c r="A318" s="120" t="s">
        <v>2</v>
      </c>
      <c r="B318" s="150">
        <v>43593</v>
      </c>
      <c r="C318" s="120" t="s">
        <v>37</v>
      </c>
      <c r="D318" s="120" t="s">
        <v>212</v>
      </c>
      <c r="E318" s="121">
        <v>0</v>
      </c>
      <c r="F318" s="121">
        <v>0</v>
      </c>
    </row>
    <row r="319" spans="1:6" ht="15" x14ac:dyDescent="0.25">
      <c r="A319" s="120" t="s">
        <v>2</v>
      </c>
      <c r="B319" s="150">
        <v>43593</v>
      </c>
      <c r="C319" s="120" t="s">
        <v>39</v>
      </c>
      <c r="D319" s="120" t="s">
        <v>212</v>
      </c>
      <c r="E319" s="121">
        <v>2</v>
      </c>
      <c r="F319" s="121">
        <v>2</v>
      </c>
    </row>
    <row r="320" spans="1:6" ht="15" x14ac:dyDescent="0.25">
      <c r="A320" s="120" t="s">
        <v>2</v>
      </c>
      <c r="B320" s="150">
        <v>43593</v>
      </c>
      <c r="C320" s="120" t="s">
        <v>41</v>
      </c>
      <c r="D320" s="120" t="s">
        <v>212</v>
      </c>
      <c r="E320" s="121">
        <v>3</v>
      </c>
      <c r="F320" s="121">
        <v>3</v>
      </c>
    </row>
    <row r="321" spans="1:6" ht="15" x14ac:dyDescent="0.25">
      <c r="A321" s="120" t="s">
        <v>2</v>
      </c>
      <c r="B321" s="150">
        <v>43593</v>
      </c>
      <c r="C321" s="120" t="s">
        <v>78</v>
      </c>
      <c r="D321" s="120" t="s">
        <v>212</v>
      </c>
      <c r="E321" s="121">
        <v>5</v>
      </c>
      <c r="F321" s="121">
        <v>5</v>
      </c>
    </row>
    <row r="322" spans="1:6" ht="15" x14ac:dyDescent="0.25">
      <c r="A322" s="120" t="s">
        <v>2</v>
      </c>
      <c r="B322" s="150">
        <v>43593</v>
      </c>
      <c r="C322" s="120" t="s">
        <v>40</v>
      </c>
      <c r="D322" s="120" t="s">
        <v>212</v>
      </c>
      <c r="E322" s="121">
        <v>16</v>
      </c>
      <c r="F322" s="121">
        <v>16</v>
      </c>
    </row>
    <row r="323" spans="1:6" ht="15" x14ac:dyDescent="0.25">
      <c r="A323" s="120" t="s">
        <v>2</v>
      </c>
      <c r="B323" s="150">
        <v>43593</v>
      </c>
      <c r="C323" s="120" t="s">
        <v>38</v>
      </c>
      <c r="D323" s="120" t="s">
        <v>212</v>
      </c>
      <c r="E323" s="121">
        <v>0</v>
      </c>
      <c r="F323" s="121">
        <v>0</v>
      </c>
    </row>
    <row r="324" spans="1:6" ht="15" x14ac:dyDescent="0.25">
      <c r="A324" s="120" t="s">
        <v>2</v>
      </c>
      <c r="B324" s="150">
        <v>43593</v>
      </c>
      <c r="C324" s="120" t="s">
        <v>36</v>
      </c>
      <c r="D324" s="120" t="s">
        <v>212</v>
      </c>
      <c r="E324" s="121">
        <v>5</v>
      </c>
      <c r="F324" s="121">
        <v>5</v>
      </c>
    </row>
    <row r="325" spans="1:6" ht="15" x14ac:dyDescent="0.25">
      <c r="A325" s="120" t="s">
        <v>2</v>
      </c>
      <c r="B325" s="150">
        <v>43593</v>
      </c>
      <c r="C325" s="120" t="s">
        <v>42</v>
      </c>
      <c r="D325" s="120" t="s">
        <v>212</v>
      </c>
      <c r="E325" s="121">
        <v>0</v>
      </c>
      <c r="F325" s="121">
        <v>0</v>
      </c>
    </row>
    <row r="326" spans="1:6" ht="15" x14ac:dyDescent="0.25">
      <c r="A326" s="120" t="s">
        <v>2</v>
      </c>
      <c r="B326" s="150">
        <v>43593</v>
      </c>
      <c r="C326" s="120" t="s">
        <v>34</v>
      </c>
      <c r="D326" s="120" t="s">
        <v>212</v>
      </c>
      <c r="E326" s="121">
        <v>4</v>
      </c>
      <c r="F326" s="121">
        <v>4</v>
      </c>
    </row>
    <row r="327" spans="1:6" ht="15" x14ac:dyDescent="0.25">
      <c r="A327" s="120" t="s">
        <v>2</v>
      </c>
      <c r="B327" s="150">
        <v>43605</v>
      </c>
      <c r="C327" s="120" t="s">
        <v>50</v>
      </c>
      <c r="D327" s="120" t="s">
        <v>212</v>
      </c>
      <c r="E327" s="121">
        <v>1</v>
      </c>
      <c r="F327" s="121">
        <v>1</v>
      </c>
    </row>
    <row r="328" spans="1:6" ht="15" x14ac:dyDescent="0.25">
      <c r="A328" s="120" t="s">
        <v>2</v>
      </c>
      <c r="B328" s="150">
        <v>43605</v>
      </c>
      <c r="C328" s="120" t="s">
        <v>52</v>
      </c>
      <c r="D328" s="120" t="s">
        <v>212</v>
      </c>
      <c r="E328" s="121">
        <v>1</v>
      </c>
      <c r="F328" s="121">
        <v>1</v>
      </c>
    </row>
    <row r="329" spans="1:6" ht="15" x14ac:dyDescent="0.25">
      <c r="A329" s="120" t="s">
        <v>2</v>
      </c>
      <c r="B329" s="150">
        <v>43605</v>
      </c>
      <c r="C329" s="120" t="s">
        <v>56</v>
      </c>
      <c r="D329" s="120" t="s">
        <v>212</v>
      </c>
      <c r="E329" s="121">
        <v>14</v>
      </c>
      <c r="F329" s="121">
        <v>14</v>
      </c>
    </row>
    <row r="330" spans="1:6" ht="15" x14ac:dyDescent="0.25">
      <c r="A330" s="120" t="s">
        <v>2</v>
      </c>
      <c r="B330" s="150">
        <v>43605</v>
      </c>
      <c r="C330" s="120" t="s">
        <v>48</v>
      </c>
      <c r="D330" s="120" t="s">
        <v>212</v>
      </c>
      <c r="E330" s="121">
        <v>0</v>
      </c>
      <c r="F330" s="121">
        <v>0</v>
      </c>
    </row>
    <row r="331" spans="1:6" ht="15" x14ac:dyDescent="0.25">
      <c r="A331" s="120" t="s">
        <v>2</v>
      </c>
      <c r="B331" s="150">
        <v>43605</v>
      </c>
      <c r="C331" s="120" t="s">
        <v>54</v>
      </c>
      <c r="D331" s="120" t="s">
        <v>212</v>
      </c>
      <c r="E331" s="121">
        <v>7</v>
      </c>
      <c r="F331" s="121">
        <v>7</v>
      </c>
    </row>
    <row r="332" spans="1:6" ht="15" x14ac:dyDescent="0.25">
      <c r="A332" s="120" t="s">
        <v>2</v>
      </c>
      <c r="B332" s="150">
        <v>43605</v>
      </c>
      <c r="C332" s="120" t="s">
        <v>51</v>
      </c>
      <c r="D332" s="120" t="s">
        <v>212</v>
      </c>
      <c r="E332" s="121">
        <v>2</v>
      </c>
      <c r="F332" s="121">
        <v>2</v>
      </c>
    </row>
    <row r="333" spans="1:6" ht="15" x14ac:dyDescent="0.25">
      <c r="A333" s="120" t="s">
        <v>2</v>
      </c>
      <c r="B333" s="150">
        <v>43605</v>
      </c>
      <c r="C333" s="120" t="s">
        <v>55</v>
      </c>
      <c r="D333" s="120" t="s">
        <v>212</v>
      </c>
      <c r="E333" s="121">
        <v>4</v>
      </c>
      <c r="F333" s="121">
        <v>4</v>
      </c>
    </row>
    <row r="334" spans="1:6" ht="15" x14ac:dyDescent="0.25">
      <c r="A334" s="120" t="s">
        <v>2</v>
      </c>
      <c r="B334" s="150">
        <v>43605</v>
      </c>
      <c r="C334" s="120" t="s">
        <v>49</v>
      </c>
      <c r="D334" s="120" t="s">
        <v>212</v>
      </c>
      <c r="E334" s="121">
        <v>2</v>
      </c>
      <c r="F334" s="121">
        <v>2</v>
      </c>
    </row>
    <row r="335" spans="1:6" ht="15" x14ac:dyDescent="0.25">
      <c r="A335" s="120" t="s">
        <v>2</v>
      </c>
      <c r="B335" s="150">
        <v>43605</v>
      </c>
      <c r="C335" s="120" t="s">
        <v>53</v>
      </c>
      <c r="D335" s="120" t="s">
        <v>212</v>
      </c>
      <c r="E335" s="121">
        <v>0</v>
      </c>
      <c r="F335" s="121">
        <v>0</v>
      </c>
    </row>
    <row r="336" spans="1:6" ht="15" x14ac:dyDescent="0.25">
      <c r="A336" s="120" t="s">
        <v>2</v>
      </c>
      <c r="B336" s="150">
        <v>43605</v>
      </c>
      <c r="C336" s="120" t="s">
        <v>47</v>
      </c>
      <c r="D336" s="120" t="s">
        <v>212</v>
      </c>
      <c r="E336" s="121">
        <v>1</v>
      </c>
      <c r="F336" s="121">
        <v>1</v>
      </c>
    </row>
    <row r="337" spans="1:6" ht="15" x14ac:dyDescent="0.25">
      <c r="A337" s="120" t="s">
        <v>2</v>
      </c>
      <c r="B337" s="150">
        <v>43620</v>
      </c>
      <c r="C337" s="120" t="s">
        <v>61</v>
      </c>
      <c r="D337" s="120" t="s">
        <v>212</v>
      </c>
      <c r="E337" s="121">
        <v>2</v>
      </c>
      <c r="F337" s="121">
        <v>2</v>
      </c>
    </row>
    <row r="338" spans="1:6" ht="15" x14ac:dyDescent="0.25">
      <c r="A338" s="120" t="s">
        <v>2</v>
      </c>
      <c r="B338" s="150">
        <v>43620</v>
      </c>
      <c r="C338" s="120" t="s">
        <v>62</v>
      </c>
      <c r="D338" s="120" t="s">
        <v>212</v>
      </c>
      <c r="E338" s="121">
        <v>1</v>
      </c>
      <c r="F338" s="121">
        <v>1</v>
      </c>
    </row>
    <row r="339" spans="1:6" ht="15" x14ac:dyDescent="0.25">
      <c r="A339" s="120" t="s">
        <v>2</v>
      </c>
      <c r="B339" s="150">
        <v>43620</v>
      </c>
      <c r="C339" s="120" t="s">
        <v>63</v>
      </c>
      <c r="D339" s="120" t="s">
        <v>212</v>
      </c>
      <c r="E339" s="121">
        <v>4</v>
      </c>
      <c r="F339" s="152">
        <f>E339-1</f>
        <v>3</v>
      </c>
    </row>
    <row r="340" spans="1:6" ht="15" x14ac:dyDescent="0.25">
      <c r="A340" s="120" t="s">
        <v>2</v>
      </c>
      <c r="B340" s="150">
        <v>43620</v>
      </c>
      <c r="C340" s="120" t="s">
        <v>60</v>
      </c>
      <c r="D340" s="120" t="s">
        <v>212</v>
      </c>
      <c r="E340" s="121">
        <v>6</v>
      </c>
      <c r="F340" s="152">
        <f>E340-2</f>
        <v>4</v>
      </c>
    </row>
    <row r="341" spans="1:6" ht="15" x14ac:dyDescent="0.25">
      <c r="A341" s="120" t="s">
        <v>2</v>
      </c>
      <c r="B341" s="150">
        <v>43620</v>
      </c>
      <c r="C341" s="120" t="s">
        <v>57</v>
      </c>
      <c r="D341" s="120" t="s">
        <v>212</v>
      </c>
      <c r="E341" s="121">
        <v>3</v>
      </c>
      <c r="F341" s="121">
        <v>3</v>
      </c>
    </row>
    <row r="342" spans="1:6" ht="15" x14ac:dyDescent="0.25">
      <c r="A342" s="120" t="s">
        <v>2</v>
      </c>
      <c r="B342" s="150">
        <v>43620</v>
      </c>
      <c r="C342" s="120" t="s">
        <v>210</v>
      </c>
      <c r="D342" s="120" t="s">
        <v>212</v>
      </c>
      <c r="E342" s="121">
        <v>8</v>
      </c>
      <c r="F342" s="152">
        <f>E342-3</f>
        <v>5</v>
      </c>
    </row>
    <row r="343" spans="1:6" ht="15" x14ac:dyDescent="0.25">
      <c r="A343" s="120" t="s">
        <v>2</v>
      </c>
      <c r="B343" s="150">
        <v>43620</v>
      </c>
      <c r="C343" s="120" t="s">
        <v>59</v>
      </c>
      <c r="D343" s="120" t="s">
        <v>212</v>
      </c>
      <c r="E343" s="121">
        <v>2</v>
      </c>
      <c r="F343" s="121">
        <v>2</v>
      </c>
    </row>
    <row r="344" spans="1:6" ht="15" x14ac:dyDescent="0.25">
      <c r="A344" s="120" t="s">
        <v>2</v>
      </c>
      <c r="B344" s="150">
        <v>43620</v>
      </c>
      <c r="C344" s="120" t="s">
        <v>58</v>
      </c>
      <c r="D344" s="120" t="s">
        <v>212</v>
      </c>
      <c r="E344" s="121">
        <v>5</v>
      </c>
      <c r="F344" s="152">
        <f>E344-2</f>
        <v>3</v>
      </c>
    </row>
    <row r="345" spans="1:6" ht="15" x14ac:dyDescent="0.25">
      <c r="A345" s="120" t="s">
        <v>2</v>
      </c>
      <c r="B345" s="150">
        <v>43620</v>
      </c>
      <c r="C345" s="120" t="s">
        <v>77</v>
      </c>
      <c r="D345" s="120" t="s">
        <v>212</v>
      </c>
      <c r="E345" s="121">
        <v>5</v>
      </c>
      <c r="F345" s="121">
        <v>5</v>
      </c>
    </row>
    <row r="346" spans="1:6" ht="15" x14ac:dyDescent="0.25">
      <c r="A346" s="120" t="s">
        <v>2</v>
      </c>
      <c r="B346" s="150">
        <v>43620</v>
      </c>
      <c r="C346" s="120" t="s">
        <v>76</v>
      </c>
      <c r="D346" s="120" t="s">
        <v>212</v>
      </c>
      <c r="E346" s="121">
        <v>10</v>
      </c>
      <c r="F346" s="152">
        <f>E346-1</f>
        <v>9</v>
      </c>
    </row>
    <row r="347" spans="1:6" ht="15" x14ac:dyDescent="0.25">
      <c r="A347" s="120" t="s">
        <v>2</v>
      </c>
      <c r="B347" s="150">
        <v>43635</v>
      </c>
      <c r="C347" s="120" t="s">
        <v>67</v>
      </c>
      <c r="D347" s="120" t="s">
        <v>212</v>
      </c>
      <c r="E347" s="121">
        <v>5</v>
      </c>
      <c r="F347" s="152">
        <f>E347-1</f>
        <v>4</v>
      </c>
    </row>
    <row r="348" spans="1:6" ht="15" x14ac:dyDescent="0.25">
      <c r="A348" s="120" t="s">
        <v>2</v>
      </c>
      <c r="B348" s="150">
        <v>43635</v>
      </c>
      <c r="C348" s="120" t="s">
        <v>73</v>
      </c>
      <c r="D348" s="120" t="s">
        <v>212</v>
      </c>
      <c r="E348" s="121">
        <v>2</v>
      </c>
      <c r="F348" s="121">
        <v>2</v>
      </c>
    </row>
    <row r="349" spans="1:6" ht="15" x14ac:dyDescent="0.25">
      <c r="A349" s="120" t="s">
        <v>2</v>
      </c>
      <c r="B349" s="150">
        <v>43635</v>
      </c>
      <c r="C349" s="120" t="s">
        <v>75</v>
      </c>
      <c r="D349" s="120" t="s">
        <v>212</v>
      </c>
      <c r="E349" s="121">
        <v>0</v>
      </c>
      <c r="F349" s="121">
        <v>0</v>
      </c>
    </row>
    <row r="350" spans="1:6" ht="15" x14ac:dyDescent="0.25">
      <c r="A350" s="120" t="s">
        <v>2</v>
      </c>
      <c r="B350" s="150">
        <v>43635</v>
      </c>
      <c r="C350" s="120" t="s">
        <v>65</v>
      </c>
      <c r="D350" s="120" t="s">
        <v>212</v>
      </c>
      <c r="E350" s="121">
        <v>1</v>
      </c>
      <c r="F350" s="121">
        <v>1</v>
      </c>
    </row>
    <row r="351" spans="1:6" ht="15" x14ac:dyDescent="0.25">
      <c r="A351" s="120" t="s">
        <v>2</v>
      </c>
      <c r="B351" s="150">
        <v>43635</v>
      </c>
      <c r="C351" s="120" t="s">
        <v>80</v>
      </c>
      <c r="D351" s="120" t="s">
        <v>212</v>
      </c>
      <c r="E351" s="121">
        <v>0</v>
      </c>
      <c r="F351" s="121">
        <v>0</v>
      </c>
    </row>
    <row r="352" spans="1:6" ht="15" x14ac:dyDescent="0.25">
      <c r="A352" s="120" t="s">
        <v>2</v>
      </c>
      <c r="B352" s="150">
        <v>43635</v>
      </c>
      <c r="C352" s="120" t="s">
        <v>64</v>
      </c>
      <c r="D352" s="120" t="s">
        <v>212</v>
      </c>
      <c r="E352" s="121">
        <v>1</v>
      </c>
      <c r="F352" s="121">
        <v>1</v>
      </c>
    </row>
    <row r="353" spans="1:6" ht="15" x14ac:dyDescent="0.25">
      <c r="A353" s="120" t="s">
        <v>2</v>
      </c>
      <c r="B353" s="150">
        <v>43635</v>
      </c>
      <c r="C353" s="120" t="s">
        <v>66</v>
      </c>
      <c r="D353" s="120" t="s">
        <v>212</v>
      </c>
      <c r="E353" s="121">
        <v>1</v>
      </c>
      <c r="F353" s="121">
        <v>1</v>
      </c>
    </row>
    <row r="354" spans="1:6" ht="15" x14ac:dyDescent="0.25">
      <c r="A354" s="120" t="s">
        <v>2</v>
      </c>
      <c r="B354" s="150">
        <v>43635</v>
      </c>
      <c r="C354" s="120" t="s">
        <v>79</v>
      </c>
      <c r="D354" s="120" t="s">
        <v>212</v>
      </c>
      <c r="E354" s="121">
        <v>6</v>
      </c>
      <c r="F354" s="121">
        <v>6</v>
      </c>
    </row>
    <row r="355" spans="1:6" ht="15" x14ac:dyDescent="0.25">
      <c r="A355" s="120" t="s">
        <v>2</v>
      </c>
      <c r="B355" s="150">
        <v>43635</v>
      </c>
      <c r="C355" s="120" t="s">
        <v>74</v>
      </c>
      <c r="D355" s="120" t="s">
        <v>212</v>
      </c>
      <c r="E355" s="121">
        <v>3</v>
      </c>
      <c r="F355" s="121">
        <v>3</v>
      </c>
    </row>
    <row r="356" spans="1:6" ht="15" x14ac:dyDescent="0.25">
      <c r="A356" s="120" t="s">
        <v>2</v>
      </c>
      <c r="B356" s="150">
        <v>43635</v>
      </c>
      <c r="C356" s="120" t="s">
        <v>226</v>
      </c>
      <c r="D356" s="120" t="s">
        <v>212</v>
      </c>
      <c r="E356" s="121">
        <v>0</v>
      </c>
      <c r="F356" s="121">
        <v>0</v>
      </c>
    </row>
    <row r="357" spans="1:6" ht="15" x14ac:dyDescent="0.25">
      <c r="A357" s="120" t="s">
        <v>2</v>
      </c>
      <c r="B357" s="150">
        <v>43648</v>
      </c>
      <c r="C357" s="120" t="s">
        <v>71</v>
      </c>
      <c r="D357" s="120" t="s">
        <v>212</v>
      </c>
      <c r="E357" s="121">
        <v>3</v>
      </c>
      <c r="F357" s="152">
        <f>E357-2</f>
        <v>1</v>
      </c>
    </row>
    <row r="358" spans="1:6" ht="15" x14ac:dyDescent="0.25">
      <c r="A358" s="120" t="s">
        <v>2</v>
      </c>
      <c r="B358" s="150">
        <v>43648</v>
      </c>
      <c r="C358" s="120" t="s">
        <v>8</v>
      </c>
      <c r="D358" s="120" t="s">
        <v>212</v>
      </c>
      <c r="E358" s="121">
        <v>1</v>
      </c>
      <c r="F358" s="152">
        <f>E358-1</f>
        <v>0</v>
      </c>
    </row>
    <row r="359" spans="1:6" ht="15" x14ac:dyDescent="0.25">
      <c r="A359" s="120" t="s">
        <v>2</v>
      </c>
      <c r="B359" s="150">
        <v>43648</v>
      </c>
      <c r="C359" s="120" t="s">
        <v>6</v>
      </c>
      <c r="D359" s="120" t="s">
        <v>212</v>
      </c>
      <c r="E359" s="121">
        <v>0</v>
      </c>
      <c r="F359" s="121">
        <v>0</v>
      </c>
    </row>
    <row r="360" spans="1:6" ht="15" x14ac:dyDescent="0.25">
      <c r="A360" s="120" t="s">
        <v>2</v>
      </c>
      <c r="B360" s="150">
        <v>43648</v>
      </c>
      <c r="C360" s="120" t="s">
        <v>227</v>
      </c>
      <c r="D360" s="120" t="s">
        <v>212</v>
      </c>
      <c r="E360" s="121">
        <v>2</v>
      </c>
      <c r="F360" s="152">
        <f>E360-2</f>
        <v>0</v>
      </c>
    </row>
    <row r="361" spans="1:6" ht="15" x14ac:dyDescent="0.25">
      <c r="A361" s="120" t="s">
        <v>2</v>
      </c>
      <c r="B361" s="150">
        <v>43648</v>
      </c>
      <c r="C361" s="120" t="s">
        <v>72</v>
      </c>
      <c r="D361" s="120" t="s">
        <v>212</v>
      </c>
      <c r="E361" s="121">
        <v>0</v>
      </c>
      <c r="F361" s="121">
        <v>0</v>
      </c>
    </row>
    <row r="362" spans="1:6" ht="15" x14ac:dyDescent="0.25">
      <c r="A362" s="120" t="s">
        <v>2</v>
      </c>
      <c r="B362" s="150">
        <v>43648</v>
      </c>
      <c r="C362" s="120" t="s">
        <v>5</v>
      </c>
      <c r="D362" s="120" t="s">
        <v>212</v>
      </c>
      <c r="E362" s="121">
        <v>3</v>
      </c>
      <c r="F362" s="152">
        <f>E362-1</f>
        <v>2</v>
      </c>
    </row>
    <row r="363" spans="1:6" ht="15" x14ac:dyDescent="0.25">
      <c r="A363" s="120" t="s">
        <v>2</v>
      </c>
      <c r="B363" s="150">
        <v>43648</v>
      </c>
      <c r="C363" s="120" t="s">
        <v>68</v>
      </c>
      <c r="D363" s="120" t="s">
        <v>212</v>
      </c>
      <c r="E363" s="121">
        <v>2</v>
      </c>
      <c r="F363" s="152">
        <f>E363-1</f>
        <v>1</v>
      </c>
    </row>
    <row r="364" spans="1:6" ht="15" x14ac:dyDescent="0.25">
      <c r="A364" s="120" t="s">
        <v>2</v>
      </c>
      <c r="B364" s="150">
        <v>43648</v>
      </c>
      <c r="C364" s="120" t="s">
        <v>3</v>
      </c>
      <c r="D364" s="120" t="s">
        <v>212</v>
      </c>
      <c r="E364" s="121">
        <v>5</v>
      </c>
      <c r="F364" s="152">
        <f>E364-5</f>
        <v>0</v>
      </c>
    </row>
    <row r="365" spans="1:6" ht="15" x14ac:dyDescent="0.25">
      <c r="A365" s="120" t="s">
        <v>2</v>
      </c>
      <c r="B365" s="150">
        <v>43648</v>
      </c>
      <c r="C365" s="120" t="s">
        <v>7</v>
      </c>
      <c r="D365" s="120" t="s">
        <v>212</v>
      </c>
      <c r="E365" s="121">
        <v>0</v>
      </c>
      <c r="F365" s="121">
        <v>0</v>
      </c>
    </row>
    <row r="366" spans="1:6" ht="15" x14ac:dyDescent="0.25">
      <c r="A366" s="120" t="s">
        <v>2</v>
      </c>
      <c r="B366" s="150">
        <v>43648</v>
      </c>
      <c r="C366" s="120" t="s">
        <v>9</v>
      </c>
      <c r="D366" s="120" t="s">
        <v>212</v>
      </c>
      <c r="E366" s="121">
        <v>5</v>
      </c>
      <c r="F366" s="152">
        <f>E366-1</f>
        <v>4</v>
      </c>
    </row>
    <row r="367" spans="1:6" ht="15" x14ac:dyDescent="0.25">
      <c r="A367" s="139" t="s">
        <v>2</v>
      </c>
      <c r="B367" s="151">
        <v>43663</v>
      </c>
      <c r="C367" s="139" t="s">
        <v>97</v>
      </c>
      <c r="D367" s="139" t="s">
        <v>212</v>
      </c>
      <c r="E367" s="140">
        <v>1</v>
      </c>
      <c r="F367">
        <f>E367-1</f>
        <v>0</v>
      </c>
    </row>
    <row r="368" spans="1:6" ht="15" x14ac:dyDescent="0.25">
      <c r="A368" s="139" t="s">
        <v>2</v>
      </c>
      <c r="B368" s="151">
        <v>43663</v>
      </c>
      <c r="C368" s="139" t="s">
        <v>100</v>
      </c>
      <c r="D368" s="139" t="s">
        <v>212</v>
      </c>
      <c r="E368" s="140">
        <v>0</v>
      </c>
      <c r="F368" s="140">
        <v>0</v>
      </c>
    </row>
    <row r="369" spans="1:6" ht="15" x14ac:dyDescent="0.25">
      <c r="A369" s="139" t="s">
        <v>2</v>
      </c>
      <c r="B369" s="151">
        <v>43663</v>
      </c>
      <c r="C369" s="139" t="s">
        <v>94</v>
      </c>
      <c r="D369" s="139" t="s">
        <v>212</v>
      </c>
      <c r="E369" s="140">
        <v>5</v>
      </c>
      <c r="F369" s="152">
        <f>E369-2</f>
        <v>3</v>
      </c>
    </row>
    <row r="370" spans="1:6" ht="15" x14ac:dyDescent="0.25">
      <c r="A370" s="139" t="s">
        <v>2</v>
      </c>
      <c r="B370" s="151">
        <v>43663</v>
      </c>
      <c r="C370" s="139" t="s">
        <v>228</v>
      </c>
      <c r="D370" s="139" t="s">
        <v>212</v>
      </c>
      <c r="E370" s="140">
        <v>3</v>
      </c>
      <c r="F370" s="152">
        <f>E370-2</f>
        <v>1</v>
      </c>
    </row>
    <row r="371" spans="1:6" ht="15" x14ac:dyDescent="0.25">
      <c r="A371" s="139" t="s">
        <v>2</v>
      </c>
      <c r="B371" s="151">
        <v>43663</v>
      </c>
      <c r="C371" s="139" t="s">
        <v>96</v>
      </c>
      <c r="D371" s="139" t="s">
        <v>212</v>
      </c>
      <c r="E371" s="140">
        <v>4</v>
      </c>
      <c r="F371" s="152">
        <f>E371-3</f>
        <v>1</v>
      </c>
    </row>
    <row r="372" spans="1:6" ht="15" x14ac:dyDescent="0.25">
      <c r="A372" s="139" t="s">
        <v>2</v>
      </c>
      <c r="B372" s="151">
        <v>43663</v>
      </c>
      <c r="C372" s="139" t="s">
        <v>95</v>
      </c>
      <c r="D372" s="139" t="s">
        <v>212</v>
      </c>
      <c r="E372" s="140">
        <v>0</v>
      </c>
      <c r="F372" s="140">
        <v>0</v>
      </c>
    </row>
    <row r="373" spans="1:6" ht="15" x14ac:dyDescent="0.25">
      <c r="A373" s="139" t="s">
        <v>2</v>
      </c>
      <c r="B373" s="151">
        <v>43663</v>
      </c>
      <c r="C373" s="139" t="s">
        <v>229</v>
      </c>
      <c r="D373" s="139" t="s">
        <v>212</v>
      </c>
      <c r="E373" s="140">
        <v>1</v>
      </c>
      <c r="F373" s="152">
        <f>E373-1</f>
        <v>0</v>
      </c>
    </row>
    <row r="374" spans="1:6" ht="15" x14ac:dyDescent="0.25">
      <c r="A374" s="139" t="s">
        <v>2</v>
      </c>
      <c r="B374" s="151">
        <v>43663</v>
      </c>
      <c r="C374" s="139" t="s">
        <v>99</v>
      </c>
      <c r="D374" s="139" t="s">
        <v>212</v>
      </c>
      <c r="E374" s="140">
        <v>3</v>
      </c>
      <c r="F374" s="152">
        <f>E374-1</f>
        <v>2</v>
      </c>
    </row>
    <row r="375" spans="1:6" ht="15" x14ac:dyDescent="0.25">
      <c r="A375" s="139" t="s">
        <v>2</v>
      </c>
      <c r="B375" s="151">
        <v>43663</v>
      </c>
      <c r="C375" s="139" t="s">
        <v>98</v>
      </c>
      <c r="D375" s="139" t="s">
        <v>212</v>
      </c>
      <c r="E375" s="140">
        <v>3</v>
      </c>
      <c r="F375" s="152">
        <f>E375-1</f>
        <v>2</v>
      </c>
    </row>
    <row r="376" spans="1:6" ht="15" x14ac:dyDescent="0.25">
      <c r="A376" s="139" t="s">
        <v>2</v>
      </c>
      <c r="B376" s="151">
        <v>43663</v>
      </c>
      <c r="C376" s="139" t="s">
        <v>101</v>
      </c>
      <c r="D376" s="139" t="s">
        <v>212</v>
      </c>
      <c r="E376" s="140">
        <v>5</v>
      </c>
      <c r="F376" s="152">
        <f>E376-1</f>
        <v>4</v>
      </c>
    </row>
    <row r="377" spans="1:6" ht="15" x14ac:dyDescent="0.25">
      <c r="A377" s="139" t="s">
        <v>2</v>
      </c>
      <c r="B377" s="151">
        <v>43676</v>
      </c>
      <c r="C377" s="139" t="s">
        <v>235</v>
      </c>
      <c r="D377" s="139" t="s">
        <v>212</v>
      </c>
      <c r="E377" s="140">
        <v>0</v>
      </c>
      <c r="F377" s="140">
        <v>0</v>
      </c>
    </row>
    <row r="378" spans="1:6" ht="15" x14ac:dyDescent="0.25">
      <c r="A378" s="139" t="s">
        <v>2</v>
      </c>
      <c r="B378" s="151">
        <v>43676</v>
      </c>
      <c r="C378" s="139" t="s">
        <v>236</v>
      </c>
      <c r="D378" s="139" t="s">
        <v>212</v>
      </c>
      <c r="E378" s="140">
        <v>0</v>
      </c>
      <c r="F378" s="140">
        <v>0</v>
      </c>
    </row>
    <row r="379" spans="1:6" ht="15" x14ac:dyDescent="0.25">
      <c r="A379" s="139" t="s">
        <v>2</v>
      </c>
      <c r="B379" s="151">
        <v>43676</v>
      </c>
      <c r="C379" s="139" t="s">
        <v>237</v>
      </c>
      <c r="D379" s="139" t="s">
        <v>212</v>
      </c>
      <c r="E379" s="140">
        <v>4</v>
      </c>
      <c r="F379">
        <f>E379-2</f>
        <v>2</v>
      </c>
    </row>
    <row r="380" spans="1:6" ht="15" x14ac:dyDescent="0.25">
      <c r="A380" s="139" t="s">
        <v>2</v>
      </c>
      <c r="B380" s="151">
        <v>43676</v>
      </c>
      <c r="C380" s="139" t="s">
        <v>238</v>
      </c>
      <c r="D380" s="139" t="s">
        <v>212</v>
      </c>
      <c r="E380" s="140">
        <v>1</v>
      </c>
      <c r="F380">
        <f>E380-1</f>
        <v>0</v>
      </c>
    </row>
    <row r="381" spans="1:6" ht="15" x14ac:dyDescent="0.25">
      <c r="A381" s="139" t="s">
        <v>2</v>
      </c>
      <c r="B381" s="151">
        <v>43676</v>
      </c>
      <c r="C381" s="139" t="s">
        <v>207</v>
      </c>
      <c r="D381" s="139" t="s">
        <v>212</v>
      </c>
      <c r="E381" s="140">
        <v>0</v>
      </c>
      <c r="F381" s="140">
        <v>0</v>
      </c>
    </row>
    <row r="382" spans="1:6" ht="15" x14ac:dyDescent="0.25">
      <c r="A382" s="139" t="s">
        <v>2</v>
      </c>
      <c r="B382" s="151">
        <v>43676</v>
      </c>
      <c r="C382" s="139" t="s">
        <v>239</v>
      </c>
      <c r="D382" s="139" t="s">
        <v>212</v>
      </c>
      <c r="E382" s="140">
        <v>1</v>
      </c>
      <c r="F382" s="140">
        <v>1</v>
      </c>
    </row>
    <row r="383" spans="1:6" ht="15" x14ac:dyDescent="0.25">
      <c r="A383" s="139" t="s">
        <v>2</v>
      </c>
      <c r="B383" s="151">
        <v>43676</v>
      </c>
      <c r="C383" s="139" t="s">
        <v>240</v>
      </c>
      <c r="D383" s="139" t="s">
        <v>212</v>
      </c>
      <c r="E383" s="140">
        <v>1</v>
      </c>
      <c r="F383" s="140">
        <v>1</v>
      </c>
    </row>
    <row r="384" spans="1:6" ht="15" x14ac:dyDescent="0.25">
      <c r="A384" s="139" t="s">
        <v>2</v>
      </c>
      <c r="B384" s="151">
        <v>43676</v>
      </c>
      <c r="C384" s="139" t="s">
        <v>241</v>
      </c>
      <c r="D384" s="139" t="s">
        <v>212</v>
      </c>
      <c r="E384" s="140">
        <v>4</v>
      </c>
      <c r="F384">
        <f>E384-2</f>
        <v>2</v>
      </c>
    </row>
    <row r="385" spans="1:6" ht="15" x14ac:dyDescent="0.25">
      <c r="A385" s="139" t="s">
        <v>2</v>
      </c>
      <c r="B385" s="151">
        <v>43676</v>
      </c>
      <c r="C385" s="139" t="s">
        <v>242</v>
      </c>
      <c r="D385" s="139" t="s">
        <v>212</v>
      </c>
      <c r="E385" s="140">
        <v>2</v>
      </c>
      <c r="F385">
        <f>E385-1</f>
        <v>1</v>
      </c>
    </row>
    <row r="386" spans="1:6" ht="15" x14ac:dyDescent="0.25">
      <c r="A386" s="139" t="s">
        <v>2</v>
      </c>
      <c r="B386" s="151">
        <v>43676</v>
      </c>
      <c r="C386" s="139" t="s">
        <v>243</v>
      </c>
      <c r="D386" s="139" t="s">
        <v>212</v>
      </c>
      <c r="E386" s="140">
        <v>1</v>
      </c>
      <c r="F386" s="140">
        <v>1</v>
      </c>
    </row>
    <row r="387" spans="1:6" ht="15" x14ac:dyDescent="0.25">
      <c r="A387" s="139" t="s">
        <v>2</v>
      </c>
      <c r="B387" s="151">
        <v>43690</v>
      </c>
      <c r="C387" s="139" t="s">
        <v>271</v>
      </c>
      <c r="D387" s="139" t="s">
        <v>212</v>
      </c>
      <c r="E387" s="140">
        <v>1</v>
      </c>
      <c r="F387">
        <f>E387-1</f>
        <v>0</v>
      </c>
    </row>
    <row r="388" spans="1:6" ht="15" x14ac:dyDescent="0.25">
      <c r="A388" s="139" t="s">
        <v>2</v>
      </c>
      <c r="B388" s="151">
        <v>43690</v>
      </c>
      <c r="C388" s="139" t="s">
        <v>272</v>
      </c>
      <c r="D388" s="139" t="s">
        <v>212</v>
      </c>
      <c r="E388" s="140">
        <v>3</v>
      </c>
      <c r="F388">
        <f>E388-3</f>
        <v>0</v>
      </c>
    </row>
    <row r="389" spans="1:6" ht="15" x14ac:dyDescent="0.25">
      <c r="A389" s="139" t="s">
        <v>2</v>
      </c>
      <c r="B389" s="151">
        <v>43690</v>
      </c>
      <c r="C389" s="139" t="s">
        <v>273</v>
      </c>
      <c r="D389" s="139" t="s">
        <v>212</v>
      </c>
      <c r="E389" s="140">
        <v>1</v>
      </c>
      <c r="F389">
        <f>E389-1</f>
        <v>0</v>
      </c>
    </row>
    <row r="390" spans="1:6" ht="15" x14ac:dyDescent="0.25">
      <c r="A390" s="139" t="s">
        <v>2</v>
      </c>
      <c r="B390" s="151">
        <v>43690</v>
      </c>
      <c r="C390" s="139" t="s">
        <v>274</v>
      </c>
      <c r="D390" s="139" t="s">
        <v>212</v>
      </c>
      <c r="E390" s="140">
        <v>1</v>
      </c>
      <c r="F390">
        <f>E390-1</f>
        <v>0</v>
      </c>
    </row>
    <row r="391" spans="1:6" ht="15" x14ac:dyDescent="0.25">
      <c r="A391" s="139" t="s">
        <v>2</v>
      </c>
      <c r="B391" s="151">
        <v>43690</v>
      </c>
      <c r="C391" s="139" t="s">
        <v>275</v>
      </c>
      <c r="D391" s="139" t="s">
        <v>212</v>
      </c>
      <c r="E391" s="140">
        <v>3</v>
      </c>
      <c r="F391">
        <f>E391-3</f>
        <v>0</v>
      </c>
    </row>
    <row r="392" spans="1:6" ht="15" x14ac:dyDescent="0.25">
      <c r="A392" s="139" t="s">
        <v>2</v>
      </c>
      <c r="B392" s="151">
        <v>43690</v>
      </c>
      <c r="C392" s="139" t="s">
        <v>276</v>
      </c>
      <c r="D392" s="139" t="s">
        <v>212</v>
      </c>
      <c r="E392" s="140">
        <v>0</v>
      </c>
      <c r="F392" s="140">
        <v>0</v>
      </c>
    </row>
    <row r="393" spans="1:6" ht="15" x14ac:dyDescent="0.25">
      <c r="A393" s="139" t="s">
        <v>2</v>
      </c>
      <c r="B393" s="151">
        <v>43690</v>
      </c>
      <c r="C393" s="139" t="s">
        <v>277</v>
      </c>
      <c r="D393" s="139" t="s">
        <v>212</v>
      </c>
      <c r="E393" s="140">
        <v>6</v>
      </c>
      <c r="F393">
        <f>E393-6</f>
        <v>0</v>
      </c>
    </row>
    <row r="394" spans="1:6" ht="15" x14ac:dyDescent="0.25">
      <c r="A394" s="139" t="s">
        <v>2</v>
      </c>
      <c r="B394" s="151">
        <v>43690</v>
      </c>
      <c r="C394" s="139" t="s">
        <v>278</v>
      </c>
      <c r="D394" s="139" t="s">
        <v>212</v>
      </c>
      <c r="E394" s="140">
        <v>1</v>
      </c>
      <c r="F394" s="140">
        <v>1</v>
      </c>
    </row>
    <row r="395" spans="1:6" ht="15" x14ac:dyDescent="0.25">
      <c r="A395" s="139" t="s">
        <v>2</v>
      </c>
      <c r="B395" s="151">
        <v>43690</v>
      </c>
      <c r="C395" s="139" t="s">
        <v>279</v>
      </c>
      <c r="D395" s="139" t="s">
        <v>212</v>
      </c>
      <c r="E395" s="140">
        <v>2</v>
      </c>
      <c r="F395">
        <f>E395-2</f>
        <v>0</v>
      </c>
    </row>
    <row r="396" spans="1:6" ht="15" x14ac:dyDescent="0.25">
      <c r="A396" s="139" t="s">
        <v>2</v>
      </c>
      <c r="B396" s="151">
        <v>43690</v>
      </c>
      <c r="C396" s="139" t="s">
        <v>280</v>
      </c>
      <c r="D396" s="139" t="s">
        <v>212</v>
      </c>
      <c r="E396" s="140">
        <v>1</v>
      </c>
      <c r="F396">
        <f>E396-1</f>
        <v>0</v>
      </c>
    </row>
    <row r="397" spans="1:6" ht="15" x14ac:dyDescent="0.25">
      <c r="A397" s="153" t="s">
        <v>45</v>
      </c>
      <c r="B397" s="154">
        <v>20190827</v>
      </c>
      <c r="C397" s="153" t="s">
        <v>283</v>
      </c>
      <c r="D397" s="153" t="s">
        <v>212</v>
      </c>
      <c r="E397" s="154">
        <v>0</v>
      </c>
      <c r="F397">
        <v>0</v>
      </c>
    </row>
    <row r="398" spans="1:6" ht="15" x14ac:dyDescent="0.25">
      <c r="A398" s="153" t="s">
        <v>45</v>
      </c>
      <c r="B398" s="154">
        <v>20190827</v>
      </c>
      <c r="C398" s="153" t="s">
        <v>284</v>
      </c>
      <c r="D398" s="153" t="s">
        <v>212</v>
      </c>
      <c r="E398" s="154">
        <v>0</v>
      </c>
      <c r="F398">
        <v>0</v>
      </c>
    </row>
    <row r="399" spans="1:6" ht="15" x14ac:dyDescent="0.25">
      <c r="A399" s="153" t="s">
        <v>45</v>
      </c>
      <c r="B399" s="154">
        <v>20190827</v>
      </c>
      <c r="C399" s="153" t="s">
        <v>285</v>
      </c>
      <c r="D399" s="153" t="s">
        <v>212</v>
      </c>
      <c r="E399" s="154">
        <v>0</v>
      </c>
      <c r="F399">
        <v>0</v>
      </c>
    </row>
    <row r="400" spans="1:6" ht="15" x14ac:dyDescent="0.25">
      <c r="A400" s="153" t="s">
        <v>45</v>
      </c>
      <c r="B400" s="154">
        <v>20190827</v>
      </c>
      <c r="C400" s="153" t="s">
        <v>286</v>
      </c>
      <c r="D400" s="153" t="s">
        <v>212</v>
      </c>
      <c r="E400" s="154">
        <v>0</v>
      </c>
      <c r="F400">
        <v>0</v>
      </c>
    </row>
    <row r="401" spans="1:6" ht="15" x14ac:dyDescent="0.25">
      <c r="A401" s="153" t="s">
        <v>45</v>
      </c>
      <c r="B401" s="154">
        <v>20190827</v>
      </c>
      <c r="C401" s="153" t="s">
        <v>287</v>
      </c>
      <c r="D401" s="153" t="s">
        <v>212</v>
      </c>
      <c r="E401" s="154">
        <v>0</v>
      </c>
      <c r="F401">
        <v>0</v>
      </c>
    </row>
    <row r="402" spans="1:6" ht="15" x14ac:dyDescent="0.25">
      <c r="A402" s="153" t="s">
        <v>45</v>
      </c>
      <c r="B402" s="154">
        <v>20190827</v>
      </c>
      <c r="C402" s="153" t="s">
        <v>288</v>
      </c>
      <c r="D402" s="153" t="s">
        <v>212</v>
      </c>
      <c r="E402" s="154">
        <v>1</v>
      </c>
      <c r="F402">
        <v>0</v>
      </c>
    </row>
    <row r="403" spans="1:6" ht="15" x14ac:dyDescent="0.25">
      <c r="A403" s="153" t="s">
        <v>45</v>
      </c>
      <c r="B403" s="154">
        <v>20190827</v>
      </c>
      <c r="C403" s="153" t="s">
        <v>289</v>
      </c>
      <c r="D403" s="153" t="s">
        <v>212</v>
      </c>
      <c r="E403" s="154">
        <v>0</v>
      </c>
      <c r="F403">
        <v>0</v>
      </c>
    </row>
    <row r="404" spans="1:6" ht="15" x14ac:dyDescent="0.25">
      <c r="A404" s="153" t="s">
        <v>45</v>
      </c>
      <c r="B404" s="154">
        <v>20190827</v>
      </c>
      <c r="C404" s="153" t="s">
        <v>290</v>
      </c>
      <c r="D404" s="153" t="s">
        <v>212</v>
      </c>
      <c r="E404" s="154">
        <v>0</v>
      </c>
      <c r="F404">
        <v>0</v>
      </c>
    </row>
    <row r="405" spans="1:6" ht="15" x14ac:dyDescent="0.25">
      <c r="A405" s="153" t="s">
        <v>45</v>
      </c>
      <c r="B405" s="154">
        <v>20190827</v>
      </c>
      <c r="C405" s="153" t="s">
        <v>291</v>
      </c>
      <c r="D405" s="153" t="s">
        <v>212</v>
      </c>
      <c r="E405" s="154">
        <v>0</v>
      </c>
      <c r="F405">
        <v>0</v>
      </c>
    </row>
    <row r="406" spans="1:6" ht="15" x14ac:dyDescent="0.25">
      <c r="A406" s="153" t="s">
        <v>45</v>
      </c>
      <c r="B406" s="154">
        <v>20190827</v>
      </c>
      <c r="C406" s="153" t="s">
        <v>292</v>
      </c>
      <c r="D406" s="153" t="s">
        <v>212</v>
      </c>
      <c r="E406" s="154">
        <v>2</v>
      </c>
      <c r="F406">
        <v>0</v>
      </c>
    </row>
    <row r="407" spans="1:6" ht="15" x14ac:dyDescent="0.25">
      <c r="A407" s="153" t="s">
        <v>2</v>
      </c>
      <c r="B407" s="154">
        <v>20190827</v>
      </c>
      <c r="C407" s="153" t="s">
        <v>283</v>
      </c>
      <c r="D407" s="153" t="s">
        <v>212</v>
      </c>
      <c r="E407" s="154">
        <v>0</v>
      </c>
      <c r="F407">
        <v>0</v>
      </c>
    </row>
    <row r="408" spans="1:6" ht="15" x14ac:dyDescent="0.25">
      <c r="A408" s="153" t="s">
        <v>2</v>
      </c>
      <c r="B408" s="154">
        <v>20190827</v>
      </c>
      <c r="C408" s="153" t="s">
        <v>284</v>
      </c>
      <c r="D408" s="153" t="s">
        <v>212</v>
      </c>
      <c r="E408" s="154">
        <v>3</v>
      </c>
      <c r="F408">
        <v>1</v>
      </c>
    </row>
    <row r="409" spans="1:6" ht="15" x14ac:dyDescent="0.25">
      <c r="A409" s="153" t="s">
        <v>2</v>
      </c>
      <c r="B409" s="154">
        <v>20190827</v>
      </c>
      <c r="C409" s="153" t="s">
        <v>285</v>
      </c>
      <c r="D409" s="153" t="s">
        <v>212</v>
      </c>
      <c r="E409" s="154">
        <v>0</v>
      </c>
      <c r="F409">
        <v>0</v>
      </c>
    </row>
    <row r="410" spans="1:6" ht="15" x14ac:dyDescent="0.25">
      <c r="A410" s="153" t="s">
        <v>2</v>
      </c>
      <c r="B410" s="154">
        <v>20190827</v>
      </c>
      <c r="C410" s="153" t="s">
        <v>286</v>
      </c>
      <c r="D410" s="153" t="s">
        <v>212</v>
      </c>
      <c r="E410" s="154">
        <v>0</v>
      </c>
      <c r="F410">
        <v>0</v>
      </c>
    </row>
    <row r="411" spans="1:6" ht="15" x14ac:dyDescent="0.25">
      <c r="A411" s="153" t="s">
        <v>2</v>
      </c>
      <c r="B411" s="154">
        <v>20190827</v>
      </c>
      <c r="C411" s="153" t="s">
        <v>287</v>
      </c>
      <c r="D411" s="153" t="s">
        <v>212</v>
      </c>
      <c r="E411" s="154">
        <v>1</v>
      </c>
      <c r="F411">
        <v>1</v>
      </c>
    </row>
    <row r="412" spans="1:6" ht="15" x14ac:dyDescent="0.25">
      <c r="A412" s="153" t="s">
        <v>2</v>
      </c>
      <c r="B412" s="154">
        <v>20190827</v>
      </c>
      <c r="C412" s="153" t="s">
        <v>288</v>
      </c>
      <c r="D412" s="153" t="s">
        <v>212</v>
      </c>
      <c r="E412" s="154">
        <v>1</v>
      </c>
      <c r="F412">
        <v>1</v>
      </c>
    </row>
    <row r="413" spans="1:6" ht="15" x14ac:dyDescent="0.25">
      <c r="A413" s="153" t="s">
        <v>2</v>
      </c>
      <c r="B413" s="154">
        <v>20190827</v>
      </c>
      <c r="C413" s="153" t="s">
        <v>289</v>
      </c>
      <c r="D413" s="153" t="s">
        <v>212</v>
      </c>
      <c r="E413" s="154">
        <v>2</v>
      </c>
      <c r="F413">
        <v>0</v>
      </c>
    </row>
    <row r="414" spans="1:6" ht="15" x14ac:dyDescent="0.25">
      <c r="A414" s="153" t="s">
        <v>2</v>
      </c>
      <c r="B414" s="154">
        <v>20190827</v>
      </c>
      <c r="C414" s="153" t="s">
        <v>290</v>
      </c>
      <c r="D414" s="153" t="s">
        <v>212</v>
      </c>
      <c r="E414" s="154">
        <v>2</v>
      </c>
      <c r="F414">
        <v>1</v>
      </c>
    </row>
    <row r="415" spans="1:6" ht="15" x14ac:dyDescent="0.25">
      <c r="A415" s="153" t="s">
        <v>2</v>
      </c>
      <c r="B415" s="154">
        <v>20190827</v>
      </c>
      <c r="C415" s="153" t="s">
        <v>291</v>
      </c>
      <c r="D415" s="153" t="s">
        <v>212</v>
      </c>
      <c r="E415" s="154">
        <v>2</v>
      </c>
      <c r="F415">
        <v>0</v>
      </c>
    </row>
    <row r="416" spans="1:6" ht="15" x14ac:dyDescent="0.25">
      <c r="A416" s="153" t="s">
        <v>2</v>
      </c>
      <c r="B416" s="154">
        <v>20190827</v>
      </c>
      <c r="C416" s="153" t="s">
        <v>292</v>
      </c>
      <c r="D416" s="153" t="s">
        <v>212</v>
      </c>
      <c r="E416" s="154">
        <v>2</v>
      </c>
      <c r="F416">
        <v>1</v>
      </c>
    </row>
  </sheetData>
  <sortState ref="A2:J396">
    <sortCondition ref="A2:A396"/>
    <sortCondition ref="B2:B396"/>
  </sortState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7"/>
  <sheetViews>
    <sheetView tabSelected="1" zoomScale="120" zoomScaleNormal="120" workbookViewId="0">
      <selection activeCell="C19" sqref="C19"/>
    </sheetView>
  </sheetViews>
  <sheetFormatPr defaultRowHeight="12.75" x14ac:dyDescent="0.2"/>
  <cols>
    <col min="1" max="1" width="3.28515625" customWidth="1"/>
    <col min="2" max="2" width="10.28515625" bestFit="1" customWidth="1"/>
    <col min="4" max="4" width="12.42578125" bestFit="1" customWidth="1"/>
    <col min="5" max="5" width="12.42578125" customWidth="1"/>
    <col min="6" max="6" width="12.5703125" bestFit="1" customWidth="1"/>
    <col min="8" max="8" width="12.42578125" bestFit="1" customWidth="1"/>
    <col min="9" max="9" width="11.7109375" bestFit="1" customWidth="1"/>
    <col min="10" max="10" width="12.5703125" bestFit="1" customWidth="1"/>
  </cols>
  <sheetData>
    <row r="2" spans="2:11" x14ac:dyDescent="0.2">
      <c r="B2" s="318" t="s">
        <v>153</v>
      </c>
      <c r="C2" s="303" t="s">
        <v>709</v>
      </c>
      <c r="D2" s="304"/>
      <c r="E2" s="304"/>
      <c r="G2" s="315" t="s">
        <v>710</v>
      </c>
      <c r="H2" s="316"/>
      <c r="I2" s="316"/>
      <c r="J2" s="317"/>
    </row>
    <row r="3" spans="2:11" x14ac:dyDescent="0.2">
      <c r="B3" s="319"/>
      <c r="C3" s="305" t="s">
        <v>689</v>
      </c>
      <c r="D3" s="302" t="s">
        <v>712</v>
      </c>
      <c r="E3" s="302" t="s">
        <v>711</v>
      </c>
      <c r="F3" s="306" t="s">
        <v>708</v>
      </c>
      <c r="G3" s="305" t="s">
        <v>689</v>
      </c>
      <c r="H3" s="302" t="s">
        <v>712</v>
      </c>
      <c r="I3" s="302" t="s">
        <v>711</v>
      </c>
      <c r="J3" s="306" t="s">
        <v>708</v>
      </c>
    </row>
    <row r="4" spans="2:11" x14ac:dyDescent="0.2">
      <c r="B4" s="309">
        <v>1</v>
      </c>
      <c r="C4" s="307">
        <v>220</v>
      </c>
      <c r="D4" s="180">
        <v>6.7481818181818216</v>
      </c>
      <c r="E4" s="180"/>
      <c r="F4" s="312"/>
      <c r="G4" s="307">
        <v>266</v>
      </c>
      <c r="H4" s="180">
        <v>5.423684210526317</v>
      </c>
      <c r="I4" s="180"/>
      <c r="J4" s="312"/>
    </row>
    <row r="5" spans="2:11" x14ac:dyDescent="0.2">
      <c r="B5" s="309">
        <v>2</v>
      </c>
      <c r="C5" s="307">
        <v>67</v>
      </c>
      <c r="D5" s="180">
        <v>9.8462686567164184</v>
      </c>
      <c r="E5" s="180">
        <f>D4*(1+F19)</f>
        <v>9.8462686567164184</v>
      </c>
      <c r="F5" s="312">
        <f>((D5-D4)/D4)*100</f>
        <v>45.909949109363531</v>
      </c>
      <c r="G5" s="307">
        <v>88</v>
      </c>
      <c r="H5" s="180">
        <v>7.4818181818181779</v>
      </c>
      <c r="I5" s="180"/>
      <c r="J5" s="312">
        <v>37.947157161130853</v>
      </c>
    </row>
    <row r="6" spans="2:11" x14ac:dyDescent="0.2">
      <c r="B6" s="309">
        <v>3</v>
      </c>
      <c r="C6" s="307">
        <v>25</v>
      </c>
      <c r="D6" s="180">
        <v>13.100000000000001</v>
      </c>
      <c r="E6" s="180">
        <f>D5*(1+F20)</f>
        <v>13.100000000000003</v>
      </c>
      <c r="F6" s="312">
        <f>((D6-D5)/D5)*100</f>
        <v>33.045323631953927</v>
      </c>
      <c r="G6" s="307">
        <v>49</v>
      </c>
      <c r="H6" s="180">
        <v>9.8632653061224485</v>
      </c>
      <c r="I6" s="180">
        <v>10.320955485782784</v>
      </c>
      <c r="J6" s="312">
        <v>31.829791454856611</v>
      </c>
    </row>
    <row r="7" spans="2:11" x14ac:dyDescent="0.2">
      <c r="B7" s="309">
        <v>4</v>
      </c>
      <c r="C7" s="307">
        <v>18</v>
      </c>
      <c r="D7" s="180">
        <v>17.666666666666668</v>
      </c>
      <c r="E7" s="180">
        <f>D6*(1+F21)</f>
        <v>17.666666666666668</v>
      </c>
      <c r="F7" s="312">
        <f>((D7-D6)/D6)*100</f>
        <v>34.860050890585235</v>
      </c>
      <c r="G7" s="307">
        <v>7</v>
      </c>
      <c r="H7" s="180">
        <v>12.457142857142857</v>
      </c>
      <c r="I7" s="180">
        <v>13.002722083700448</v>
      </c>
      <c r="J7" s="312">
        <v>26.298365404510665</v>
      </c>
    </row>
    <row r="8" spans="2:11" x14ac:dyDescent="0.2">
      <c r="B8" s="309">
        <v>5</v>
      </c>
      <c r="C8" s="307">
        <v>18</v>
      </c>
      <c r="D8" s="180">
        <v>25.161111111111111</v>
      </c>
      <c r="E8" s="180">
        <f>D7*(1+F22)</f>
        <v>25.161111111111111</v>
      </c>
      <c r="F8" s="312">
        <f>((D8-D7)/D7)*100</f>
        <v>42.421383647798734</v>
      </c>
      <c r="G8" s="307">
        <v>4</v>
      </c>
      <c r="H8" s="180">
        <v>15.824999999999999</v>
      </c>
      <c r="I8" s="180">
        <v>15.733167804676185</v>
      </c>
      <c r="J8" s="312">
        <v>27.035550458715591</v>
      </c>
    </row>
    <row r="9" spans="2:11" x14ac:dyDescent="0.2">
      <c r="B9" s="309">
        <v>6</v>
      </c>
      <c r="C9" s="307">
        <v>2</v>
      </c>
      <c r="D9" s="180">
        <v>35.349999999999994</v>
      </c>
      <c r="E9" s="180">
        <f>D8*(1+F23)</f>
        <v>35.349999999999994</v>
      </c>
      <c r="F9" s="312">
        <f>((D9-D8)/D8)*100</f>
        <v>40.49459041731064</v>
      </c>
      <c r="G9" s="307">
        <v>7</v>
      </c>
      <c r="H9" s="180">
        <v>20.114285714285717</v>
      </c>
      <c r="I9" s="180">
        <v>20.103375860091742</v>
      </c>
      <c r="J9" s="312">
        <v>27.104491085533766</v>
      </c>
    </row>
    <row r="10" spans="2:11" x14ac:dyDescent="0.2">
      <c r="B10" s="309">
        <v>7</v>
      </c>
      <c r="C10" s="307"/>
      <c r="D10" s="180"/>
      <c r="E10" s="180">
        <f>D9*(1+F24)</f>
        <v>45.954999999999991</v>
      </c>
      <c r="F10" s="312"/>
      <c r="G10" s="307"/>
      <c r="H10" s="180"/>
      <c r="I10" s="180">
        <v>25.566160492633081</v>
      </c>
      <c r="J10" s="312">
        <v>27.104491085533766</v>
      </c>
      <c r="K10" s="296"/>
    </row>
    <row r="11" spans="2:11" x14ac:dyDescent="0.2">
      <c r="B11" s="309">
        <v>8</v>
      </c>
      <c r="C11" s="307"/>
      <c r="D11" s="180"/>
      <c r="E11" s="180">
        <f>E10*(1+F25)</f>
        <v>59.741499999999988</v>
      </c>
      <c r="F11" s="312"/>
      <c r="G11" s="307">
        <v>6</v>
      </c>
      <c r="H11" s="180">
        <v>27.966666666666669</v>
      </c>
      <c r="I11" s="180">
        <v>0</v>
      </c>
      <c r="J11" s="312">
        <v>27.104491085533766</v>
      </c>
    </row>
    <row r="12" spans="2:11" x14ac:dyDescent="0.2">
      <c r="B12" s="309">
        <v>9</v>
      </c>
      <c r="C12" s="307"/>
      <c r="D12" s="180"/>
      <c r="E12" s="180">
        <f>E11*(1+F26)</f>
        <v>71.689799999999977</v>
      </c>
      <c r="F12" s="312"/>
      <c r="G12" s="307">
        <v>3</v>
      </c>
      <c r="H12" s="180">
        <v>32.699999999999996</v>
      </c>
      <c r="I12" s="180">
        <v>35.546889340254282</v>
      </c>
      <c r="J12" s="312">
        <v>16.924910607866483</v>
      </c>
    </row>
    <row r="13" spans="2:11" x14ac:dyDescent="0.2">
      <c r="B13" s="309">
        <v>10</v>
      </c>
      <c r="C13" s="307"/>
      <c r="D13" s="180"/>
      <c r="E13" s="180">
        <f>E12*(1+F27)</f>
        <v>86.027759999999972</v>
      </c>
      <c r="F13" s="312"/>
      <c r="G13" s="307">
        <v>1</v>
      </c>
      <c r="H13" s="180">
        <v>38.799999999999997</v>
      </c>
      <c r="I13" s="180">
        <v>38.234445768772332</v>
      </c>
      <c r="J13" s="312">
        <v>18.654434250764531</v>
      </c>
      <c r="K13" s="296"/>
    </row>
    <row r="14" spans="2:11" x14ac:dyDescent="0.2">
      <c r="B14" s="309">
        <v>11</v>
      </c>
      <c r="C14" s="307"/>
      <c r="D14" s="180"/>
      <c r="E14" s="180"/>
      <c r="F14" s="312"/>
      <c r="G14" s="307"/>
      <c r="H14" s="180"/>
      <c r="I14" s="180">
        <v>46.037920489296638</v>
      </c>
      <c r="J14" s="312">
        <v>17.8</v>
      </c>
    </row>
    <row r="15" spans="2:11" x14ac:dyDescent="0.2">
      <c r="B15" s="309">
        <v>12</v>
      </c>
      <c r="C15" s="307"/>
      <c r="D15" s="180"/>
      <c r="E15" s="180"/>
      <c r="F15" s="312"/>
      <c r="G15" s="307">
        <v>4</v>
      </c>
      <c r="H15" s="180">
        <v>56.999999999999993</v>
      </c>
      <c r="I15" s="180">
        <v>54.232670336391443</v>
      </c>
      <c r="J15" s="312">
        <v>17.8</v>
      </c>
    </row>
    <row r="16" spans="2:11" x14ac:dyDescent="0.2">
      <c r="B16" s="309">
        <v>13</v>
      </c>
      <c r="C16" s="307"/>
      <c r="D16" s="180"/>
      <c r="E16" s="180"/>
      <c r="F16" s="312"/>
      <c r="G16" s="307"/>
      <c r="H16" s="180"/>
      <c r="I16" s="180">
        <v>67.145999999999987</v>
      </c>
      <c r="J16" s="312">
        <v>17.8</v>
      </c>
      <c r="K16" s="296"/>
    </row>
    <row r="17" spans="2:10" x14ac:dyDescent="0.2">
      <c r="B17" s="310">
        <v>14</v>
      </c>
      <c r="C17" s="308"/>
      <c r="D17" s="311"/>
      <c r="E17" s="311"/>
      <c r="F17" s="313"/>
      <c r="G17" s="308">
        <v>2</v>
      </c>
      <c r="H17" s="311">
        <v>76.7</v>
      </c>
      <c r="I17" s="311">
        <v>79.097987999999987</v>
      </c>
      <c r="J17" s="313">
        <v>17.8</v>
      </c>
    </row>
    <row r="18" spans="2:10" x14ac:dyDescent="0.2">
      <c r="C18" t="s">
        <v>717</v>
      </c>
      <c r="D18" s="342">
        <v>0.33</v>
      </c>
      <c r="E18" t="s">
        <v>716</v>
      </c>
      <c r="F18" t="s">
        <v>715</v>
      </c>
    </row>
    <row r="19" spans="2:10" x14ac:dyDescent="0.2">
      <c r="B19" t="s">
        <v>85</v>
      </c>
      <c r="E19" s="180">
        <v>9.8462686567164184</v>
      </c>
      <c r="F19">
        <f>(D5-D4)/D4</f>
        <v>0.45909949109363529</v>
      </c>
    </row>
    <row r="20" spans="2:10" x14ac:dyDescent="0.2">
      <c r="B20" t="s">
        <v>86</v>
      </c>
      <c r="E20" s="180">
        <v>13.100000000000003</v>
      </c>
      <c r="F20">
        <f>(D6-D5)/D5</f>
        <v>0.33045323631953927</v>
      </c>
    </row>
    <row r="21" spans="2:10" x14ac:dyDescent="0.2">
      <c r="B21" t="s">
        <v>90</v>
      </c>
      <c r="C21" s="296">
        <f>D6*(1.33)</f>
        <v>17.423000000000002</v>
      </c>
      <c r="D21" s="296">
        <f>D6*(1.33)</f>
        <v>17.423000000000002</v>
      </c>
      <c r="E21" s="296">
        <v>17.666666666666668</v>
      </c>
      <c r="F21">
        <f>(D7-D6)/D6</f>
        <v>0.34860050890585237</v>
      </c>
    </row>
    <row r="22" spans="2:10" x14ac:dyDescent="0.2">
      <c r="B22" t="s">
        <v>92</v>
      </c>
      <c r="C22" s="296">
        <f>C21*1.3</f>
        <v>22.649900000000002</v>
      </c>
      <c r="D22" s="296">
        <f>D21*1.33</f>
        <v>23.172590000000003</v>
      </c>
      <c r="E22" s="296">
        <v>25.161111111111111</v>
      </c>
      <c r="F22">
        <f>(D8-D7)/D7</f>
        <v>0.42421383647798733</v>
      </c>
    </row>
    <row r="23" spans="2:10" x14ac:dyDescent="0.2">
      <c r="B23" t="s">
        <v>89</v>
      </c>
      <c r="C23" s="296">
        <f>C22*1.3</f>
        <v>29.444870000000005</v>
      </c>
      <c r="D23" s="296">
        <f>D22*1.33</f>
        <v>30.819544700000005</v>
      </c>
      <c r="E23" s="296">
        <v>35.349999999999994</v>
      </c>
      <c r="F23">
        <f>(D9-D8)/D8</f>
        <v>0.40494590417310639</v>
      </c>
    </row>
    <row r="24" spans="2:10" x14ac:dyDescent="0.2">
      <c r="B24" t="s">
        <v>91</v>
      </c>
      <c r="C24" s="296">
        <f>C23*1.3</f>
        <v>38.278331000000009</v>
      </c>
      <c r="D24" s="296">
        <f>D23*1.33</f>
        <v>40.989994451000008</v>
      </c>
      <c r="E24" s="296">
        <v>45.954999999999991</v>
      </c>
      <c r="F24">
        <v>0.3</v>
      </c>
    </row>
    <row r="25" spans="2:10" x14ac:dyDescent="0.2">
      <c r="B25" t="s">
        <v>87</v>
      </c>
      <c r="C25" s="296">
        <f>C24*1.3</f>
        <v>49.761830300000014</v>
      </c>
      <c r="D25" s="296">
        <f>D24*1.33</f>
        <v>54.51669261983001</v>
      </c>
      <c r="E25" s="296">
        <v>59.741499999999988</v>
      </c>
      <c r="F25">
        <v>0.3</v>
      </c>
    </row>
    <row r="26" spans="2:10" x14ac:dyDescent="0.2">
      <c r="B26" t="s">
        <v>93</v>
      </c>
      <c r="C26" s="296">
        <f>C25*1.2</f>
        <v>59.714196360000017</v>
      </c>
      <c r="D26" s="296">
        <f>D25*1.33</f>
        <v>72.507201184373912</v>
      </c>
      <c r="E26" s="296">
        <v>71.689799999999977</v>
      </c>
      <c r="F26">
        <v>0.2</v>
      </c>
    </row>
    <row r="27" spans="2:10" x14ac:dyDescent="0.2">
      <c r="F27">
        <v>0.2</v>
      </c>
    </row>
  </sheetData>
  <mergeCells count="2">
    <mergeCell ref="G2:J2"/>
    <mergeCell ref="B2:B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7"/>
  <sheetViews>
    <sheetView topLeftCell="J1" workbookViewId="0">
      <selection activeCell="Q14" sqref="Q14"/>
    </sheetView>
  </sheetViews>
  <sheetFormatPr defaultColWidth="9.140625" defaultRowHeight="12.75" x14ac:dyDescent="0.2"/>
  <cols>
    <col min="1" max="1" width="7" style="170" bestFit="1" customWidth="1"/>
    <col min="2" max="2" width="9.140625" style="171"/>
    <col min="3" max="3" width="9.140625" style="170"/>
    <col min="4" max="4" width="9" style="172" bestFit="1" customWidth="1"/>
    <col min="5" max="5" width="9.140625" style="157"/>
    <col min="6" max="8" width="6.7109375" style="174" customWidth="1"/>
    <col min="9" max="9" width="9.140625" style="152"/>
    <col min="10" max="10" width="9.28515625" style="152" bestFit="1" customWidth="1"/>
    <col min="11" max="12" width="9.140625" style="152"/>
    <col min="13" max="13" width="9.140625" style="170"/>
    <col min="14" max="14" width="12" style="171" customWidth="1"/>
    <col min="15" max="15" width="5.7109375" style="152" customWidth="1"/>
    <col min="16" max="16" width="9.7109375" style="152" customWidth="1"/>
    <col min="17" max="17" width="12.42578125" style="152" customWidth="1"/>
    <col min="18" max="18" width="7" style="152" customWidth="1"/>
    <col min="19" max="19" width="9.7109375" style="152" customWidth="1"/>
    <col min="20" max="20" width="6.42578125" style="152" customWidth="1"/>
    <col min="21" max="21" width="9.140625" style="152" customWidth="1"/>
    <col min="22" max="22" width="11.7109375" style="152" customWidth="1"/>
    <col min="23" max="23" width="14.5703125" style="152" customWidth="1"/>
    <col min="24" max="24" width="11.140625" style="152" customWidth="1"/>
    <col min="25" max="25" width="14" style="152" customWidth="1"/>
    <col min="26" max="26" width="17" style="152" customWidth="1"/>
    <col min="27" max="27" width="19.5703125" style="152" bestFit="1" customWidth="1"/>
    <col min="28" max="28" width="6.85546875" style="152" customWidth="1"/>
    <col min="29" max="16384" width="9.140625" style="152"/>
  </cols>
  <sheetData>
    <row r="1" spans="1:23" s="169" customFormat="1" ht="42" customHeight="1" x14ac:dyDescent="0.2">
      <c r="A1" s="161" t="s">
        <v>145</v>
      </c>
      <c r="B1" s="162" t="s">
        <v>296</v>
      </c>
      <c r="C1" s="162" t="s">
        <v>297</v>
      </c>
      <c r="D1" s="163" t="s">
        <v>298</v>
      </c>
      <c r="E1" s="164" t="s">
        <v>299</v>
      </c>
      <c r="F1" s="165" t="s">
        <v>300</v>
      </c>
      <c r="G1" s="165" t="s">
        <v>301</v>
      </c>
      <c r="H1" s="165" t="s">
        <v>302</v>
      </c>
      <c r="I1" s="166" t="s">
        <v>82</v>
      </c>
      <c r="J1" s="165" t="s">
        <v>303</v>
      </c>
      <c r="K1" s="167" t="s">
        <v>304</v>
      </c>
      <c r="L1" s="168" t="s">
        <v>305</v>
      </c>
      <c r="N1" s="160"/>
      <c r="O1" s="160"/>
      <c r="P1" s="160"/>
      <c r="Q1" s="160"/>
      <c r="R1" s="160"/>
      <c r="S1" s="160"/>
      <c r="T1" s="160"/>
      <c r="U1" s="160"/>
      <c r="V1" s="160"/>
    </row>
    <row r="2" spans="1:23" s="170" customFormat="1" x14ac:dyDescent="0.2">
      <c r="A2" s="170" t="s">
        <v>146</v>
      </c>
      <c r="B2" s="171" t="s">
        <v>307</v>
      </c>
      <c r="C2" s="170" t="s">
        <v>83</v>
      </c>
      <c r="D2" s="172">
        <v>43588</v>
      </c>
      <c r="E2" s="173"/>
      <c r="F2" s="174">
        <v>2.7</v>
      </c>
      <c r="G2" s="174">
        <v>6.5</v>
      </c>
      <c r="H2" s="174">
        <v>7.5</v>
      </c>
      <c r="I2" s="175">
        <f t="shared" ref="I2:I33" si="0">G2/F2</f>
        <v>2.4074074074074074</v>
      </c>
      <c r="J2" s="152"/>
      <c r="K2" s="176"/>
      <c r="L2" s="176"/>
      <c r="N2" s="171"/>
    </row>
    <row r="3" spans="1:23" s="170" customFormat="1" x14ac:dyDescent="0.2">
      <c r="A3" s="170" t="s">
        <v>146</v>
      </c>
      <c r="B3" s="171" t="s">
        <v>310</v>
      </c>
      <c r="C3" s="170" t="s">
        <v>83</v>
      </c>
      <c r="D3" s="172">
        <v>43588</v>
      </c>
      <c r="E3" s="173"/>
      <c r="F3" s="174">
        <v>2.8</v>
      </c>
      <c r="G3" s="174">
        <v>6.5</v>
      </c>
      <c r="H3" s="174">
        <v>8.1999999999999993</v>
      </c>
      <c r="I3" s="175">
        <f t="shared" si="0"/>
        <v>2.3214285714285716</v>
      </c>
      <c r="J3" s="152"/>
      <c r="K3" s="176"/>
      <c r="L3" s="176"/>
      <c r="N3" s="171"/>
      <c r="W3" s="180"/>
    </row>
    <row r="4" spans="1:23" s="170" customFormat="1" x14ac:dyDescent="0.2">
      <c r="A4" s="170" t="s">
        <v>146</v>
      </c>
      <c r="B4" s="171" t="s">
        <v>313</v>
      </c>
      <c r="C4" s="170" t="s">
        <v>83</v>
      </c>
      <c r="D4" s="172">
        <v>43588</v>
      </c>
      <c r="E4" s="173"/>
      <c r="F4" s="174">
        <v>2.7</v>
      </c>
      <c r="G4" s="174">
        <v>6.5</v>
      </c>
      <c r="H4" s="174">
        <v>7.9</v>
      </c>
      <c r="I4" s="175">
        <f t="shared" si="0"/>
        <v>2.4074074074074074</v>
      </c>
      <c r="J4" s="152"/>
      <c r="K4" s="176"/>
      <c r="L4" s="176"/>
      <c r="N4" s="171"/>
      <c r="W4" s="180"/>
    </row>
    <row r="5" spans="1:23" s="170" customFormat="1" x14ac:dyDescent="0.2">
      <c r="A5" s="170" t="s">
        <v>146</v>
      </c>
      <c r="B5" s="171" t="s">
        <v>316</v>
      </c>
      <c r="C5" s="170" t="s">
        <v>83</v>
      </c>
      <c r="D5" s="172">
        <v>43588</v>
      </c>
      <c r="E5" s="173"/>
      <c r="F5" s="174">
        <v>2.9</v>
      </c>
      <c r="G5" s="174">
        <v>6.6</v>
      </c>
      <c r="H5" s="174">
        <v>8.3000000000000007</v>
      </c>
      <c r="I5" s="175">
        <f t="shared" si="0"/>
        <v>2.2758620689655173</v>
      </c>
      <c r="J5" s="152"/>
      <c r="K5" s="176"/>
      <c r="L5" s="176"/>
      <c r="N5" s="171"/>
      <c r="W5" s="180"/>
    </row>
    <row r="6" spans="1:23" s="170" customFormat="1" x14ac:dyDescent="0.2">
      <c r="A6" s="170" t="s">
        <v>146</v>
      </c>
      <c r="B6" s="171" t="s">
        <v>319</v>
      </c>
      <c r="C6" s="170" t="s">
        <v>83</v>
      </c>
      <c r="D6" s="172">
        <v>43588</v>
      </c>
      <c r="E6" s="173"/>
      <c r="F6" s="174">
        <v>2.8</v>
      </c>
      <c r="G6" s="174">
        <v>6.5</v>
      </c>
      <c r="H6" s="174">
        <v>8.3000000000000007</v>
      </c>
      <c r="I6" s="175">
        <f t="shared" si="0"/>
        <v>2.3214285714285716</v>
      </c>
      <c r="J6" s="152"/>
      <c r="K6" s="176"/>
      <c r="L6" s="176"/>
      <c r="N6" s="171"/>
      <c r="W6" s="180"/>
    </row>
    <row r="7" spans="1:23" s="170" customFormat="1" x14ac:dyDescent="0.2">
      <c r="A7" s="170" t="s">
        <v>146</v>
      </c>
      <c r="B7" s="171" t="s">
        <v>322</v>
      </c>
      <c r="C7" s="170" t="s">
        <v>83</v>
      </c>
      <c r="D7" s="172">
        <v>43588</v>
      </c>
      <c r="E7" s="173"/>
      <c r="F7" s="174">
        <v>3</v>
      </c>
      <c r="G7" s="174">
        <v>6.7</v>
      </c>
      <c r="H7" s="174">
        <v>8.4</v>
      </c>
      <c r="I7" s="175">
        <f t="shared" si="0"/>
        <v>2.2333333333333334</v>
      </c>
      <c r="J7" s="152"/>
      <c r="K7" s="176"/>
      <c r="L7" s="176"/>
      <c r="N7" s="171"/>
      <c r="W7" s="180"/>
    </row>
    <row r="8" spans="1:23" s="170" customFormat="1" x14ac:dyDescent="0.2">
      <c r="A8" s="170" t="s">
        <v>146</v>
      </c>
      <c r="B8" s="171" t="s">
        <v>325</v>
      </c>
      <c r="C8" s="170" t="s">
        <v>83</v>
      </c>
      <c r="D8" s="172">
        <v>43588</v>
      </c>
      <c r="E8" s="173"/>
      <c r="F8" s="174">
        <v>3</v>
      </c>
      <c r="G8" s="174">
        <v>6.2</v>
      </c>
      <c r="H8" s="174">
        <v>7.7</v>
      </c>
      <c r="I8" s="175">
        <f t="shared" si="0"/>
        <v>2.0666666666666669</v>
      </c>
      <c r="J8" s="152"/>
      <c r="K8" s="176"/>
      <c r="L8" s="176"/>
      <c r="N8" s="171"/>
      <c r="W8" s="180"/>
    </row>
    <row r="9" spans="1:23" s="170" customFormat="1" x14ac:dyDescent="0.2">
      <c r="A9" s="170" t="s">
        <v>146</v>
      </c>
      <c r="B9" s="171" t="s">
        <v>328</v>
      </c>
      <c r="C9" s="170" t="s">
        <v>83</v>
      </c>
      <c r="D9" s="172">
        <v>43588</v>
      </c>
      <c r="E9" s="173"/>
      <c r="F9" s="174">
        <v>3</v>
      </c>
      <c r="G9" s="174">
        <v>6.8</v>
      </c>
      <c r="H9" s="174">
        <v>8.1999999999999993</v>
      </c>
      <c r="I9" s="175">
        <f t="shared" si="0"/>
        <v>2.2666666666666666</v>
      </c>
      <c r="J9" s="152"/>
      <c r="K9" s="176"/>
      <c r="L9" s="176"/>
      <c r="N9" s="171"/>
      <c r="W9" s="180"/>
    </row>
    <row r="10" spans="1:23" s="170" customFormat="1" x14ac:dyDescent="0.2">
      <c r="A10" s="170" t="s">
        <v>146</v>
      </c>
      <c r="B10" s="171" t="s">
        <v>331</v>
      </c>
      <c r="C10" s="170" t="s">
        <v>83</v>
      </c>
      <c r="D10" s="172">
        <v>43588</v>
      </c>
      <c r="E10" s="173"/>
      <c r="F10" s="174">
        <v>3</v>
      </c>
      <c r="G10" s="174">
        <v>7</v>
      </c>
      <c r="H10" s="174">
        <v>7.8</v>
      </c>
      <c r="I10" s="175">
        <f t="shared" si="0"/>
        <v>2.3333333333333335</v>
      </c>
      <c r="J10" s="152"/>
      <c r="K10" s="176"/>
      <c r="L10" s="176"/>
      <c r="N10" s="171"/>
      <c r="W10" s="180"/>
    </row>
    <row r="11" spans="1:23" s="170" customFormat="1" x14ac:dyDescent="0.2">
      <c r="A11" s="170" t="s">
        <v>146</v>
      </c>
      <c r="B11" s="171" t="s">
        <v>334</v>
      </c>
      <c r="C11" s="170" t="s">
        <v>83</v>
      </c>
      <c r="D11" s="172">
        <v>43588</v>
      </c>
      <c r="E11" s="173"/>
      <c r="F11" s="174">
        <v>3</v>
      </c>
      <c r="G11" s="174">
        <v>7.5</v>
      </c>
      <c r="H11" s="174">
        <v>8.3000000000000007</v>
      </c>
      <c r="I11" s="175">
        <f t="shared" si="0"/>
        <v>2.5</v>
      </c>
      <c r="J11" s="152"/>
      <c r="K11" s="176"/>
      <c r="L11" s="176"/>
      <c r="N11" s="171"/>
      <c r="W11" s="180"/>
    </row>
    <row r="12" spans="1:23" s="170" customFormat="1" x14ac:dyDescent="0.2">
      <c r="A12" s="170" t="s">
        <v>146</v>
      </c>
      <c r="B12" s="171" t="s">
        <v>337</v>
      </c>
      <c r="C12" s="170" t="s">
        <v>83</v>
      </c>
      <c r="D12" s="172">
        <v>43588</v>
      </c>
      <c r="E12" s="173"/>
      <c r="F12" s="174">
        <v>3</v>
      </c>
      <c r="G12" s="174">
        <v>7.5</v>
      </c>
      <c r="H12" s="174">
        <v>8.5</v>
      </c>
      <c r="I12" s="175">
        <f t="shared" si="0"/>
        <v>2.5</v>
      </c>
      <c r="J12" s="152"/>
      <c r="K12" s="176"/>
      <c r="L12" s="176"/>
      <c r="N12" s="171"/>
    </row>
    <row r="13" spans="1:23" s="170" customFormat="1" x14ac:dyDescent="0.2">
      <c r="A13" s="170" t="s">
        <v>146</v>
      </c>
      <c r="B13" s="171" t="s">
        <v>340</v>
      </c>
      <c r="C13" s="170" t="s">
        <v>83</v>
      </c>
      <c r="D13" s="172">
        <v>43588</v>
      </c>
      <c r="E13" s="173"/>
      <c r="F13" s="174">
        <v>3.1</v>
      </c>
      <c r="G13" s="174">
        <v>6.3</v>
      </c>
      <c r="H13" s="174">
        <v>8.1</v>
      </c>
      <c r="I13" s="175">
        <f t="shared" si="0"/>
        <v>2.032258064516129</v>
      </c>
      <c r="J13" s="152"/>
      <c r="K13" s="176"/>
      <c r="L13" s="176"/>
      <c r="N13" s="171"/>
    </row>
    <row r="14" spans="1:23" s="170" customFormat="1" x14ac:dyDescent="0.2">
      <c r="A14" s="170" t="s">
        <v>146</v>
      </c>
      <c r="B14" s="171" t="s">
        <v>343</v>
      </c>
      <c r="C14" s="170" t="s">
        <v>83</v>
      </c>
      <c r="D14" s="172">
        <v>43588</v>
      </c>
      <c r="E14" s="173"/>
      <c r="F14" s="174">
        <v>3.1</v>
      </c>
      <c r="G14" s="174">
        <v>6.3</v>
      </c>
      <c r="H14" s="174">
        <v>8.1</v>
      </c>
      <c r="I14" s="175">
        <f t="shared" si="0"/>
        <v>2.032258064516129</v>
      </c>
      <c r="J14" s="152"/>
      <c r="K14" s="176"/>
      <c r="L14" s="176"/>
      <c r="N14" s="171"/>
    </row>
    <row r="15" spans="1:23" s="170" customFormat="1" x14ac:dyDescent="0.2">
      <c r="A15" s="170" t="s">
        <v>146</v>
      </c>
      <c r="B15" s="171" t="s">
        <v>346</v>
      </c>
      <c r="C15" s="170" t="s">
        <v>83</v>
      </c>
      <c r="D15" s="172">
        <v>43588</v>
      </c>
      <c r="E15" s="173"/>
      <c r="F15" s="174">
        <v>3.1</v>
      </c>
      <c r="G15" s="174">
        <v>6.4</v>
      </c>
      <c r="H15" s="174">
        <v>8.1999999999999993</v>
      </c>
      <c r="I15" s="175">
        <f t="shared" si="0"/>
        <v>2.064516129032258</v>
      </c>
      <c r="J15" s="152"/>
      <c r="K15" s="176"/>
      <c r="L15" s="176"/>
      <c r="N15" s="171"/>
    </row>
    <row r="16" spans="1:23" s="170" customFormat="1" x14ac:dyDescent="0.2">
      <c r="A16" s="170" t="s">
        <v>146</v>
      </c>
      <c r="B16" s="171" t="s">
        <v>349</v>
      </c>
      <c r="C16" s="170" t="s">
        <v>83</v>
      </c>
      <c r="D16" s="172">
        <v>43588</v>
      </c>
      <c r="E16" s="173"/>
      <c r="F16" s="174">
        <v>3.1</v>
      </c>
      <c r="G16" s="174">
        <v>6.5</v>
      </c>
      <c r="H16" s="174">
        <v>8.1</v>
      </c>
      <c r="I16" s="175">
        <f t="shared" si="0"/>
        <v>2.096774193548387</v>
      </c>
      <c r="J16" s="152"/>
      <c r="K16" s="176"/>
      <c r="L16" s="176"/>
      <c r="N16" s="171"/>
    </row>
    <row r="17" spans="1:28" s="170" customFormat="1" x14ac:dyDescent="0.2">
      <c r="A17" s="170" t="s">
        <v>146</v>
      </c>
      <c r="B17" s="171" t="s">
        <v>352</v>
      </c>
      <c r="C17" s="170" t="s">
        <v>83</v>
      </c>
      <c r="D17" s="172">
        <v>43588</v>
      </c>
      <c r="E17" s="173"/>
      <c r="F17" s="174">
        <v>3.2</v>
      </c>
      <c r="G17" s="174">
        <v>6.2</v>
      </c>
      <c r="H17" s="174">
        <v>7.8</v>
      </c>
      <c r="I17" s="175">
        <f t="shared" si="0"/>
        <v>1.9375</v>
      </c>
      <c r="J17" s="152"/>
      <c r="K17" s="176"/>
      <c r="L17" s="176"/>
      <c r="N17" s="171"/>
    </row>
    <row r="18" spans="1:28" s="170" customFormat="1" x14ac:dyDescent="0.2">
      <c r="A18" s="170" t="s">
        <v>146</v>
      </c>
      <c r="B18" s="171" t="s">
        <v>355</v>
      </c>
      <c r="C18" s="170" t="s">
        <v>83</v>
      </c>
      <c r="D18" s="172">
        <v>43588</v>
      </c>
      <c r="E18" s="173"/>
      <c r="F18" s="174">
        <v>3.2</v>
      </c>
      <c r="G18" s="174">
        <v>6.5</v>
      </c>
      <c r="H18" s="174">
        <v>8.1999999999999993</v>
      </c>
      <c r="I18" s="175">
        <f t="shared" si="0"/>
        <v>2.03125</v>
      </c>
      <c r="J18" s="152"/>
      <c r="K18" s="176"/>
      <c r="L18" s="176"/>
      <c r="N18" s="171"/>
    </row>
    <row r="19" spans="1:28" s="170" customFormat="1" x14ac:dyDescent="0.2">
      <c r="A19" s="170" t="s">
        <v>146</v>
      </c>
      <c r="B19" s="171" t="s">
        <v>358</v>
      </c>
      <c r="C19" s="170" t="s">
        <v>83</v>
      </c>
      <c r="D19" s="172">
        <v>43588</v>
      </c>
      <c r="E19" s="173"/>
      <c r="F19" s="174">
        <v>3.2</v>
      </c>
      <c r="G19" s="174">
        <v>6.4</v>
      </c>
      <c r="H19" s="174">
        <v>8.1</v>
      </c>
      <c r="I19" s="175">
        <f t="shared" si="0"/>
        <v>2</v>
      </c>
      <c r="J19" s="152"/>
      <c r="K19" s="176"/>
      <c r="L19" s="176"/>
      <c r="N19" s="171"/>
    </row>
    <row r="20" spans="1:28" s="170" customFormat="1" x14ac:dyDescent="0.2">
      <c r="A20" s="170" t="s">
        <v>146</v>
      </c>
      <c r="B20" s="171" t="s">
        <v>361</v>
      </c>
      <c r="C20" s="170" t="s">
        <v>83</v>
      </c>
      <c r="D20" s="172">
        <v>43588</v>
      </c>
      <c r="E20" s="173"/>
      <c r="F20" s="174">
        <v>3.2</v>
      </c>
      <c r="G20" s="174">
        <v>6.5</v>
      </c>
      <c r="H20" s="174">
        <v>8.5</v>
      </c>
      <c r="I20" s="175">
        <f t="shared" si="0"/>
        <v>2.03125</v>
      </c>
      <c r="J20" s="152"/>
      <c r="K20" s="176"/>
      <c r="L20" s="176"/>
      <c r="N20" s="171"/>
    </row>
    <row r="21" spans="1:28" s="170" customFormat="1" x14ac:dyDescent="0.2">
      <c r="A21" s="170" t="s">
        <v>146</v>
      </c>
      <c r="B21" s="171" t="s">
        <v>364</v>
      </c>
      <c r="C21" s="170" t="s">
        <v>83</v>
      </c>
      <c r="D21" s="172">
        <v>43588</v>
      </c>
      <c r="E21" s="173"/>
      <c r="F21" s="174">
        <v>3.2</v>
      </c>
      <c r="G21" s="174">
        <v>7.4</v>
      </c>
      <c r="H21" s="174">
        <v>8.3000000000000007</v>
      </c>
      <c r="I21" s="175">
        <f t="shared" si="0"/>
        <v>2.3125</v>
      </c>
      <c r="J21" s="152"/>
      <c r="K21" s="176"/>
      <c r="L21" s="176"/>
      <c r="N21" s="171"/>
    </row>
    <row r="22" spans="1:28" s="170" customFormat="1" x14ac:dyDescent="0.2">
      <c r="A22" s="170" t="s">
        <v>146</v>
      </c>
      <c r="B22" s="171" t="s">
        <v>367</v>
      </c>
      <c r="C22" s="170" t="s">
        <v>83</v>
      </c>
      <c r="D22" s="172">
        <v>43588</v>
      </c>
      <c r="E22" s="173"/>
      <c r="F22" s="174">
        <v>3.2</v>
      </c>
      <c r="G22" s="174">
        <v>6.9</v>
      </c>
      <c r="H22" s="174">
        <v>7.8</v>
      </c>
      <c r="I22" s="175">
        <f t="shared" si="0"/>
        <v>2.15625</v>
      </c>
      <c r="J22" s="152"/>
      <c r="K22" s="176"/>
      <c r="L22" s="176"/>
      <c r="N22" s="171"/>
    </row>
    <row r="23" spans="1:28" s="170" customFormat="1" x14ac:dyDescent="0.2">
      <c r="A23" s="170" t="s">
        <v>146</v>
      </c>
      <c r="B23" s="171" t="s">
        <v>370</v>
      </c>
      <c r="C23" s="170" t="s">
        <v>83</v>
      </c>
      <c r="D23" s="172">
        <v>43588</v>
      </c>
      <c r="E23" s="173"/>
      <c r="F23" s="174">
        <v>3.3</v>
      </c>
      <c r="G23" s="174">
        <v>6.2</v>
      </c>
      <c r="H23" s="174">
        <v>7.6</v>
      </c>
      <c r="I23" s="175">
        <f t="shared" si="0"/>
        <v>1.8787878787878789</v>
      </c>
      <c r="J23" s="152"/>
      <c r="K23" s="176"/>
      <c r="L23" s="176"/>
      <c r="N23" s="171"/>
    </row>
    <row r="24" spans="1:28" s="170" customFormat="1" x14ac:dyDescent="0.2">
      <c r="A24" s="170" t="s">
        <v>146</v>
      </c>
      <c r="B24" s="171" t="s">
        <v>373</v>
      </c>
      <c r="C24" s="170" t="s">
        <v>83</v>
      </c>
      <c r="D24" s="172">
        <v>43588</v>
      </c>
      <c r="E24" s="173"/>
      <c r="F24" s="174">
        <v>3.3</v>
      </c>
      <c r="G24" s="174">
        <v>6.5</v>
      </c>
      <c r="H24" s="174">
        <v>8.1999999999999993</v>
      </c>
      <c r="I24" s="175">
        <f t="shared" si="0"/>
        <v>1.9696969696969697</v>
      </c>
      <c r="J24" s="152"/>
      <c r="K24" s="176"/>
      <c r="L24" s="176"/>
      <c r="N24" s="171"/>
    </row>
    <row r="25" spans="1:28" s="170" customFormat="1" x14ac:dyDescent="0.2">
      <c r="A25" s="170" t="s">
        <v>146</v>
      </c>
      <c r="B25" s="171" t="s">
        <v>376</v>
      </c>
      <c r="C25" s="170" t="s">
        <v>83</v>
      </c>
      <c r="D25" s="172">
        <v>43588</v>
      </c>
      <c r="E25" s="173"/>
      <c r="F25" s="174">
        <v>3.3</v>
      </c>
      <c r="G25" s="174">
        <v>6.8</v>
      </c>
      <c r="H25" s="174">
        <v>8.5</v>
      </c>
      <c r="I25" s="175">
        <f t="shared" si="0"/>
        <v>2.0606060606060606</v>
      </c>
      <c r="J25" s="152"/>
      <c r="K25" s="176"/>
      <c r="L25" s="176"/>
      <c r="N25" s="171"/>
    </row>
    <row r="26" spans="1:28" s="170" customFormat="1" x14ac:dyDescent="0.2">
      <c r="A26" s="170" t="s">
        <v>146</v>
      </c>
      <c r="B26" s="171" t="s">
        <v>379</v>
      </c>
      <c r="C26" s="170" t="s">
        <v>83</v>
      </c>
      <c r="D26" s="172">
        <v>43588</v>
      </c>
      <c r="E26" s="173"/>
      <c r="F26" s="174">
        <v>3.3</v>
      </c>
      <c r="G26" s="174">
        <v>6.6</v>
      </c>
      <c r="H26" s="174">
        <v>8.1</v>
      </c>
      <c r="I26" s="175">
        <f t="shared" si="0"/>
        <v>2</v>
      </c>
      <c r="J26" s="152"/>
      <c r="K26" s="176"/>
      <c r="L26" s="176"/>
      <c r="N26" s="171"/>
    </row>
    <row r="27" spans="1:28" s="170" customFormat="1" x14ac:dyDescent="0.2">
      <c r="A27" s="170" t="s">
        <v>146</v>
      </c>
      <c r="B27" s="171" t="s">
        <v>382</v>
      </c>
      <c r="C27" s="170" t="s">
        <v>83</v>
      </c>
      <c r="D27" s="172">
        <v>43588</v>
      </c>
      <c r="E27" s="173"/>
      <c r="F27" s="174">
        <v>3.3</v>
      </c>
      <c r="G27" s="174">
        <v>6.8</v>
      </c>
      <c r="H27" s="174">
        <v>8.6999999999999993</v>
      </c>
      <c r="I27" s="175">
        <f t="shared" si="0"/>
        <v>2.0606060606060606</v>
      </c>
      <c r="J27" s="152"/>
      <c r="K27" s="176"/>
      <c r="L27" s="176"/>
      <c r="N27" s="171"/>
    </row>
    <row r="28" spans="1:28" s="170" customFormat="1" x14ac:dyDescent="0.2">
      <c r="A28" s="170" t="s">
        <v>146</v>
      </c>
      <c r="B28" s="171" t="s">
        <v>385</v>
      </c>
      <c r="C28" s="170" t="s">
        <v>83</v>
      </c>
      <c r="D28" s="172">
        <v>43588</v>
      </c>
      <c r="E28" s="173"/>
      <c r="F28" s="174">
        <v>3.3</v>
      </c>
      <c r="G28" s="174">
        <v>7.4</v>
      </c>
      <c r="H28" s="174">
        <v>8.5</v>
      </c>
      <c r="I28" s="175">
        <f t="shared" si="0"/>
        <v>2.2424242424242427</v>
      </c>
      <c r="J28" s="152"/>
      <c r="K28" s="176"/>
      <c r="L28" s="176"/>
      <c r="N28" s="171"/>
    </row>
    <row r="29" spans="1:28" s="170" customFormat="1" x14ac:dyDescent="0.2">
      <c r="A29" s="170" t="s">
        <v>146</v>
      </c>
      <c r="B29" s="171" t="s">
        <v>388</v>
      </c>
      <c r="C29" s="170" t="s">
        <v>83</v>
      </c>
      <c r="D29" s="172">
        <v>43588</v>
      </c>
      <c r="E29" s="173"/>
      <c r="F29" s="174">
        <v>3.3</v>
      </c>
      <c r="G29" s="174">
        <v>6.9</v>
      </c>
      <c r="H29" s="174">
        <v>8</v>
      </c>
      <c r="I29" s="175">
        <f t="shared" si="0"/>
        <v>2.0909090909090913</v>
      </c>
      <c r="J29" s="152"/>
      <c r="K29" s="176"/>
      <c r="L29" s="176"/>
      <c r="N29" s="171"/>
    </row>
    <row r="30" spans="1:28" s="170" customFormat="1" x14ac:dyDescent="0.2">
      <c r="A30" s="170" t="s">
        <v>146</v>
      </c>
      <c r="B30" s="171" t="s">
        <v>391</v>
      </c>
      <c r="C30" s="170" t="s">
        <v>83</v>
      </c>
      <c r="D30" s="172">
        <v>43588</v>
      </c>
      <c r="E30" s="173"/>
      <c r="F30" s="174">
        <v>3.4</v>
      </c>
      <c r="G30" s="174">
        <v>6.6</v>
      </c>
      <c r="H30" s="174">
        <v>8.1999999999999993</v>
      </c>
      <c r="I30" s="175">
        <f t="shared" si="0"/>
        <v>1.9411764705882353</v>
      </c>
      <c r="J30" s="152"/>
      <c r="K30" s="176"/>
      <c r="L30" s="176"/>
      <c r="N30" s="171"/>
      <c r="AA30" s="126"/>
      <c r="AB30" s="126"/>
    </row>
    <row r="31" spans="1:28" s="170" customFormat="1" x14ac:dyDescent="0.2">
      <c r="A31" s="170" t="s">
        <v>146</v>
      </c>
      <c r="B31" s="171" t="s">
        <v>394</v>
      </c>
      <c r="C31" s="170" t="s">
        <v>83</v>
      </c>
      <c r="D31" s="172">
        <v>43588</v>
      </c>
      <c r="E31" s="173"/>
      <c r="F31" s="174">
        <v>3.3</v>
      </c>
      <c r="G31" s="174">
        <v>7.7</v>
      </c>
      <c r="H31" s="174">
        <v>8.6999999999999993</v>
      </c>
      <c r="I31" s="175">
        <f t="shared" si="0"/>
        <v>2.3333333333333335</v>
      </c>
      <c r="J31" s="152"/>
      <c r="K31" s="176"/>
      <c r="L31" s="176"/>
      <c r="N31" s="171"/>
      <c r="AA31" s="126"/>
      <c r="AB31" s="126"/>
    </row>
    <row r="32" spans="1:28" s="170" customFormat="1" x14ac:dyDescent="0.2">
      <c r="A32" s="170" t="s">
        <v>146</v>
      </c>
      <c r="B32" s="171" t="s">
        <v>397</v>
      </c>
      <c r="C32" s="170" t="s">
        <v>83</v>
      </c>
      <c r="D32" s="172">
        <v>43588</v>
      </c>
      <c r="E32" s="173"/>
      <c r="F32" s="174">
        <v>3.4</v>
      </c>
      <c r="G32" s="174">
        <v>6.9</v>
      </c>
      <c r="H32" s="174">
        <v>8.3000000000000007</v>
      </c>
      <c r="I32" s="175">
        <f t="shared" si="0"/>
        <v>2.0294117647058827</v>
      </c>
      <c r="J32" s="152"/>
      <c r="K32" s="176"/>
      <c r="L32" s="176"/>
      <c r="N32" s="171"/>
      <c r="AA32" s="126"/>
      <c r="AB32" s="126"/>
    </row>
    <row r="33" spans="1:28" s="170" customFormat="1" x14ac:dyDescent="0.2">
      <c r="A33" s="170" t="s">
        <v>146</v>
      </c>
      <c r="B33" s="171" t="s">
        <v>400</v>
      </c>
      <c r="C33" s="170" t="s">
        <v>83</v>
      </c>
      <c r="D33" s="172">
        <v>43588</v>
      </c>
      <c r="E33" s="173"/>
      <c r="F33" s="174">
        <v>3.4</v>
      </c>
      <c r="G33" s="174">
        <v>6.4</v>
      </c>
      <c r="H33" s="174">
        <v>8.1</v>
      </c>
      <c r="I33" s="175">
        <f t="shared" si="0"/>
        <v>1.8823529411764708</v>
      </c>
      <c r="J33" s="152"/>
      <c r="K33" s="176"/>
      <c r="L33" s="176"/>
      <c r="N33" s="171"/>
      <c r="AA33" s="126"/>
      <c r="AB33" s="126"/>
    </row>
    <row r="34" spans="1:28" s="170" customFormat="1" x14ac:dyDescent="0.2">
      <c r="A34" s="170" t="s">
        <v>146</v>
      </c>
      <c r="B34" s="171" t="s">
        <v>403</v>
      </c>
      <c r="C34" s="170" t="s">
        <v>83</v>
      </c>
      <c r="D34" s="172">
        <v>43588</v>
      </c>
      <c r="E34" s="173"/>
      <c r="F34" s="174">
        <v>3.4</v>
      </c>
      <c r="G34" s="174">
        <v>7</v>
      </c>
      <c r="H34" s="174">
        <v>8.1</v>
      </c>
      <c r="I34" s="175">
        <f t="shared" ref="I34:I65" si="1">G34/F34</f>
        <v>2.0588235294117649</v>
      </c>
      <c r="J34" s="152"/>
      <c r="K34" s="176"/>
      <c r="L34" s="176"/>
      <c r="N34" s="171"/>
      <c r="AA34" s="126"/>
      <c r="AB34" s="126"/>
    </row>
    <row r="35" spans="1:28" s="170" customFormat="1" x14ac:dyDescent="0.2">
      <c r="A35" s="170" t="s">
        <v>146</v>
      </c>
      <c r="B35" s="171" t="s">
        <v>406</v>
      </c>
      <c r="C35" s="170" t="s">
        <v>83</v>
      </c>
      <c r="D35" s="172">
        <v>43588</v>
      </c>
      <c r="E35" s="173"/>
      <c r="F35" s="174">
        <v>3.4</v>
      </c>
      <c r="G35" s="174">
        <v>6.5</v>
      </c>
      <c r="H35" s="174">
        <v>8</v>
      </c>
      <c r="I35" s="175">
        <f t="shared" si="1"/>
        <v>1.911764705882353</v>
      </c>
      <c r="J35" s="152"/>
      <c r="K35" s="176"/>
      <c r="L35" s="176"/>
      <c r="N35" s="171"/>
      <c r="AA35" s="126"/>
      <c r="AB35" s="126"/>
    </row>
    <row r="36" spans="1:28" s="170" customFormat="1" x14ac:dyDescent="0.2">
      <c r="A36" s="170" t="s">
        <v>146</v>
      </c>
      <c r="B36" s="171" t="s">
        <v>409</v>
      </c>
      <c r="C36" s="170" t="s">
        <v>83</v>
      </c>
      <c r="D36" s="172">
        <v>43588</v>
      </c>
      <c r="E36" s="173"/>
      <c r="F36" s="174">
        <v>3.4</v>
      </c>
      <c r="G36" s="174">
        <v>7</v>
      </c>
      <c r="H36" s="174">
        <v>8.6999999999999993</v>
      </c>
      <c r="I36" s="175">
        <f t="shared" si="1"/>
        <v>2.0588235294117649</v>
      </c>
      <c r="J36" s="152"/>
      <c r="K36" s="176"/>
      <c r="L36" s="176"/>
      <c r="N36" s="171"/>
      <c r="AA36" s="126"/>
      <c r="AB36" s="126"/>
    </row>
    <row r="37" spans="1:28" s="170" customFormat="1" x14ac:dyDescent="0.2">
      <c r="A37" s="170" t="s">
        <v>146</v>
      </c>
      <c r="B37" s="171" t="s">
        <v>412</v>
      </c>
      <c r="C37" s="170" t="s">
        <v>83</v>
      </c>
      <c r="D37" s="172">
        <v>43588</v>
      </c>
      <c r="E37" s="173"/>
      <c r="F37" s="174">
        <v>3.4</v>
      </c>
      <c r="G37" s="174">
        <v>6.6</v>
      </c>
      <c r="H37" s="174">
        <v>8.4</v>
      </c>
      <c r="I37" s="175">
        <f t="shared" si="1"/>
        <v>1.9411764705882353</v>
      </c>
      <c r="J37" s="152"/>
      <c r="K37" s="176"/>
      <c r="L37" s="176"/>
      <c r="N37" s="122" t="s">
        <v>688</v>
      </c>
      <c r="O37" t="s">
        <v>689</v>
      </c>
      <c r="P37" s="254" t="s">
        <v>413</v>
      </c>
      <c r="Q37" t="s">
        <v>687</v>
      </c>
      <c r="R37" t="s">
        <v>414</v>
      </c>
      <c r="S37" t="s">
        <v>415</v>
      </c>
      <c r="T37" s="188" t="s">
        <v>416</v>
      </c>
      <c r="U37" s="126" t="s">
        <v>417</v>
      </c>
      <c r="V37" s="254" t="s">
        <v>306</v>
      </c>
      <c r="W37" t="s">
        <v>694</v>
      </c>
      <c r="X37" t="s">
        <v>693</v>
      </c>
      <c r="Y37" t="s">
        <v>692</v>
      </c>
      <c r="Z37" t="s">
        <v>691</v>
      </c>
      <c r="AA37" t="s">
        <v>690</v>
      </c>
      <c r="AB37"/>
    </row>
    <row r="38" spans="1:28" s="170" customFormat="1" x14ac:dyDescent="0.2">
      <c r="A38" s="170" t="s">
        <v>146</v>
      </c>
      <c r="B38" s="171" t="s">
        <v>420</v>
      </c>
      <c r="C38" s="170" t="s">
        <v>83</v>
      </c>
      <c r="D38" s="172">
        <v>43588</v>
      </c>
      <c r="E38" s="173"/>
      <c r="F38" s="174">
        <v>3.4</v>
      </c>
      <c r="G38" s="174">
        <v>7</v>
      </c>
      <c r="H38" s="174">
        <v>8.4</v>
      </c>
      <c r="I38" s="175">
        <f t="shared" si="1"/>
        <v>2.0588235294117649</v>
      </c>
      <c r="J38" s="152"/>
      <c r="K38" s="176"/>
      <c r="L38" s="176"/>
      <c r="N38" s="123" t="s">
        <v>146</v>
      </c>
      <c r="O38" s="3">
        <v>262</v>
      </c>
      <c r="P38" s="188">
        <v>81.825000000000003</v>
      </c>
      <c r="Q38" s="193">
        <v>79.701517394589175</v>
      </c>
      <c r="R38" s="193">
        <v>53.77064220183486</v>
      </c>
      <c r="S38" s="193">
        <v>18.678660260544952</v>
      </c>
      <c r="T38" s="188">
        <v>1.1412847172461962</v>
      </c>
      <c r="U38" s="193">
        <v>0.50355610157300157</v>
      </c>
      <c r="V38" s="188">
        <v>9.5419847328244298</v>
      </c>
      <c r="W38" s="193">
        <v>4.861750850578356</v>
      </c>
      <c r="X38" s="126">
        <v>9.0400763358778633</v>
      </c>
      <c r="Y38" s="126">
        <v>2.6794014875182977</v>
      </c>
      <c r="Z38" s="126">
        <v>0.23995520362039111</v>
      </c>
      <c r="AA38" s="126">
        <v>7.4907257579146333E-2</v>
      </c>
      <c r="AB38" s="126"/>
    </row>
    <row r="39" spans="1:28" s="170" customFormat="1" x14ac:dyDescent="0.2">
      <c r="A39" s="170" t="s">
        <v>146</v>
      </c>
      <c r="B39" s="171" t="s">
        <v>423</v>
      </c>
      <c r="C39" s="170" t="s">
        <v>83</v>
      </c>
      <c r="D39" s="172">
        <v>43588</v>
      </c>
      <c r="E39" s="173"/>
      <c r="F39" s="174">
        <v>3.5</v>
      </c>
      <c r="G39" s="174">
        <v>6.6</v>
      </c>
      <c r="H39" s="174">
        <v>8.3000000000000007</v>
      </c>
      <c r="I39" s="175">
        <f t="shared" si="1"/>
        <v>1.8857142857142857</v>
      </c>
      <c r="J39" s="152"/>
      <c r="K39" s="176"/>
      <c r="L39" s="176"/>
      <c r="N39" s="124">
        <v>1</v>
      </c>
      <c r="O39" s="3">
        <v>65</v>
      </c>
      <c r="P39" s="187">
        <v>0</v>
      </c>
      <c r="Q39" s="192">
        <v>0</v>
      </c>
      <c r="R39" s="192"/>
      <c r="S39" s="192"/>
      <c r="T39" s="253">
        <v>1.0027650110474735</v>
      </c>
      <c r="U39" s="193">
        <v>1.2304478866080722E-2</v>
      </c>
      <c r="V39" s="188">
        <v>6.8861538461538458</v>
      </c>
      <c r="W39" s="193">
        <v>0.42678922017963239</v>
      </c>
      <c r="X39" s="126">
        <v>6.9076923076923098</v>
      </c>
      <c r="Y39" s="126">
        <v>0.43022802540759447</v>
      </c>
      <c r="Z39" s="126"/>
      <c r="AA39" s="126"/>
      <c r="AB39" s="126"/>
    </row>
    <row r="40" spans="1:28" s="170" customFormat="1" x14ac:dyDescent="0.2">
      <c r="A40" s="170" t="s">
        <v>146</v>
      </c>
      <c r="B40" s="171" t="s">
        <v>426</v>
      </c>
      <c r="C40" s="170" t="s">
        <v>83</v>
      </c>
      <c r="D40" s="172">
        <v>43588</v>
      </c>
      <c r="E40" s="173"/>
      <c r="F40" s="174">
        <v>3.4</v>
      </c>
      <c r="G40" s="174">
        <v>7</v>
      </c>
      <c r="H40" s="174">
        <v>8.5</v>
      </c>
      <c r="I40" s="175">
        <f t="shared" si="1"/>
        <v>2.0588235294117649</v>
      </c>
      <c r="J40" s="152"/>
      <c r="K40" s="176"/>
      <c r="L40" s="176"/>
      <c r="N40" s="124">
        <v>2</v>
      </c>
      <c r="O40" s="3">
        <v>32</v>
      </c>
      <c r="P40" s="187">
        <v>33.258064516129032</v>
      </c>
      <c r="Q40" s="192">
        <v>12.233528074808509</v>
      </c>
      <c r="R40" s="192">
        <v>35.230769230769234</v>
      </c>
      <c r="S40" s="192">
        <v>12.156219339870981</v>
      </c>
      <c r="T40" s="253">
        <v>0.89042994374877105</v>
      </c>
      <c r="U40" s="193">
        <v>2.1361073425414438E-2</v>
      </c>
      <c r="V40" s="188">
        <v>8.9937500000000021</v>
      </c>
      <c r="W40" s="193">
        <v>0.68765027683102031</v>
      </c>
      <c r="X40" s="126">
        <v>8</v>
      </c>
      <c r="Y40" s="126">
        <v>0.52670613708093572</v>
      </c>
      <c r="Z40" s="126">
        <v>0.31330108712864407</v>
      </c>
      <c r="AA40" s="126">
        <v>9.896820620962056E-2</v>
      </c>
      <c r="AB40" s="126"/>
    </row>
    <row r="41" spans="1:28" s="170" customFormat="1" x14ac:dyDescent="0.2">
      <c r="A41" s="170" t="s">
        <v>146</v>
      </c>
      <c r="B41" s="171" t="s">
        <v>429</v>
      </c>
      <c r="C41" s="170" t="s">
        <v>83</v>
      </c>
      <c r="D41" s="172">
        <v>43588</v>
      </c>
      <c r="E41" s="173"/>
      <c r="F41" s="174">
        <v>3.5</v>
      </c>
      <c r="G41" s="174">
        <v>7</v>
      </c>
      <c r="H41" s="174">
        <v>8.1999999999999993</v>
      </c>
      <c r="I41" s="175">
        <f t="shared" si="1"/>
        <v>2</v>
      </c>
      <c r="J41" s="152"/>
      <c r="K41" s="176"/>
      <c r="L41" s="176"/>
      <c r="N41" s="124">
        <v>3</v>
      </c>
      <c r="O41" s="3">
        <v>30</v>
      </c>
      <c r="P41" s="187">
        <v>82.034482758620683</v>
      </c>
      <c r="Q41" s="192">
        <v>22.541506174045477</v>
      </c>
      <c r="R41" s="192">
        <v>46.21153846153846</v>
      </c>
      <c r="S41" s="192">
        <v>12.716716040861545</v>
      </c>
      <c r="T41" s="253">
        <v>0.83958085439376151</v>
      </c>
      <c r="U41" s="193">
        <v>1.2625819341641866E-2</v>
      </c>
      <c r="V41" s="188">
        <v>11.219999999999999</v>
      </c>
      <c r="W41" s="193">
        <v>1.0179086064252143</v>
      </c>
      <c r="X41" s="126">
        <v>9.4133333333333322</v>
      </c>
      <c r="Y41" s="126">
        <v>0.78684587867103217</v>
      </c>
      <c r="Z41" s="126">
        <v>0.25100263045500659</v>
      </c>
      <c r="AA41" s="126">
        <v>4.67887614869383E-2</v>
      </c>
      <c r="AB41" s="126"/>
    </row>
    <row r="42" spans="1:28" s="170" customFormat="1" x14ac:dyDescent="0.2">
      <c r="A42" s="170" t="s">
        <v>146</v>
      </c>
      <c r="B42" s="171" t="s">
        <v>432</v>
      </c>
      <c r="C42" s="170" t="s">
        <v>83</v>
      </c>
      <c r="D42" s="172">
        <v>43588</v>
      </c>
      <c r="E42" s="173"/>
      <c r="F42" s="174">
        <v>3.4</v>
      </c>
      <c r="G42" s="174">
        <v>7.6</v>
      </c>
      <c r="H42" s="174">
        <v>8.8000000000000007</v>
      </c>
      <c r="I42" s="175">
        <f t="shared" si="1"/>
        <v>2.2352941176470589</v>
      </c>
      <c r="J42" s="152"/>
      <c r="K42" s="176"/>
      <c r="L42" s="176"/>
      <c r="N42" s="124">
        <v>4</v>
      </c>
      <c r="O42" s="3">
        <v>43</v>
      </c>
      <c r="P42" s="187">
        <v>140</v>
      </c>
      <c r="Q42" s="192">
        <v>19.708817823502251</v>
      </c>
      <c r="R42" s="192">
        <v>60.94</v>
      </c>
      <c r="S42" s="192">
        <v>13.51837268313017</v>
      </c>
      <c r="T42" s="253">
        <v>0.80982381703447892</v>
      </c>
      <c r="U42" s="193">
        <v>1.2578199840393062E-2</v>
      </c>
      <c r="V42" s="188">
        <v>14.323255813953487</v>
      </c>
      <c r="W42" s="193">
        <v>1.3052708548150858</v>
      </c>
      <c r="X42" s="126">
        <v>11.595348837209302</v>
      </c>
      <c r="Y42" s="126">
        <v>1.0256132865317757</v>
      </c>
      <c r="Z42" s="126">
        <v>0.21822738841725192</v>
      </c>
      <c r="AA42" s="126">
        <v>3.6202120568941822E-2</v>
      </c>
      <c r="AB42" s="126"/>
    </row>
    <row r="43" spans="1:28" s="170" customFormat="1" x14ac:dyDescent="0.2">
      <c r="A43" s="170" t="s">
        <v>146</v>
      </c>
      <c r="B43" s="171" t="s">
        <v>435</v>
      </c>
      <c r="C43" s="170" t="s">
        <v>83</v>
      </c>
      <c r="D43" s="172">
        <v>43588</v>
      </c>
      <c r="E43" s="173"/>
      <c r="F43" s="174">
        <v>3.6</v>
      </c>
      <c r="G43" s="174">
        <v>6.4</v>
      </c>
      <c r="H43" s="174">
        <v>8.8000000000000007</v>
      </c>
      <c r="I43" s="175">
        <f t="shared" si="1"/>
        <v>1.7777777777777779</v>
      </c>
      <c r="J43" s="152"/>
      <c r="K43" s="176"/>
      <c r="L43" s="176"/>
      <c r="N43" s="189">
        <v>5</v>
      </c>
      <c r="O43" s="3">
        <v>33</v>
      </c>
      <c r="P43" s="187">
        <v>208.625</v>
      </c>
      <c r="Q43" s="192">
        <v>20.297783130184438</v>
      </c>
      <c r="R43" s="192">
        <v>70.033333333333331</v>
      </c>
      <c r="S43" s="192">
        <v>13.377177911984608</v>
      </c>
      <c r="T43" s="253">
        <v>0.79788841974701208</v>
      </c>
      <c r="U43" s="193">
        <v>1.4990240744119719E-2</v>
      </c>
      <c r="V43" s="188">
        <v>17.287878787878785</v>
      </c>
      <c r="W43" s="193">
        <v>1.3781231747738005</v>
      </c>
      <c r="X43" s="126">
        <v>13.790909090909091</v>
      </c>
      <c r="Y43" s="126">
        <v>1.0952635631332195</v>
      </c>
      <c r="Z43" s="126">
        <v>0.19024747853202548</v>
      </c>
      <c r="AA43" s="126">
        <v>3.2109338924301498E-2</v>
      </c>
      <c r="AB43" s="126"/>
    </row>
    <row r="44" spans="1:28" s="170" customFormat="1" x14ac:dyDescent="0.2">
      <c r="A44" s="170" t="s">
        <v>146</v>
      </c>
      <c r="B44" s="171" t="s">
        <v>438</v>
      </c>
      <c r="C44" s="170" t="s">
        <v>83</v>
      </c>
      <c r="D44" s="172">
        <v>43588</v>
      </c>
      <c r="E44" s="173"/>
      <c r="F44" s="174">
        <v>3.5</v>
      </c>
      <c r="G44" s="174">
        <v>6.7</v>
      </c>
      <c r="H44" s="174">
        <v>8.6</v>
      </c>
      <c r="I44" s="175">
        <f t="shared" si="1"/>
        <v>1.9142857142857144</v>
      </c>
      <c r="J44" s="152"/>
      <c r="K44" s="176"/>
      <c r="L44" s="176"/>
      <c r="N44" s="124">
        <v>6</v>
      </c>
      <c r="O44" s="3">
        <v>3</v>
      </c>
      <c r="P44" s="190">
        <v>226.33333333333334</v>
      </c>
      <c r="Q44" s="192">
        <v>22.554871363459874</v>
      </c>
      <c r="R44" s="192">
        <v>59.5</v>
      </c>
      <c r="S44" s="192">
        <v>13</v>
      </c>
      <c r="T44" s="188">
        <v>0.79030765293456151</v>
      </c>
      <c r="U44" s="193">
        <v>1.1815717524659434E-2</v>
      </c>
      <c r="V44" s="191">
        <v>19</v>
      </c>
      <c r="W44" s="193">
        <v>2.0074859899884947</v>
      </c>
      <c r="X44" s="126">
        <v>15</v>
      </c>
      <c r="Y44" s="126">
        <v>1.3747727084867469</v>
      </c>
      <c r="Z44" s="126">
        <v>0.17449024873493321</v>
      </c>
      <c r="AA44" s="126">
        <v>2.2918972621713364E-2</v>
      </c>
      <c r="AB44" s="126"/>
    </row>
    <row r="45" spans="1:28" s="170" customFormat="1" x14ac:dyDescent="0.2">
      <c r="A45" s="170" t="s">
        <v>146</v>
      </c>
      <c r="B45" s="171" t="s">
        <v>441</v>
      </c>
      <c r="C45" s="170" t="s">
        <v>83</v>
      </c>
      <c r="D45" s="172">
        <v>43588</v>
      </c>
      <c r="E45" s="173"/>
      <c r="F45" s="174">
        <v>3.6</v>
      </c>
      <c r="G45" s="174">
        <v>7</v>
      </c>
      <c r="H45" s="174">
        <v>8.6999999999999993</v>
      </c>
      <c r="I45" s="175">
        <f t="shared" si="1"/>
        <v>1.9444444444444444</v>
      </c>
      <c r="J45" s="152"/>
      <c r="K45" s="176"/>
      <c r="L45" s="176"/>
      <c r="N45" s="124" t="s">
        <v>83</v>
      </c>
      <c r="O45" s="3">
        <v>56</v>
      </c>
      <c r="P45" s="187"/>
      <c r="Q45" s="192"/>
      <c r="R45" s="192"/>
      <c r="S45" s="192"/>
      <c r="T45" s="253">
        <v>2.0827146683161866</v>
      </c>
      <c r="U45" s="193">
        <v>0.17838722728250705</v>
      </c>
      <c r="V45" s="188">
        <v>3.2964285714285717</v>
      </c>
      <c r="W45" s="193">
        <v>0.27367152554861202</v>
      </c>
      <c r="X45" s="193">
        <v>6.8285714285714283</v>
      </c>
      <c r="Y45" s="126">
        <v>0.39621586665228808</v>
      </c>
      <c r="Z45" s="126"/>
      <c r="AA45" s="126"/>
      <c r="AB45" s="126"/>
    </row>
    <row r="46" spans="1:28" s="170" customFormat="1" x14ac:dyDescent="0.2">
      <c r="A46" s="170" t="s">
        <v>146</v>
      </c>
      <c r="B46" s="171" t="s">
        <v>444</v>
      </c>
      <c r="C46" s="170" t="s">
        <v>83</v>
      </c>
      <c r="D46" s="172">
        <v>43588</v>
      </c>
      <c r="E46" s="173"/>
      <c r="F46" s="174">
        <v>3.5</v>
      </c>
      <c r="G46" s="174">
        <v>6.8</v>
      </c>
      <c r="H46" s="174">
        <v>8.5</v>
      </c>
      <c r="I46" s="175">
        <f t="shared" si="1"/>
        <v>1.9428571428571428</v>
      </c>
      <c r="J46" s="152"/>
      <c r="K46" s="176"/>
      <c r="L46" s="176"/>
      <c r="N46" s="123" t="s">
        <v>147</v>
      </c>
      <c r="O46" s="3">
        <v>231</v>
      </c>
      <c r="P46" s="187">
        <v>53.670886075949369</v>
      </c>
      <c r="Q46" s="192">
        <v>52.361897084649989</v>
      </c>
      <c r="R46" s="192">
        <v>39.477011494252871</v>
      </c>
      <c r="S46" s="192">
        <v>10.590851627478791</v>
      </c>
      <c r="T46" s="253">
        <v>1.2225983032860819</v>
      </c>
      <c r="U46" s="193">
        <v>0.58541033234333228</v>
      </c>
      <c r="V46" s="188">
        <v>6.3346320346320368</v>
      </c>
      <c r="W46" s="193">
        <v>2.9739323577311993</v>
      </c>
      <c r="X46" s="126">
        <v>6.3471861471861493</v>
      </c>
      <c r="Y46" s="126">
        <v>1.4545814742387586</v>
      </c>
      <c r="Z46" s="126">
        <v>0.23330404237897059</v>
      </c>
      <c r="AA46" s="126">
        <v>5.211965427280104E-2</v>
      </c>
      <c r="AB46" s="126"/>
    </row>
    <row r="47" spans="1:28" s="170" customFormat="1" x14ac:dyDescent="0.2">
      <c r="A47" s="170" t="s">
        <v>146</v>
      </c>
      <c r="B47" s="171" t="s">
        <v>447</v>
      </c>
      <c r="C47" s="170" t="s">
        <v>83</v>
      </c>
      <c r="D47" s="172">
        <v>43588</v>
      </c>
      <c r="E47" s="173"/>
      <c r="F47" s="174">
        <v>3.6</v>
      </c>
      <c r="G47" s="174">
        <v>7.4</v>
      </c>
      <c r="H47" s="174">
        <v>8.8000000000000007</v>
      </c>
      <c r="I47" s="175">
        <f t="shared" si="1"/>
        <v>2.0555555555555558</v>
      </c>
      <c r="J47" s="152"/>
      <c r="K47" s="176"/>
      <c r="L47" s="176"/>
      <c r="N47" s="124">
        <v>1</v>
      </c>
      <c r="O47" s="3">
        <v>52</v>
      </c>
      <c r="P47" s="187">
        <v>0</v>
      </c>
      <c r="Q47" s="192">
        <v>0</v>
      </c>
      <c r="R47" s="192"/>
      <c r="S47" s="192"/>
      <c r="T47" s="253">
        <v>1.0074729231281598</v>
      </c>
      <c r="U47" s="193">
        <v>1.8068454058473821E-2</v>
      </c>
      <c r="V47" s="188">
        <v>5.2692307692307701</v>
      </c>
      <c r="W47" s="193">
        <v>0.32269603346658787</v>
      </c>
      <c r="X47" s="126">
        <v>5.305769230769231</v>
      </c>
      <c r="Y47" s="126">
        <v>0.29199346053545949</v>
      </c>
      <c r="Z47" s="126"/>
      <c r="AA47" s="126"/>
      <c r="AB47" s="126"/>
    </row>
    <row r="48" spans="1:28" s="170" customFormat="1" x14ac:dyDescent="0.2">
      <c r="A48" s="170" t="s">
        <v>146</v>
      </c>
      <c r="B48" s="171" t="s">
        <v>450</v>
      </c>
      <c r="C48" s="170" t="s">
        <v>83</v>
      </c>
      <c r="D48" s="172">
        <v>43588</v>
      </c>
      <c r="E48" s="173"/>
      <c r="F48" s="174">
        <v>3.5</v>
      </c>
      <c r="G48" s="174">
        <v>7.2</v>
      </c>
      <c r="H48" s="174">
        <v>8.8000000000000007</v>
      </c>
      <c r="I48" s="175">
        <f t="shared" si="1"/>
        <v>2.0571428571428574</v>
      </c>
      <c r="J48" s="152"/>
      <c r="K48" s="176"/>
      <c r="L48" s="176"/>
      <c r="N48" s="124">
        <v>2</v>
      </c>
      <c r="O48" s="3">
        <v>44</v>
      </c>
      <c r="P48" s="187">
        <v>35.35526315789474</v>
      </c>
      <c r="Q48" s="192">
        <v>10.797116997470376</v>
      </c>
      <c r="R48" s="192">
        <v>34.428571428571431</v>
      </c>
      <c r="S48" s="192">
        <v>10.745193514938174</v>
      </c>
      <c r="T48" s="253">
        <v>0.90789102316293191</v>
      </c>
      <c r="U48" s="193">
        <v>2.4036619973393583E-2</v>
      </c>
      <c r="V48" s="188">
        <v>6.577272727272728</v>
      </c>
      <c r="W48" s="193">
        <v>0.40397077741631526</v>
      </c>
      <c r="X48" s="126">
        <v>5.9681818181818187</v>
      </c>
      <c r="Y48" s="126">
        <v>0.34015914693438642</v>
      </c>
      <c r="Z48" s="126">
        <v>0.24980142337089825</v>
      </c>
      <c r="AA48" s="126">
        <v>6.7613013805414096E-2</v>
      </c>
      <c r="AB48" s="126"/>
    </row>
    <row r="49" spans="1:28" s="170" customFormat="1" x14ac:dyDescent="0.2">
      <c r="A49" s="170" t="s">
        <v>146</v>
      </c>
      <c r="B49" s="171" t="s">
        <v>453</v>
      </c>
      <c r="C49" s="170" t="s">
        <v>83</v>
      </c>
      <c r="D49" s="172">
        <v>43588</v>
      </c>
      <c r="E49" s="173"/>
      <c r="F49" s="174">
        <v>3.7</v>
      </c>
      <c r="G49" s="174">
        <v>6.9</v>
      </c>
      <c r="H49" s="174">
        <v>8.4</v>
      </c>
      <c r="I49" s="175">
        <f t="shared" si="1"/>
        <v>1.8648648648648649</v>
      </c>
      <c r="J49" s="152"/>
      <c r="K49" s="176"/>
      <c r="L49" s="176"/>
      <c r="N49" s="124">
        <v>3</v>
      </c>
      <c r="O49" s="3">
        <v>39</v>
      </c>
      <c r="P49" s="187">
        <v>66.692307692307693</v>
      </c>
      <c r="Q49" s="192">
        <v>8.4273785994917532</v>
      </c>
      <c r="R49" s="192">
        <v>36.857142857142854</v>
      </c>
      <c r="S49" s="192">
        <v>9.0384665486475306</v>
      </c>
      <c r="T49" s="253">
        <v>0.85699615255212958</v>
      </c>
      <c r="U49" s="193">
        <v>1.3703857389642221E-2</v>
      </c>
      <c r="V49" s="188">
        <v>8.151282051282049</v>
      </c>
      <c r="W49" s="193">
        <v>0.52509237025594457</v>
      </c>
      <c r="X49" s="126">
        <v>6.9820512820512812</v>
      </c>
      <c r="Y49" s="126">
        <v>0.40579473348233347</v>
      </c>
      <c r="Z49" s="126">
        <v>0.23255915194748683</v>
      </c>
      <c r="AA49" s="126">
        <v>4.6225900658197629E-2</v>
      </c>
      <c r="AB49" s="126"/>
    </row>
    <row r="50" spans="1:28" s="170" customFormat="1" x14ac:dyDescent="0.2">
      <c r="A50" s="170" t="s">
        <v>146</v>
      </c>
      <c r="B50" s="171" t="s">
        <v>456</v>
      </c>
      <c r="C50" s="170" t="s">
        <v>83</v>
      </c>
      <c r="D50" s="172">
        <v>43588</v>
      </c>
      <c r="E50" s="173"/>
      <c r="F50" s="174">
        <v>3.6</v>
      </c>
      <c r="G50" s="174">
        <v>7.2</v>
      </c>
      <c r="H50" s="174">
        <v>8.6999999999999993</v>
      </c>
      <c r="I50" s="175">
        <f t="shared" si="1"/>
        <v>2</v>
      </c>
      <c r="J50" s="152"/>
      <c r="K50" s="176"/>
      <c r="L50" s="176"/>
      <c r="N50" s="124">
        <v>4</v>
      </c>
      <c r="O50" s="3">
        <v>27</v>
      </c>
      <c r="P50" s="187">
        <v>112.96296296296296</v>
      </c>
      <c r="Q50" s="192">
        <v>12.595506198880443</v>
      </c>
      <c r="R50" s="192">
        <v>45.882352941176471</v>
      </c>
      <c r="S50" s="192">
        <v>7.0825581365623442</v>
      </c>
      <c r="T50" s="253">
        <v>0.82582374247895429</v>
      </c>
      <c r="U50" s="193">
        <v>1.9045405772437483E-2</v>
      </c>
      <c r="V50" s="188">
        <v>10.07037037037037</v>
      </c>
      <c r="W50" s="193">
        <v>0.64855746131455838</v>
      </c>
      <c r="X50" s="126">
        <v>8.3148148148148131</v>
      </c>
      <c r="Y50" s="126">
        <v>0.54751445622204176</v>
      </c>
      <c r="Z50" s="126">
        <v>0.21864050077353794</v>
      </c>
      <c r="AA50" s="126">
        <v>3.3397252048031796E-2</v>
      </c>
      <c r="AB50" s="126"/>
    </row>
    <row r="51" spans="1:28" s="170" customFormat="1" x14ac:dyDescent="0.2">
      <c r="A51" s="170" t="s">
        <v>146</v>
      </c>
      <c r="B51" s="171" t="s">
        <v>459</v>
      </c>
      <c r="C51" s="170" t="s">
        <v>83</v>
      </c>
      <c r="D51" s="172">
        <v>43588</v>
      </c>
      <c r="E51" s="173"/>
      <c r="F51" s="174">
        <v>3.7</v>
      </c>
      <c r="G51" s="174">
        <v>6.9</v>
      </c>
      <c r="H51" s="174">
        <v>8.5</v>
      </c>
      <c r="I51" s="175">
        <f t="shared" si="1"/>
        <v>1.8648648648648649</v>
      </c>
      <c r="J51" s="152"/>
      <c r="K51" s="176"/>
      <c r="L51" s="176"/>
      <c r="N51" s="189">
        <v>5</v>
      </c>
      <c r="O51" s="3">
        <v>15</v>
      </c>
      <c r="P51" s="190">
        <v>156.83333333333334</v>
      </c>
      <c r="Q51" s="192">
        <v>8.7056814143919201</v>
      </c>
      <c r="R51" s="192">
        <v>48.25</v>
      </c>
      <c r="S51" s="192">
        <v>4.9126294966574235</v>
      </c>
      <c r="T51" s="188">
        <v>0.80668269015729233</v>
      </c>
      <c r="U51" s="193">
        <v>1.8239309213224756E-2</v>
      </c>
      <c r="V51" s="188">
        <v>12.353333333333333</v>
      </c>
      <c r="W51" s="193">
        <v>1.0140911952980129</v>
      </c>
      <c r="X51" s="126">
        <v>9.9666666666666668</v>
      </c>
      <c r="Y51" s="126">
        <v>0.86575043143148933</v>
      </c>
      <c r="Z51" s="126">
        <v>0.21754217239289472</v>
      </c>
      <c r="AA51" s="126">
        <v>3.3932059008942833E-2</v>
      </c>
      <c r="AB51" s="126"/>
    </row>
    <row r="52" spans="1:28" s="170" customFormat="1" x14ac:dyDescent="0.2">
      <c r="A52" s="170" t="s">
        <v>146</v>
      </c>
      <c r="B52" s="171" t="s">
        <v>462</v>
      </c>
      <c r="C52" s="170" t="s">
        <v>83</v>
      </c>
      <c r="D52" s="172">
        <v>43588</v>
      </c>
      <c r="E52" s="173"/>
      <c r="F52" s="174">
        <v>3.6</v>
      </c>
      <c r="G52" s="174">
        <v>7.5</v>
      </c>
      <c r="H52" s="174">
        <v>8.8000000000000007</v>
      </c>
      <c r="I52" s="175">
        <f t="shared" si="1"/>
        <v>2.0833333333333335</v>
      </c>
      <c r="J52" s="152"/>
      <c r="K52" s="176"/>
      <c r="L52" s="176"/>
      <c r="N52" s="194" t="s">
        <v>83</v>
      </c>
      <c r="O52" s="3">
        <v>54</v>
      </c>
      <c r="P52" s="188"/>
      <c r="Q52" s="193"/>
      <c r="R52" s="193"/>
      <c r="S52" s="193"/>
      <c r="T52" s="253">
        <v>2.2641496238597689</v>
      </c>
      <c r="U52" s="193">
        <v>0.17727411042467056</v>
      </c>
      <c r="V52" s="188">
        <v>2.3111111111111104</v>
      </c>
      <c r="W52" s="193">
        <v>0.15979546675350337</v>
      </c>
      <c r="X52" s="193">
        <v>5.2111111111111121</v>
      </c>
      <c r="Y52" s="126">
        <v>0.26038191592034632</v>
      </c>
      <c r="Z52" s="126"/>
      <c r="AA52" s="126"/>
      <c r="AB52" s="126"/>
    </row>
    <row r="53" spans="1:28" s="170" customFormat="1" x14ac:dyDescent="0.2">
      <c r="A53" s="170" t="s">
        <v>146</v>
      </c>
      <c r="B53" s="171" t="s">
        <v>465</v>
      </c>
      <c r="C53" s="170" t="s">
        <v>83</v>
      </c>
      <c r="D53" s="172">
        <v>43588</v>
      </c>
      <c r="E53" s="173"/>
      <c r="F53" s="174">
        <v>3.8</v>
      </c>
      <c r="G53" s="174">
        <v>7.2</v>
      </c>
      <c r="H53" s="174">
        <v>9</v>
      </c>
      <c r="I53" s="175">
        <f t="shared" si="1"/>
        <v>1.8947368421052633</v>
      </c>
      <c r="J53" s="152"/>
      <c r="K53" s="176"/>
      <c r="L53" s="176"/>
      <c r="N53" s="123" t="s">
        <v>233</v>
      </c>
      <c r="O53" s="126"/>
      <c r="P53" s="188"/>
      <c r="Q53" s="193"/>
      <c r="R53" s="193"/>
      <c r="S53" s="193"/>
      <c r="T53" s="188"/>
      <c r="U53" s="193"/>
      <c r="V53" s="188"/>
      <c r="W53" s="193"/>
      <c r="X53" s="126"/>
      <c r="Y53" s="126"/>
      <c r="Z53" s="126"/>
      <c r="AA53" s="126"/>
      <c r="AB53" s="126"/>
    </row>
    <row r="54" spans="1:28" s="170" customFormat="1" x14ac:dyDescent="0.2">
      <c r="A54" s="170" t="s">
        <v>146</v>
      </c>
      <c r="B54" s="171" t="s">
        <v>468</v>
      </c>
      <c r="C54" s="170" t="s">
        <v>83</v>
      </c>
      <c r="D54" s="172">
        <v>43588</v>
      </c>
      <c r="E54" s="173"/>
      <c r="F54" s="174">
        <v>3.6</v>
      </c>
      <c r="G54" s="174">
        <v>7.5</v>
      </c>
      <c r="H54" s="174">
        <v>9.4</v>
      </c>
      <c r="I54" s="175">
        <f t="shared" si="1"/>
        <v>2.0833333333333335</v>
      </c>
      <c r="J54" s="152"/>
      <c r="K54" s="176"/>
      <c r="L54" s="176"/>
      <c r="N54" s="124" t="s">
        <v>233</v>
      </c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</row>
    <row r="55" spans="1:28" s="170" customFormat="1" x14ac:dyDescent="0.2">
      <c r="A55" s="170" t="s">
        <v>146</v>
      </c>
      <c r="B55" s="171" t="s">
        <v>470</v>
      </c>
      <c r="C55" s="170" t="s">
        <v>83</v>
      </c>
      <c r="D55" s="172">
        <v>43588</v>
      </c>
      <c r="E55" s="173"/>
      <c r="F55" s="174">
        <v>3.7</v>
      </c>
      <c r="G55" s="174">
        <v>7.1</v>
      </c>
      <c r="H55" s="174">
        <v>8.5</v>
      </c>
      <c r="I55" s="175">
        <f t="shared" si="1"/>
        <v>1.9189189189189186</v>
      </c>
      <c r="J55" s="152"/>
      <c r="K55" s="176"/>
      <c r="L55" s="176"/>
      <c r="N55" s="123" t="s">
        <v>234</v>
      </c>
      <c r="O55" s="126">
        <v>493</v>
      </c>
      <c r="P55" s="126">
        <v>69.399441340782118</v>
      </c>
      <c r="Q55" s="126">
        <v>70.386639315294119</v>
      </c>
      <c r="R55" s="126">
        <v>47.426020408163268</v>
      </c>
      <c r="S55" s="126">
        <v>17.153668807301951</v>
      </c>
      <c r="T55" s="126">
        <v>1.179384997926143</v>
      </c>
      <c r="U55" s="126">
        <v>0.54495960864477566</v>
      </c>
      <c r="V55" s="126">
        <v>8.0391480730223179</v>
      </c>
      <c r="W55" s="126">
        <v>4.3863735883398212</v>
      </c>
      <c r="X55" s="126">
        <v>7.7782961460446272</v>
      </c>
      <c r="Y55" s="126">
        <v>2.5704060642014239</v>
      </c>
      <c r="Z55" s="126">
        <v>0.23662962299968093</v>
      </c>
      <c r="AA55" s="126">
        <v>6.4473716743195172E-2</v>
      </c>
      <c r="AB55" s="126"/>
    </row>
    <row r="56" spans="1:28" s="170" customFormat="1" x14ac:dyDescent="0.2">
      <c r="A56" s="170" t="s">
        <v>146</v>
      </c>
      <c r="B56" s="171" t="s">
        <v>472</v>
      </c>
      <c r="C56" s="170" t="s">
        <v>83</v>
      </c>
      <c r="D56" s="172">
        <v>43588</v>
      </c>
      <c r="E56" s="173"/>
      <c r="F56" s="174">
        <v>3.8</v>
      </c>
      <c r="G56" s="174">
        <v>6.8</v>
      </c>
      <c r="H56" s="174">
        <v>8.6</v>
      </c>
      <c r="I56" s="175">
        <f t="shared" si="1"/>
        <v>1.7894736842105263</v>
      </c>
      <c r="J56" s="152"/>
      <c r="K56" s="176"/>
      <c r="L56" s="176"/>
      <c r="N56" s="123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  <c r="AA56" s="126"/>
    </row>
    <row r="57" spans="1:28" s="170" customFormat="1" x14ac:dyDescent="0.2">
      <c r="A57" s="170" t="s">
        <v>146</v>
      </c>
      <c r="B57" s="171" t="s">
        <v>474</v>
      </c>
      <c r="C57" s="170" t="s">
        <v>83</v>
      </c>
      <c r="D57" s="172">
        <v>43588</v>
      </c>
      <c r="E57" s="173"/>
      <c r="F57" s="174">
        <v>2.9</v>
      </c>
      <c r="G57" s="174">
        <v>7</v>
      </c>
      <c r="H57" s="174">
        <v>8.4</v>
      </c>
      <c r="I57" s="175">
        <f t="shared" si="1"/>
        <v>2.4137931034482758</v>
      </c>
      <c r="J57" s="152"/>
      <c r="K57" s="176"/>
      <c r="L57" s="176"/>
      <c r="N57" s="122" t="s">
        <v>232</v>
      </c>
      <c r="O57" t="s">
        <v>689</v>
      </c>
      <c r="P57" t="s">
        <v>416</v>
      </c>
      <c r="Q57" t="s">
        <v>417</v>
      </c>
      <c r="R57" t="s">
        <v>695</v>
      </c>
      <c r="S57" t="s">
        <v>696</v>
      </c>
      <c r="T57" t="s">
        <v>697</v>
      </c>
      <c r="U57" t="s">
        <v>698</v>
      </c>
      <c r="V57" s="126"/>
      <c r="X57" s="126"/>
      <c r="Y57" s="126"/>
      <c r="Z57" s="126"/>
      <c r="AA57" s="126"/>
    </row>
    <row r="58" spans="1:28" s="170" customFormat="1" x14ac:dyDescent="0.2">
      <c r="A58" s="170" t="s">
        <v>146</v>
      </c>
      <c r="B58" s="171" t="s">
        <v>308</v>
      </c>
      <c r="C58" s="170">
        <v>1</v>
      </c>
      <c r="D58" s="177">
        <v>43588</v>
      </c>
      <c r="E58" s="178">
        <v>0</v>
      </c>
      <c r="F58" s="179">
        <v>7.3</v>
      </c>
      <c r="G58" s="179">
        <v>7.3</v>
      </c>
      <c r="H58" s="179"/>
      <c r="I58" s="175">
        <f t="shared" si="1"/>
        <v>1</v>
      </c>
      <c r="J58" s="179"/>
      <c r="K58" s="195"/>
      <c r="L58" s="195"/>
      <c r="N58" s="123" t="s">
        <v>146</v>
      </c>
      <c r="O58" s="125">
        <v>373</v>
      </c>
      <c r="P58" s="126">
        <v>1.0013587733326652</v>
      </c>
      <c r="Q58" s="126">
        <v>0.27107355020871282</v>
      </c>
      <c r="R58" s="126">
        <v>9.0970509383378069</v>
      </c>
      <c r="S58" s="126">
        <v>5.1894969290318018</v>
      </c>
      <c r="T58" s="126">
        <v>8.4008064516129046</v>
      </c>
      <c r="U58" s="126">
        <v>3.383752903871613</v>
      </c>
      <c r="V58" s="126"/>
      <c r="W58" s="320" t="s">
        <v>146</v>
      </c>
      <c r="X58" s="321"/>
      <c r="Y58" s="322"/>
      <c r="Z58" s="126"/>
      <c r="AA58" s="126"/>
    </row>
    <row r="59" spans="1:28" s="170" customFormat="1" x14ac:dyDescent="0.2">
      <c r="A59" s="170" t="s">
        <v>146</v>
      </c>
      <c r="B59" s="171" t="s">
        <v>311</v>
      </c>
      <c r="C59" s="181">
        <v>1</v>
      </c>
      <c r="D59" s="177">
        <v>43588</v>
      </c>
      <c r="E59" s="178">
        <v>0</v>
      </c>
      <c r="F59" s="182">
        <v>7.1</v>
      </c>
      <c r="G59" s="182">
        <v>7</v>
      </c>
      <c r="H59" s="182"/>
      <c r="I59" s="175">
        <f t="shared" si="1"/>
        <v>0.9859154929577465</v>
      </c>
      <c r="J59" s="182"/>
      <c r="K59" s="195"/>
      <c r="L59" s="195"/>
      <c r="N59" s="124">
        <v>0</v>
      </c>
      <c r="O59" s="125">
        <v>22</v>
      </c>
      <c r="P59" s="126">
        <v>2.0105504069848936</v>
      </c>
      <c r="Q59" s="126">
        <v>0.27793997042284929</v>
      </c>
      <c r="R59" s="126">
        <v>3.2227272727272722</v>
      </c>
      <c r="S59" s="126">
        <v>0.42193637320134841</v>
      </c>
      <c r="T59" s="126">
        <v>6.4285714285714297</v>
      </c>
      <c r="U59" s="126">
        <v>0.52644359350536596</v>
      </c>
      <c r="V59"/>
      <c r="W59" s="286" t="s">
        <v>700</v>
      </c>
      <c r="X59" s="287" t="s">
        <v>701</v>
      </c>
      <c r="Y59" s="288" t="s">
        <v>699</v>
      </c>
    </row>
    <row r="60" spans="1:28" s="170" customFormat="1" x14ac:dyDescent="0.2">
      <c r="A60" s="170" t="s">
        <v>146</v>
      </c>
      <c r="B60" s="171" t="s">
        <v>314</v>
      </c>
      <c r="C60" s="170">
        <v>1</v>
      </c>
      <c r="D60" s="177">
        <v>43591</v>
      </c>
      <c r="E60" s="178">
        <v>0</v>
      </c>
      <c r="F60" s="182">
        <v>7.1</v>
      </c>
      <c r="G60" s="182">
        <v>7</v>
      </c>
      <c r="H60" s="182"/>
      <c r="I60" s="175">
        <f t="shared" si="1"/>
        <v>0.9859154929577465</v>
      </c>
      <c r="J60" s="182"/>
      <c r="K60" s="195"/>
      <c r="L60" s="195"/>
      <c r="M60" s="181"/>
      <c r="N60" s="124">
        <v>1</v>
      </c>
      <c r="O60" s="125">
        <v>220</v>
      </c>
      <c r="P60" s="126">
        <v>1.0055449334210063</v>
      </c>
      <c r="Q60" s="126">
        <v>2.8470679875523031E-2</v>
      </c>
      <c r="R60" s="126">
        <v>6.7481818181818216</v>
      </c>
      <c r="S60" s="126">
        <v>0.44919650603910161</v>
      </c>
      <c r="T60" s="126">
        <v>6.7813636363636371</v>
      </c>
      <c r="U60" s="126">
        <v>0.42840679100629414</v>
      </c>
      <c r="W60" s="281">
        <v>1</v>
      </c>
      <c r="X60" s="179">
        <v>6.7481818181818216</v>
      </c>
      <c r="Y60" s="280"/>
    </row>
    <row r="61" spans="1:28" s="170" customFormat="1" x14ac:dyDescent="0.2">
      <c r="A61" s="170" t="s">
        <v>146</v>
      </c>
      <c r="B61" s="171" t="s">
        <v>317</v>
      </c>
      <c r="C61" s="181">
        <v>1</v>
      </c>
      <c r="D61" s="177">
        <v>43588</v>
      </c>
      <c r="E61" s="178">
        <v>0</v>
      </c>
      <c r="F61" s="179">
        <v>6.7</v>
      </c>
      <c r="G61" s="182">
        <v>6.8</v>
      </c>
      <c r="H61" s="182"/>
      <c r="I61" s="175">
        <f t="shared" si="1"/>
        <v>1.0149253731343284</v>
      </c>
      <c r="J61" s="182"/>
      <c r="K61" s="195"/>
      <c r="L61" s="195"/>
      <c r="N61" s="124">
        <v>2</v>
      </c>
      <c r="O61" s="125">
        <v>67</v>
      </c>
      <c r="P61" s="126">
        <v>0.87301375148867744</v>
      </c>
      <c r="Q61" s="126">
        <v>2.6139945521618406E-2</v>
      </c>
      <c r="R61" s="126">
        <v>9.8462686567164184</v>
      </c>
      <c r="S61" s="126">
        <v>0.92282969935015158</v>
      </c>
      <c r="T61" s="126">
        <v>8.5910447761194</v>
      </c>
      <c r="U61" s="126">
        <v>0.78984680971265631</v>
      </c>
      <c r="W61" s="281">
        <v>2</v>
      </c>
      <c r="X61" s="179">
        <v>9.8462686567164184</v>
      </c>
      <c r="Y61" s="282">
        <f>(X61-X60)/X60</f>
        <v>0.45909949109363529</v>
      </c>
    </row>
    <row r="62" spans="1:28" s="170" customFormat="1" x14ac:dyDescent="0.2">
      <c r="A62" s="170" t="s">
        <v>146</v>
      </c>
      <c r="B62" s="171" t="s">
        <v>320</v>
      </c>
      <c r="C62" s="170">
        <v>1</v>
      </c>
      <c r="D62" s="177">
        <v>43591</v>
      </c>
      <c r="E62" s="178">
        <v>0</v>
      </c>
      <c r="F62" s="179">
        <v>7.4</v>
      </c>
      <c r="G62" s="179">
        <v>7.6</v>
      </c>
      <c r="H62" s="179"/>
      <c r="I62" s="175">
        <f t="shared" si="1"/>
        <v>1.027027027027027</v>
      </c>
      <c r="J62" s="179"/>
      <c r="K62" s="195"/>
      <c r="L62" s="195"/>
      <c r="M62" s="181"/>
      <c r="N62" s="124">
        <v>3</v>
      </c>
      <c r="O62" s="125">
        <v>25</v>
      </c>
      <c r="P62" s="126">
        <v>0.82380183795676276</v>
      </c>
      <c r="Q62" s="126">
        <v>3.8798793712536153E-2</v>
      </c>
      <c r="R62" s="126">
        <v>13.100000000000001</v>
      </c>
      <c r="S62" s="126">
        <v>1.1597413504742828</v>
      </c>
      <c r="T62" s="126">
        <v>10.779999999999998</v>
      </c>
      <c r="U62" s="126">
        <v>0.94207218407085269</v>
      </c>
      <c r="W62" s="281">
        <v>3</v>
      </c>
      <c r="X62" s="179">
        <v>13.133333333333335</v>
      </c>
      <c r="Y62" s="282">
        <f>(X62-X61)/X61</f>
        <v>0.33383861351119204</v>
      </c>
      <c r="AB62" s="196"/>
    </row>
    <row r="63" spans="1:28" s="170" customFormat="1" x14ac:dyDescent="0.2">
      <c r="A63" s="170" t="s">
        <v>146</v>
      </c>
      <c r="B63" s="171" t="s">
        <v>323</v>
      </c>
      <c r="C63" s="170">
        <v>1</v>
      </c>
      <c r="D63" s="177">
        <v>43591</v>
      </c>
      <c r="E63" s="178">
        <v>0</v>
      </c>
      <c r="F63" s="179">
        <v>6.6</v>
      </c>
      <c r="G63" s="179">
        <v>6.8</v>
      </c>
      <c r="H63" s="179"/>
      <c r="I63" s="175">
        <f t="shared" si="1"/>
        <v>1.0303030303030303</v>
      </c>
      <c r="J63" s="196"/>
      <c r="K63" s="195"/>
      <c r="L63" s="195"/>
      <c r="N63" s="124">
        <v>4</v>
      </c>
      <c r="O63" s="125">
        <v>18</v>
      </c>
      <c r="P63" s="126">
        <v>0.78834882001737872</v>
      </c>
      <c r="Q63" s="126">
        <v>2.0310784876103914E-2</v>
      </c>
      <c r="R63" s="126">
        <v>17.666666666666668</v>
      </c>
      <c r="S63" s="126">
        <v>0.94121323457606909</v>
      </c>
      <c r="T63" s="126">
        <v>13.922222222222222</v>
      </c>
      <c r="U63" s="126">
        <v>0.72319190810441825</v>
      </c>
      <c r="W63" s="281">
        <v>4</v>
      </c>
      <c r="X63" s="179">
        <v>17.666666666666668</v>
      </c>
      <c r="Y63" s="282">
        <f>(X63-X62)/X62</f>
        <v>0.34517766497461927</v>
      </c>
      <c r="AB63" s="196"/>
    </row>
    <row r="64" spans="1:28" s="170" customFormat="1" x14ac:dyDescent="0.2">
      <c r="A64" s="170" t="s">
        <v>146</v>
      </c>
      <c r="B64" s="171" t="s">
        <v>326</v>
      </c>
      <c r="C64" s="181">
        <v>1</v>
      </c>
      <c r="D64" s="177">
        <v>43591</v>
      </c>
      <c r="E64" s="178">
        <v>0</v>
      </c>
      <c r="F64" s="182">
        <v>6.5</v>
      </c>
      <c r="G64" s="182">
        <v>6.5</v>
      </c>
      <c r="H64" s="182"/>
      <c r="I64" s="175">
        <f t="shared" si="1"/>
        <v>1</v>
      </c>
      <c r="J64" s="182"/>
      <c r="K64" s="195"/>
      <c r="L64" s="195"/>
      <c r="N64" s="124">
        <v>5</v>
      </c>
      <c r="O64" s="125">
        <v>18</v>
      </c>
      <c r="P64" s="126">
        <v>0.76281339093561051</v>
      </c>
      <c r="Q64" s="126">
        <v>2.1185183040435554E-2</v>
      </c>
      <c r="R64" s="126">
        <v>25.161111111111111</v>
      </c>
      <c r="S64" s="126">
        <v>2.3926699064111898</v>
      </c>
      <c r="T64" s="126">
        <v>19.166666666666671</v>
      </c>
      <c r="U64" s="126">
        <v>1.5878212968051713</v>
      </c>
      <c r="W64" s="281">
        <v>5</v>
      </c>
      <c r="X64" s="179">
        <v>25.092307692307692</v>
      </c>
      <c r="Y64" s="282">
        <f>(X64-X63)/X63</f>
        <v>0.42031930333817114</v>
      </c>
      <c r="AB64" s="196"/>
    </row>
    <row r="65" spans="1:28" s="170" customFormat="1" x14ac:dyDescent="0.2">
      <c r="A65" s="170" t="s">
        <v>146</v>
      </c>
      <c r="B65" s="171" t="s">
        <v>329</v>
      </c>
      <c r="C65" s="170">
        <v>1</v>
      </c>
      <c r="D65" s="177">
        <v>43591.5</v>
      </c>
      <c r="E65" s="178">
        <v>0</v>
      </c>
      <c r="F65" s="179">
        <v>5.8</v>
      </c>
      <c r="G65" s="179">
        <v>5.8</v>
      </c>
      <c r="H65" s="179"/>
      <c r="I65" s="175">
        <f t="shared" si="1"/>
        <v>1</v>
      </c>
      <c r="J65" s="179"/>
      <c r="K65" s="195"/>
      <c r="L65" s="195"/>
      <c r="M65" s="181"/>
      <c r="N65" s="124">
        <v>6</v>
      </c>
      <c r="O65" s="125">
        <v>2</v>
      </c>
      <c r="P65" s="126">
        <v>0.74154948838406587</v>
      </c>
      <c r="Q65" s="126">
        <v>7.6392014216959724E-3</v>
      </c>
      <c r="R65" s="126">
        <v>35.349999999999994</v>
      </c>
      <c r="S65" s="126">
        <v>3.6062445840515336</v>
      </c>
      <c r="T65" s="126">
        <v>26.2</v>
      </c>
      <c r="U65" s="126">
        <v>2.404163056034256</v>
      </c>
      <c r="W65" s="281">
        <v>6</v>
      </c>
      <c r="X65" s="179">
        <v>35.349999999999994</v>
      </c>
      <c r="Y65" s="282">
        <f>(X65-X64)/X64</f>
        <v>0.40879828326180234</v>
      </c>
      <c r="AA65" s="196"/>
      <c r="AB65" s="196"/>
    </row>
    <row r="66" spans="1:28" s="170" customFormat="1" x14ac:dyDescent="0.2">
      <c r="A66" s="170" t="s">
        <v>146</v>
      </c>
      <c r="B66" s="171" t="s">
        <v>332</v>
      </c>
      <c r="C66" s="170">
        <v>1</v>
      </c>
      <c r="D66" s="177">
        <v>43591</v>
      </c>
      <c r="E66" s="178">
        <v>0</v>
      </c>
      <c r="F66" s="182">
        <v>6.7</v>
      </c>
      <c r="G66" s="182">
        <v>6.7</v>
      </c>
      <c r="H66" s="182"/>
      <c r="I66" s="175">
        <f t="shared" ref="I66:I97" si="2">G66/F66</f>
        <v>1</v>
      </c>
      <c r="J66" s="182"/>
      <c r="K66" s="195"/>
      <c r="L66" s="195"/>
      <c r="N66" s="124" t="s">
        <v>233</v>
      </c>
      <c r="O66" s="125">
        <v>1</v>
      </c>
      <c r="P66" s="126">
        <v>0.5730337078651685</v>
      </c>
      <c r="Q66" s="126" t="e">
        <v>#DIV/0!</v>
      </c>
      <c r="R66" s="126">
        <v>8.9</v>
      </c>
      <c r="S66" s="126" t="e">
        <v>#DIV/0!</v>
      </c>
      <c r="T66" s="126">
        <v>5.0999999999999996</v>
      </c>
      <c r="U66" s="126" t="e">
        <v>#DIV/0!</v>
      </c>
      <c r="W66" s="320" t="s">
        <v>147</v>
      </c>
      <c r="X66" s="321"/>
      <c r="Y66" s="322"/>
      <c r="AA66" s="196"/>
      <c r="AB66" s="196"/>
    </row>
    <row r="67" spans="1:28" s="170" customFormat="1" x14ac:dyDescent="0.2">
      <c r="A67" s="170" t="s">
        <v>146</v>
      </c>
      <c r="B67" s="171" t="s">
        <v>335</v>
      </c>
      <c r="C67" s="170">
        <v>1</v>
      </c>
      <c r="D67" s="177">
        <v>43591</v>
      </c>
      <c r="E67" s="178">
        <v>0</v>
      </c>
      <c r="F67" s="179">
        <v>7</v>
      </c>
      <c r="G67" s="179">
        <v>7</v>
      </c>
      <c r="H67" s="179"/>
      <c r="I67" s="175">
        <f t="shared" si="2"/>
        <v>1</v>
      </c>
      <c r="J67" s="179"/>
      <c r="K67" s="195"/>
      <c r="L67" s="195"/>
      <c r="N67" s="123" t="s">
        <v>147</v>
      </c>
      <c r="O67" s="125">
        <v>472</v>
      </c>
      <c r="P67" s="126">
        <v>1.0380726223981069</v>
      </c>
      <c r="Q67" s="126">
        <v>0.30267318133491666</v>
      </c>
      <c r="R67" s="126">
        <v>7.7529661016949243</v>
      </c>
      <c r="S67" s="126">
        <v>7.800356005738335</v>
      </c>
      <c r="T67" s="126">
        <v>7.131847133757959</v>
      </c>
      <c r="U67" s="126">
        <v>4.9907621668808719</v>
      </c>
      <c r="W67" s="281">
        <v>1</v>
      </c>
      <c r="X67" s="279">
        <v>5.4279693486590048</v>
      </c>
      <c r="Y67" s="280"/>
      <c r="AA67" s="196"/>
      <c r="AB67" s="196"/>
    </row>
    <row r="68" spans="1:28" s="170" customFormat="1" x14ac:dyDescent="0.2">
      <c r="A68" s="170" t="s">
        <v>146</v>
      </c>
      <c r="B68" s="171" t="s">
        <v>338</v>
      </c>
      <c r="C68" s="181">
        <v>1</v>
      </c>
      <c r="D68" s="177">
        <v>43591</v>
      </c>
      <c r="E68" s="178">
        <v>0</v>
      </c>
      <c r="F68" s="182">
        <v>6.6</v>
      </c>
      <c r="G68" s="182">
        <v>6.5</v>
      </c>
      <c r="H68" s="182"/>
      <c r="I68" s="175">
        <f t="shared" si="2"/>
        <v>0.98484848484848486</v>
      </c>
      <c r="J68" s="182"/>
      <c r="K68" s="195"/>
      <c r="L68" s="195"/>
      <c r="N68" s="124">
        <v>0</v>
      </c>
      <c r="O68" s="125">
        <v>35</v>
      </c>
      <c r="P68" s="126">
        <v>2.0279474708539054</v>
      </c>
      <c r="Q68" s="126">
        <v>0.26030346899153023</v>
      </c>
      <c r="R68" s="126">
        <v>2.7885714285714283</v>
      </c>
      <c r="S68" s="126">
        <v>0.3341111373492951</v>
      </c>
      <c r="T68" s="126">
        <v>5.5771428571428574</v>
      </c>
      <c r="U68" s="126">
        <v>0.29811734196424466</v>
      </c>
      <c r="W68" s="281">
        <v>2</v>
      </c>
      <c r="X68" s="279">
        <v>7.4918604651162761</v>
      </c>
      <c r="Y68" s="282">
        <f t="shared" ref="Y68:Y74" si="3">(X68-X67)/X67</f>
        <v>0.38023264021694619</v>
      </c>
      <c r="AA68" s="196"/>
      <c r="AB68" s="196"/>
    </row>
    <row r="69" spans="1:28" s="170" customFormat="1" x14ac:dyDescent="0.2">
      <c r="A69" s="170" t="s">
        <v>146</v>
      </c>
      <c r="B69" s="171" t="s">
        <v>341</v>
      </c>
      <c r="C69" s="181">
        <v>1</v>
      </c>
      <c r="D69" s="177">
        <v>43591</v>
      </c>
      <c r="E69" s="178">
        <v>0</v>
      </c>
      <c r="F69" s="182">
        <v>7</v>
      </c>
      <c r="G69" s="182">
        <v>7</v>
      </c>
      <c r="H69" s="182"/>
      <c r="I69" s="175">
        <f t="shared" si="2"/>
        <v>1</v>
      </c>
      <c r="J69" s="182"/>
      <c r="K69" s="195"/>
      <c r="L69" s="195"/>
      <c r="M69" s="181"/>
      <c r="N69" s="124">
        <v>1</v>
      </c>
      <c r="O69" s="125">
        <v>266</v>
      </c>
      <c r="P69" s="126">
        <v>1.0211316845082252</v>
      </c>
      <c r="Q69" s="126">
        <v>3.406045814539619E-2</v>
      </c>
      <c r="R69" s="126">
        <v>5.423684210526317</v>
      </c>
      <c r="S69" s="126">
        <v>0.32014613098349487</v>
      </c>
      <c r="T69" s="126">
        <v>5.5364661654135343</v>
      </c>
      <c r="U69" s="126">
        <v>0.34628093184085679</v>
      </c>
      <c r="W69" s="281">
        <v>3</v>
      </c>
      <c r="X69" s="279">
        <v>9.9043478260869566</v>
      </c>
      <c r="Y69" s="282">
        <f t="shared" si="3"/>
        <v>0.32201445451416827</v>
      </c>
      <c r="AA69" s="196"/>
      <c r="AB69" s="196"/>
    </row>
    <row r="70" spans="1:28" s="170" customFormat="1" x14ac:dyDescent="0.2">
      <c r="A70" s="170" t="s">
        <v>146</v>
      </c>
      <c r="B70" s="171" t="s">
        <v>344</v>
      </c>
      <c r="C70" s="181">
        <v>1</v>
      </c>
      <c r="D70" s="183">
        <v>43591</v>
      </c>
      <c r="E70" s="184">
        <v>0</v>
      </c>
      <c r="F70" s="182">
        <v>6.7</v>
      </c>
      <c r="G70" s="182">
        <v>6.7</v>
      </c>
      <c r="H70" s="182"/>
      <c r="I70" s="175">
        <f t="shared" si="2"/>
        <v>1</v>
      </c>
      <c r="J70" s="182"/>
      <c r="K70" s="195"/>
      <c r="L70" s="195"/>
      <c r="M70" s="181"/>
      <c r="N70" s="124">
        <v>2</v>
      </c>
      <c r="O70" s="125">
        <v>88</v>
      </c>
      <c r="P70" s="126">
        <v>0.90320809429959403</v>
      </c>
      <c r="Q70" s="126">
        <v>4.3175788696575353E-2</v>
      </c>
      <c r="R70" s="126">
        <v>7.4818181818181779</v>
      </c>
      <c r="S70" s="126">
        <v>0.57226018006557888</v>
      </c>
      <c r="T70" s="126">
        <v>6.7511363636363653</v>
      </c>
      <c r="U70" s="126">
        <v>0.52609913802464303</v>
      </c>
      <c r="W70" s="281">
        <v>4</v>
      </c>
      <c r="X70" s="279">
        <v>12.457142857142857</v>
      </c>
      <c r="Y70" s="282">
        <f t="shared" si="3"/>
        <v>0.25774488900037629</v>
      </c>
      <c r="AA70" s="196"/>
      <c r="AB70" s="196"/>
    </row>
    <row r="71" spans="1:28" s="170" customFormat="1" x14ac:dyDescent="0.2">
      <c r="A71" s="170" t="s">
        <v>146</v>
      </c>
      <c r="B71" s="171" t="s">
        <v>347</v>
      </c>
      <c r="C71" s="170">
        <v>1</v>
      </c>
      <c r="D71" s="177">
        <v>43591</v>
      </c>
      <c r="E71" s="178">
        <v>0</v>
      </c>
      <c r="F71" s="179">
        <v>6.8</v>
      </c>
      <c r="G71" s="179">
        <v>7.1</v>
      </c>
      <c r="H71" s="179"/>
      <c r="I71" s="175">
        <f t="shared" si="2"/>
        <v>1.0441176470588236</v>
      </c>
      <c r="J71" s="179"/>
      <c r="K71" s="195"/>
      <c r="L71" s="195"/>
      <c r="M71" s="181"/>
      <c r="N71" s="124">
        <v>3</v>
      </c>
      <c r="O71" s="125">
        <v>49</v>
      </c>
      <c r="P71" s="126">
        <v>0.84649332572325009</v>
      </c>
      <c r="Q71" s="126">
        <v>2.8614473566753389E-2</v>
      </c>
      <c r="R71" s="126">
        <v>9.8632653061224485</v>
      </c>
      <c r="S71" s="126">
        <v>0.65976443951327124</v>
      </c>
      <c r="T71" s="126">
        <v>8.348979591836736</v>
      </c>
      <c r="U71" s="126">
        <v>0.62186629356706569</v>
      </c>
      <c r="W71" s="281">
        <v>5</v>
      </c>
      <c r="X71" s="279">
        <v>15.824999999999999</v>
      </c>
      <c r="Y71" s="282">
        <f t="shared" si="3"/>
        <v>0.2703555045871559</v>
      </c>
      <c r="AA71" s="196"/>
      <c r="AB71" s="196"/>
    </row>
    <row r="72" spans="1:28" s="170" customFormat="1" x14ac:dyDescent="0.2">
      <c r="A72" s="170" t="s">
        <v>146</v>
      </c>
      <c r="B72" s="171" t="s">
        <v>350</v>
      </c>
      <c r="C72" s="170">
        <v>1</v>
      </c>
      <c r="D72" s="183">
        <v>43591</v>
      </c>
      <c r="E72" s="178">
        <v>0</v>
      </c>
      <c r="F72" s="179">
        <v>6.5</v>
      </c>
      <c r="G72" s="179">
        <v>6.6</v>
      </c>
      <c r="H72" s="179"/>
      <c r="I72" s="175">
        <f t="shared" si="2"/>
        <v>1.0153846153846153</v>
      </c>
      <c r="J72" s="179"/>
      <c r="K72" s="195"/>
      <c r="L72" s="195"/>
      <c r="N72" s="124">
        <v>4</v>
      </c>
      <c r="O72" s="125">
        <v>7</v>
      </c>
      <c r="P72" s="126">
        <v>0.82836829707219795</v>
      </c>
      <c r="Q72" s="126">
        <v>5.0819502149772391E-2</v>
      </c>
      <c r="R72" s="126">
        <v>12.457142857142857</v>
      </c>
      <c r="S72" s="126">
        <v>0.49952358255020723</v>
      </c>
      <c r="T72" s="126">
        <v>10.314285714285715</v>
      </c>
      <c r="U72" s="126">
        <v>0.66188763252929073</v>
      </c>
      <c r="W72" s="281">
        <v>6</v>
      </c>
      <c r="X72" s="279">
        <v>20.399999999999999</v>
      </c>
      <c r="Y72" s="282">
        <f t="shared" si="3"/>
        <v>0.2890995260663507</v>
      </c>
      <c r="AA72" s="196"/>
      <c r="AB72" s="152"/>
    </row>
    <row r="73" spans="1:28" s="170" customFormat="1" x14ac:dyDescent="0.2">
      <c r="A73" s="170" t="s">
        <v>146</v>
      </c>
      <c r="B73" s="171" t="s">
        <v>353</v>
      </c>
      <c r="C73" s="181">
        <v>1</v>
      </c>
      <c r="D73" s="183">
        <v>43591</v>
      </c>
      <c r="E73" s="178">
        <v>0</v>
      </c>
      <c r="F73" s="179">
        <v>6.5</v>
      </c>
      <c r="G73" s="179">
        <v>6.5</v>
      </c>
      <c r="H73" s="179"/>
      <c r="I73" s="175">
        <f t="shared" si="2"/>
        <v>1</v>
      </c>
      <c r="J73" s="179"/>
      <c r="K73" s="195"/>
      <c r="L73" s="195"/>
      <c r="N73" s="124">
        <v>5</v>
      </c>
      <c r="O73" s="125">
        <v>4</v>
      </c>
      <c r="P73" s="126">
        <v>0.79655444659976693</v>
      </c>
      <c r="Q73" s="126">
        <v>3.6209872403529596E-2</v>
      </c>
      <c r="R73" s="126">
        <v>15.824999999999999</v>
      </c>
      <c r="S73" s="126">
        <v>0.94295634398775241</v>
      </c>
      <c r="T73" s="126">
        <v>12.6</v>
      </c>
      <c r="U73" s="126">
        <v>0.81649658092774924</v>
      </c>
      <c r="W73" s="281">
        <v>7</v>
      </c>
      <c r="X73" s="279">
        <v>27.8</v>
      </c>
      <c r="Y73" s="282">
        <f t="shared" si="3"/>
        <v>0.36274509803921584</v>
      </c>
      <c r="AA73" s="196"/>
      <c r="AB73" s="152"/>
    </row>
    <row r="74" spans="1:28" s="170" customFormat="1" x14ac:dyDescent="0.2">
      <c r="A74" s="170" t="s">
        <v>146</v>
      </c>
      <c r="B74" s="171" t="s">
        <v>356</v>
      </c>
      <c r="C74" s="181">
        <v>1</v>
      </c>
      <c r="D74" s="183">
        <v>43591</v>
      </c>
      <c r="E74" s="178">
        <v>0</v>
      </c>
      <c r="F74" s="179">
        <v>6.3</v>
      </c>
      <c r="G74" s="179">
        <v>6.4</v>
      </c>
      <c r="H74" s="179"/>
      <c r="I74" s="175">
        <f t="shared" si="2"/>
        <v>1.015873015873016</v>
      </c>
      <c r="J74" s="179"/>
      <c r="K74" s="195"/>
      <c r="L74" s="195"/>
      <c r="M74" s="181"/>
      <c r="N74" s="124">
        <v>6</v>
      </c>
      <c r="O74" s="125">
        <v>7</v>
      </c>
      <c r="P74" s="126">
        <v>0.77617898648132999</v>
      </c>
      <c r="Q74" s="126">
        <v>1.1340517183531913E-2</v>
      </c>
      <c r="R74" s="126">
        <v>20.114285714285717</v>
      </c>
      <c r="S74" s="126">
        <v>1.1567606658662131</v>
      </c>
      <c r="T74" s="126">
        <v>15.614285714285714</v>
      </c>
      <c r="U74" s="126">
        <v>0.95817286441186988</v>
      </c>
      <c r="W74" s="281">
        <v>8</v>
      </c>
      <c r="X74" s="279">
        <v>33.1</v>
      </c>
      <c r="Y74" s="282">
        <f t="shared" si="3"/>
        <v>0.1906474820143885</v>
      </c>
      <c r="AA74" s="196"/>
      <c r="AB74" s="152"/>
    </row>
    <row r="75" spans="1:28" s="170" customFormat="1" x14ac:dyDescent="0.2">
      <c r="A75" s="170" t="s">
        <v>146</v>
      </c>
      <c r="B75" s="171" t="s">
        <v>359</v>
      </c>
      <c r="C75" s="181">
        <v>1</v>
      </c>
      <c r="D75" s="183">
        <v>43591</v>
      </c>
      <c r="E75" s="178">
        <v>0</v>
      </c>
      <c r="F75" s="179">
        <v>7.7</v>
      </c>
      <c r="G75" s="179">
        <v>7.7</v>
      </c>
      <c r="H75" s="179"/>
      <c r="I75" s="175">
        <f t="shared" si="2"/>
        <v>1</v>
      </c>
      <c r="J75" s="179"/>
      <c r="K75" s="195"/>
      <c r="L75" s="195"/>
      <c r="M75" s="181"/>
      <c r="N75" s="124">
        <v>8</v>
      </c>
      <c r="O75" s="125">
        <v>6</v>
      </c>
      <c r="P75" s="126">
        <v>0.75028915791383888</v>
      </c>
      <c r="Q75" s="126">
        <v>5.0161440228947392E-3</v>
      </c>
      <c r="R75" s="126">
        <v>27.966666666666669</v>
      </c>
      <c r="S75" s="126">
        <v>0.91140916534033489</v>
      </c>
      <c r="T75" s="126">
        <v>20.983333333333334</v>
      </c>
      <c r="U75" s="126">
        <v>0.70828431202917541</v>
      </c>
      <c r="W75" s="281">
        <v>11</v>
      </c>
      <c r="X75" s="279">
        <v>56.999999999999993</v>
      </c>
      <c r="Y75" s="280"/>
      <c r="AA75" s="152"/>
      <c r="AB75" s="152"/>
    </row>
    <row r="76" spans="1:28" s="170" customFormat="1" x14ac:dyDescent="0.2">
      <c r="A76" s="170" t="s">
        <v>146</v>
      </c>
      <c r="B76" s="171" t="s">
        <v>362</v>
      </c>
      <c r="C76" s="170">
        <v>1</v>
      </c>
      <c r="D76" s="183">
        <v>43591</v>
      </c>
      <c r="E76" s="178">
        <v>0</v>
      </c>
      <c r="F76" s="179">
        <v>6.3</v>
      </c>
      <c r="G76" s="179">
        <v>6.3</v>
      </c>
      <c r="H76" s="179"/>
      <c r="I76" s="175">
        <f t="shared" si="2"/>
        <v>1</v>
      </c>
      <c r="J76" s="179"/>
      <c r="K76" s="195"/>
      <c r="L76" s="195"/>
      <c r="M76" s="181"/>
      <c r="N76" s="124">
        <v>9</v>
      </c>
      <c r="O76" s="125">
        <v>3</v>
      </c>
      <c r="P76" s="126">
        <v>0.74701196002457149</v>
      </c>
      <c r="Q76" s="126">
        <v>8.1643925558702903E-3</v>
      </c>
      <c r="R76" s="126">
        <v>32.699999999999996</v>
      </c>
      <c r="S76" s="126">
        <v>1.1357816691601388</v>
      </c>
      <c r="T76" s="126">
        <v>24.433333333333337</v>
      </c>
      <c r="U76" s="126">
        <v>1.1150485789117495</v>
      </c>
      <c r="W76" s="283">
        <v>13</v>
      </c>
      <c r="X76" s="284">
        <v>76.7</v>
      </c>
      <c r="Y76" s="285"/>
      <c r="AA76" s="152"/>
      <c r="AB76" s="152"/>
    </row>
    <row r="77" spans="1:28" s="170" customFormat="1" x14ac:dyDescent="0.2">
      <c r="A77" s="170" t="s">
        <v>146</v>
      </c>
      <c r="B77" s="171" t="s">
        <v>365</v>
      </c>
      <c r="C77" s="181">
        <v>1</v>
      </c>
      <c r="D77" s="183">
        <v>43591</v>
      </c>
      <c r="E77" s="178">
        <v>0</v>
      </c>
      <c r="F77" s="179">
        <v>7.5</v>
      </c>
      <c r="G77" s="179">
        <v>7.5</v>
      </c>
      <c r="H77" s="179"/>
      <c r="I77" s="175">
        <f t="shared" si="2"/>
        <v>1</v>
      </c>
      <c r="J77" s="179"/>
      <c r="K77" s="195"/>
      <c r="L77" s="195"/>
      <c r="N77" s="124">
        <v>10</v>
      </c>
      <c r="O77" s="125">
        <v>1</v>
      </c>
      <c r="P77" s="126">
        <v>0.74484536082474229</v>
      </c>
      <c r="Q77" s="126" t="e">
        <v>#DIV/0!</v>
      </c>
      <c r="R77" s="126">
        <v>38.799999999999997</v>
      </c>
      <c r="S77" s="126" t="e">
        <v>#DIV/0!</v>
      </c>
      <c r="T77" s="126">
        <v>28.9</v>
      </c>
      <c r="U77" s="126" t="e">
        <v>#DIV/0!</v>
      </c>
      <c r="X77" s="196"/>
      <c r="Y77" s="196"/>
      <c r="Z77" s="196"/>
      <c r="AA77" s="152"/>
      <c r="AB77" s="152"/>
    </row>
    <row r="78" spans="1:28" s="170" customFormat="1" x14ac:dyDescent="0.2">
      <c r="A78" s="170" t="s">
        <v>146</v>
      </c>
      <c r="B78" s="171" t="s">
        <v>368</v>
      </c>
      <c r="C78" s="181">
        <v>1</v>
      </c>
      <c r="D78" s="183">
        <v>43591</v>
      </c>
      <c r="E78" s="178">
        <v>0</v>
      </c>
      <c r="F78" s="179">
        <v>6.3</v>
      </c>
      <c r="G78" s="179">
        <v>6.4</v>
      </c>
      <c r="H78" s="179"/>
      <c r="I78" s="175">
        <f t="shared" si="2"/>
        <v>1.015873015873016</v>
      </c>
      <c r="J78" s="179"/>
      <c r="K78" s="195"/>
      <c r="L78" s="195"/>
      <c r="M78" s="181"/>
      <c r="N78" s="124">
        <v>12</v>
      </c>
      <c r="O78" s="125">
        <v>4</v>
      </c>
      <c r="P78" s="126">
        <v>0.70481193629587191</v>
      </c>
      <c r="Q78" s="126">
        <v>4.3620588783193463E-3</v>
      </c>
      <c r="R78" s="126">
        <v>56.999999999999993</v>
      </c>
      <c r="S78" s="126">
        <v>3.7318449414019725</v>
      </c>
      <c r="T78" s="126">
        <v>41.400000000000006</v>
      </c>
      <c r="U78" s="126">
        <v>1.4106735979663498</v>
      </c>
      <c r="X78" s="152"/>
      <c r="Y78" s="152"/>
      <c r="Z78" s="196"/>
      <c r="AA78" s="152"/>
      <c r="AB78" s="152"/>
    </row>
    <row r="79" spans="1:28" s="170" customFormat="1" x14ac:dyDescent="0.2">
      <c r="A79" s="170" t="s">
        <v>146</v>
      </c>
      <c r="B79" s="171" t="s">
        <v>371</v>
      </c>
      <c r="C79" s="181">
        <v>1</v>
      </c>
      <c r="D79" s="183">
        <v>43591</v>
      </c>
      <c r="E79" s="178">
        <v>0</v>
      </c>
      <c r="F79" s="179">
        <v>7.1</v>
      </c>
      <c r="G79" s="179">
        <v>7.1</v>
      </c>
      <c r="H79" s="179"/>
      <c r="I79" s="175">
        <f t="shared" si="2"/>
        <v>1</v>
      </c>
      <c r="J79" s="179"/>
      <c r="K79" s="195"/>
      <c r="L79" s="195"/>
      <c r="M79" s="181"/>
      <c r="N79" s="124">
        <v>14</v>
      </c>
      <c r="O79" s="125">
        <v>2</v>
      </c>
      <c r="P79" s="126">
        <v>0.67621478154348713</v>
      </c>
      <c r="Q79" s="126">
        <v>2.1106372276330297E-2</v>
      </c>
      <c r="R79" s="126">
        <v>76.7</v>
      </c>
      <c r="S79" s="126">
        <v>3.2526911934581073</v>
      </c>
      <c r="T79" s="126">
        <v>51.900000000000006</v>
      </c>
      <c r="U79" s="126">
        <v>3.8183766184073473</v>
      </c>
      <c r="X79" s="152"/>
      <c r="Y79" s="152"/>
      <c r="Z79" s="196"/>
      <c r="AA79" s="152"/>
      <c r="AB79" s="152"/>
    </row>
    <row r="80" spans="1:28" s="170" customFormat="1" x14ac:dyDescent="0.2">
      <c r="A80" s="170" t="s">
        <v>146</v>
      </c>
      <c r="B80" s="171" t="s">
        <v>374</v>
      </c>
      <c r="C80" s="170">
        <v>1</v>
      </c>
      <c r="D80" s="183">
        <v>43591</v>
      </c>
      <c r="E80" s="178">
        <v>0</v>
      </c>
      <c r="F80" s="182">
        <v>7.5</v>
      </c>
      <c r="G80" s="182">
        <v>7.5</v>
      </c>
      <c r="H80" s="182"/>
      <c r="I80" s="175">
        <f t="shared" si="2"/>
        <v>1</v>
      </c>
      <c r="J80" s="186"/>
      <c r="K80" s="195"/>
      <c r="L80" s="195"/>
      <c r="M80" s="181"/>
      <c r="N80" s="123" t="s">
        <v>233</v>
      </c>
      <c r="O80" s="125"/>
      <c r="P80" s="126"/>
      <c r="Q80" s="126"/>
      <c r="R80" s="126"/>
      <c r="S80" s="126"/>
      <c r="T80" s="126"/>
      <c r="U80" s="126"/>
      <c r="X80" s="152"/>
      <c r="Y80" s="152"/>
      <c r="Z80" s="196"/>
      <c r="AA80" s="152"/>
      <c r="AB80" s="152"/>
    </row>
    <row r="81" spans="1:28" s="170" customFormat="1" x14ac:dyDescent="0.2">
      <c r="A81" s="170" t="s">
        <v>146</v>
      </c>
      <c r="B81" s="171" t="s">
        <v>377</v>
      </c>
      <c r="C81" s="170">
        <v>1</v>
      </c>
      <c r="D81" s="177">
        <v>43591</v>
      </c>
      <c r="E81" s="178">
        <v>0</v>
      </c>
      <c r="F81" s="179">
        <v>7.6</v>
      </c>
      <c r="G81" s="179">
        <v>7.6</v>
      </c>
      <c r="H81" s="179"/>
      <c r="I81" s="175">
        <f t="shared" si="2"/>
        <v>1</v>
      </c>
      <c r="J81" s="196"/>
      <c r="K81" s="195"/>
      <c r="L81" s="195"/>
      <c r="N81" s="124" t="s">
        <v>233</v>
      </c>
      <c r="O81" s="125"/>
      <c r="P81" s="126"/>
      <c r="Q81" s="126"/>
      <c r="R81" s="126"/>
      <c r="S81" s="126"/>
      <c r="T81" s="126"/>
      <c r="U81" s="126"/>
      <c r="X81" s="152"/>
      <c r="Y81" s="152"/>
      <c r="Z81" s="152"/>
      <c r="AA81" s="152"/>
      <c r="AB81" s="152"/>
    </row>
    <row r="82" spans="1:28" s="170" customFormat="1" x14ac:dyDescent="0.2">
      <c r="A82" s="170" t="s">
        <v>146</v>
      </c>
      <c r="B82" s="171" t="s">
        <v>380</v>
      </c>
      <c r="C82" s="170">
        <v>1</v>
      </c>
      <c r="D82" s="183">
        <v>43591</v>
      </c>
      <c r="E82" s="178">
        <v>0</v>
      </c>
      <c r="F82" s="179">
        <v>6.9</v>
      </c>
      <c r="G82" s="179">
        <v>6.8</v>
      </c>
      <c r="H82" s="179"/>
      <c r="I82" s="175">
        <f t="shared" si="2"/>
        <v>0.98550724637681153</v>
      </c>
      <c r="J82" s="179"/>
      <c r="K82" s="195"/>
      <c r="L82" s="195"/>
      <c r="N82" s="123" t="s">
        <v>234</v>
      </c>
      <c r="O82" s="125">
        <v>845</v>
      </c>
      <c r="P82" s="126">
        <v>1.0218714932731408</v>
      </c>
      <c r="Q82" s="126">
        <v>0.28956259886918334</v>
      </c>
      <c r="R82" s="126">
        <v>8.3462721893491061</v>
      </c>
      <c r="S82" s="126">
        <v>6.8022979074398018</v>
      </c>
      <c r="T82" s="126">
        <v>7.6918149466192149</v>
      </c>
      <c r="U82" s="126">
        <v>4.3983874073564735</v>
      </c>
      <c r="X82" s="152"/>
      <c r="Y82" s="152"/>
      <c r="Z82" s="152"/>
      <c r="AA82" s="152"/>
      <c r="AB82" s="152"/>
    </row>
    <row r="83" spans="1:28" s="170" customFormat="1" x14ac:dyDescent="0.2">
      <c r="A83" s="170" t="s">
        <v>146</v>
      </c>
      <c r="B83" s="171" t="s">
        <v>383</v>
      </c>
      <c r="C83" s="170">
        <v>1</v>
      </c>
      <c r="D83" s="183">
        <v>43591</v>
      </c>
      <c r="E83" s="178">
        <v>0</v>
      </c>
      <c r="F83" s="182">
        <v>6.7</v>
      </c>
      <c r="G83" s="179">
        <v>6.8</v>
      </c>
      <c r="H83" s="179"/>
      <c r="I83" s="175">
        <f t="shared" si="2"/>
        <v>1.0149253731343284</v>
      </c>
      <c r="J83" s="179"/>
      <c r="K83" s="195"/>
      <c r="L83" s="195"/>
      <c r="N83" s="171"/>
      <c r="X83" s="152"/>
      <c r="Y83" s="152"/>
      <c r="Z83" s="152"/>
      <c r="AA83" s="152"/>
      <c r="AB83" s="152"/>
    </row>
    <row r="84" spans="1:28" s="170" customFormat="1" x14ac:dyDescent="0.2">
      <c r="A84" s="170" t="s">
        <v>146</v>
      </c>
      <c r="B84" s="171" t="s">
        <v>386</v>
      </c>
      <c r="C84" s="181">
        <v>1</v>
      </c>
      <c r="D84" s="177">
        <v>43591</v>
      </c>
      <c r="E84" s="178">
        <v>0</v>
      </c>
      <c r="F84" s="179">
        <v>6.5</v>
      </c>
      <c r="G84" s="179">
        <v>6.5</v>
      </c>
      <c r="H84" s="179"/>
      <c r="I84" s="175">
        <f t="shared" si="2"/>
        <v>1</v>
      </c>
      <c r="J84" s="179"/>
      <c r="K84" s="195"/>
      <c r="L84" s="195"/>
      <c r="N84" s="171"/>
      <c r="X84" s="152"/>
      <c r="Y84" s="152"/>
      <c r="Z84" s="152"/>
      <c r="AA84" s="152"/>
      <c r="AB84" s="152"/>
    </row>
    <row r="85" spans="1:28" s="170" customFormat="1" x14ac:dyDescent="0.2">
      <c r="A85" s="170" t="s">
        <v>146</v>
      </c>
      <c r="B85" s="171" t="s">
        <v>389</v>
      </c>
      <c r="C85" s="181">
        <v>1</v>
      </c>
      <c r="D85" s="183">
        <v>43591</v>
      </c>
      <c r="E85" s="178">
        <v>0</v>
      </c>
      <c r="F85" s="179">
        <v>6</v>
      </c>
      <c r="G85" s="179">
        <v>5.9</v>
      </c>
      <c r="H85" s="179"/>
      <c r="I85" s="175">
        <f t="shared" si="2"/>
        <v>0.98333333333333339</v>
      </c>
      <c r="J85" s="179"/>
      <c r="K85" s="195"/>
      <c r="L85" s="195"/>
      <c r="M85" s="181"/>
      <c r="N85" s="171"/>
      <c r="X85" s="152"/>
      <c r="Y85" s="152"/>
      <c r="Z85" s="152"/>
      <c r="AA85" s="152"/>
      <c r="AB85" s="152"/>
    </row>
    <row r="86" spans="1:28" s="170" customFormat="1" x14ac:dyDescent="0.2">
      <c r="A86" s="170" t="s">
        <v>146</v>
      </c>
      <c r="B86" s="171" t="s">
        <v>392</v>
      </c>
      <c r="C86" s="181">
        <v>1</v>
      </c>
      <c r="D86" s="183">
        <v>43591</v>
      </c>
      <c r="E86" s="184">
        <v>0</v>
      </c>
      <c r="F86" s="179">
        <v>6.7</v>
      </c>
      <c r="G86" s="179">
        <v>6.6</v>
      </c>
      <c r="H86" s="179"/>
      <c r="I86" s="175">
        <f t="shared" si="2"/>
        <v>0.9850746268656716</v>
      </c>
      <c r="J86" s="179"/>
      <c r="K86" s="201"/>
      <c r="L86" s="201"/>
      <c r="M86" s="181"/>
      <c r="N86" s="171"/>
      <c r="X86" s="152"/>
      <c r="Y86" s="152"/>
      <c r="Z86" s="152"/>
      <c r="AA86" s="152"/>
      <c r="AB86" s="152"/>
    </row>
    <row r="87" spans="1:28" s="170" customFormat="1" x14ac:dyDescent="0.2">
      <c r="A87" s="170" t="s">
        <v>146</v>
      </c>
      <c r="B87" s="171" t="s">
        <v>395</v>
      </c>
      <c r="C87" s="170">
        <v>1</v>
      </c>
      <c r="D87" s="183">
        <v>43591.5</v>
      </c>
      <c r="E87" s="178">
        <v>0</v>
      </c>
      <c r="F87" s="179">
        <v>7.1</v>
      </c>
      <c r="G87" s="179">
        <v>7</v>
      </c>
      <c r="H87" s="179"/>
      <c r="I87" s="175">
        <f t="shared" si="2"/>
        <v>0.9859154929577465</v>
      </c>
      <c r="J87" s="179"/>
      <c r="K87" s="195"/>
      <c r="L87" s="195"/>
      <c r="M87" s="181"/>
      <c r="N87" s="171"/>
      <c r="X87" s="152"/>
      <c r="Y87" s="152"/>
      <c r="Z87" s="152"/>
      <c r="AA87" s="152"/>
      <c r="AB87" s="152"/>
    </row>
    <row r="88" spans="1:28" s="170" customFormat="1" x14ac:dyDescent="0.2">
      <c r="A88" s="170" t="s">
        <v>146</v>
      </c>
      <c r="B88" s="171" t="s">
        <v>398</v>
      </c>
      <c r="C88" s="170">
        <v>1</v>
      </c>
      <c r="D88" s="177">
        <v>43591.5</v>
      </c>
      <c r="E88" s="178">
        <v>0</v>
      </c>
      <c r="F88" s="179">
        <v>7.3</v>
      </c>
      <c r="G88" s="179">
        <v>7.4</v>
      </c>
      <c r="H88" s="179"/>
      <c r="I88" s="175">
        <f t="shared" si="2"/>
        <v>1.0136986301369864</v>
      </c>
      <c r="J88" s="179"/>
      <c r="K88" s="195"/>
      <c r="L88" s="195"/>
      <c r="N88" s="171"/>
      <c r="X88" s="152"/>
      <c r="Y88" s="152"/>
      <c r="Z88" s="152"/>
      <c r="AA88" s="152"/>
      <c r="AB88" s="152"/>
    </row>
    <row r="89" spans="1:28" s="170" customFormat="1" x14ac:dyDescent="0.2">
      <c r="A89" s="170" t="s">
        <v>146</v>
      </c>
      <c r="B89" s="171" t="s">
        <v>401</v>
      </c>
      <c r="C89" s="170">
        <v>1</v>
      </c>
      <c r="D89" s="177">
        <v>43591</v>
      </c>
      <c r="E89" s="178">
        <v>0</v>
      </c>
      <c r="F89" s="179">
        <v>7.3</v>
      </c>
      <c r="G89" s="179">
        <v>7.4</v>
      </c>
      <c r="H89" s="179"/>
      <c r="I89" s="175">
        <f t="shared" si="2"/>
        <v>1.0136986301369864</v>
      </c>
      <c r="J89" s="196"/>
      <c r="K89" s="195"/>
      <c r="L89" s="195"/>
      <c r="N89" s="171"/>
      <c r="X89" s="152"/>
      <c r="Y89" s="152"/>
      <c r="Z89" s="152"/>
      <c r="AA89" s="152"/>
      <c r="AB89" s="152"/>
    </row>
    <row r="90" spans="1:28" s="170" customFormat="1" x14ac:dyDescent="0.2">
      <c r="A90" s="170" t="s">
        <v>146</v>
      </c>
      <c r="B90" s="171" t="s">
        <v>404</v>
      </c>
      <c r="C90" s="181">
        <v>1</v>
      </c>
      <c r="D90" s="183">
        <v>43591</v>
      </c>
      <c r="E90" s="178">
        <v>0</v>
      </c>
      <c r="F90" s="179">
        <v>7.1</v>
      </c>
      <c r="G90" s="179">
        <v>7.1</v>
      </c>
      <c r="H90" s="179"/>
      <c r="I90" s="175">
        <f t="shared" si="2"/>
        <v>1</v>
      </c>
      <c r="J90" s="179"/>
      <c r="K90" s="195"/>
      <c r="L90" s="195"/>
      <c r="N90" s="171"/>
      <c r="X90" s="152"/>
      <c r="Y90" s="152"/>
      <c r="Z90" s="152"/>
      <c r="AA90" s="152"/>
      <c r="AB90" s="152"/>
    </row>
    <row r="91" spans="1:28" s="170" customFormat="1" x14ac:dyDescent="0.2">
      <c r="A91" s="170" t="s">
        <v>146</v>
      </c>
      <c r="B91" s="171" t="s">
        <v>407</v>
      </c>
      <c r="C91" s="170">
        <v>1</v>
      </c>
      <c r="D91" s="177">
        <v>43591</v>
      </c>
      <c r="E91" s="178">
        <v>0</v>
      </c>
      <c r="F91" s="179">
        <v>6.8</v>
      </c>
      <c r="G91" s="179">
        <v>6.9</v>
      </c>
      <c r="H91" s="179"/>
      <c r="I91" s="175">
        <f t="shared" si="2"/>
        <v>1.0147058823529413</v>
      </c>
      <c r="J91" s="179"/>
      <c r="K91" s="195"/>
      <c r="L91" s="195"/>
      <c r="M91" s="181"/>
      <c r="N91" s="171"/>
      <c r="X91" s="152"/>
      <c r="Y91" s="152"/>
      <c r="Z91" s="152"/>
      <c r="AA91" s="152"/>
      <c r="AB91" s="152"/>
    </row>
    <row r="92" spans="1:28" s="170" customFormat="1" x14ac:dyDescent="0.2">
      <c r="A92" s="170" t="s">
        <v>146</v>
      </c>
      <c r="B92" s="171" t="s">
        <v>410</v>
      </c>
      <c r="C92" s="181">
        <v>1</v>
      </c>
      <c r="D92" s="183">
        <v>43591</v>
      </c>
      <c r="E92" s="178">
        <v>0</v>
      </c>
      <c r="F92" s="179">
        <v>7.4</v>
      </c>
      <c r="G92" s="179">
        <v>7.4</v>
      </c>
      <c r="H92" s="179"/>
      <c r="I92" s="175">
        <f t="shared" si="2"/>
        <v>1</v>
      </c>
      <c r="J92" s="179"/>
      <c r="K92" s="195"/>
      <c r="L92" s="195"/>
      <c r="N92" s="171"/>
      <c r="X92" s="152"/>
      <c r="Y92" s="152"/>
      <c r="Z92" s="152"/>
      <c r="AA92" s="152"/>
      <c r="AB92" s="152"/>
    </row>
    <row r="93" spans="1:28" s="170" customFormat="1" x14ac:dyDescent="0.2">
      <c r="A93" s="170" t="s">
        <v>146</v>
      </c>
      <c r="B93" s="171" t="s">
        <v>418</v>
      </c>
      <c r="C93" s="181">
        <v>1</v>
      </c>
      <c r="D93" s="177">
        <v>43591</v>
      </c>
      <c r="E93" s="178">
        <v>0</v>
      </c>
      <c r="F93" s="179">
        <v>7.2</v>
      </c>
      <c r="G93" s="179">
        <v>7.1</v>
      </c>
      <c r="H93" s="179"/>
      <c r="I93" s="175">
        <f t="shared" si="2"/>
        <v>0.98611111111111105</v>
      </c>
      <c r="J93" s="179"/>
      <c r="K93" s="195"/>
      <c r="L93" s="195"/>
      <c r="M93" s="181"/>
      <c r="N93" s="171"/>
      <c r="X93" s="152"/>
      <c r="Y93" s="152"/>
      <c r="Z93" s="152"/>
      <c r="AA93" s="152"/>
      <c r="AB93" s="152"/>
    </row>
    <row r="94" spans="1:28" s="170" customFormat="1" x14ac:dyDescent="0.2">
      <c r="A94" s="170" t="s">
        <v>146</v>
      </c>
      <c r="B94" s="171" t="s">
        <v>421</v>
      </c>
      <c r="C94" s="170">
        <v>1</v>
      </c>
      <c r="D94" s="177">
        <v>43591</v>
      </c>
      <c r="E94" s="178">
        <v>0</v>
      </c>
      <c r="F94" s="179">
        <v>7.3</v>
      </c>
      <c r="G94" s="179">
        <v>7.4</v>
      </c>
      <c r="H94" s="179"/>
      <c r="I94" s="175">
        <f t="shared" si="2"/>
        <v>1.0136986301369864</v>
      </c>
      <c r="J94" s="179"/>
      <c r="K94" s="195"/>
      <c r="L94" s="195"/>
      <c r="M94" s="181"/>
      <c r="N94" s="171"/>
      <c r="X94" s="152"/>
      <c r="Y94" s="152"/>
      <c r="Z94" s="152"/>
      <c r="AA94" s="152"/>
      <c r="AB94" s="152"/>
    </row>
    <row r="95" spans="1:28" s="170" customFormat="1" x14ac:dyDescent="0.2">
      <c r="A95" s="170" t="s">
        <v>146</v>
      </c>
      <c r="B95" s="171" t="s">
        <v>424</v>
      </c>
      <c r="C95" s="170">
        <v>1</v>
      </c>
      <c r="D95" s="183">
        <v>43591</v>
      </c>
      <c r="E95" s="178">
        <v>0</v>
      </c>
      <c r="F95" s="179">
        <v>6.9</v>
      </c>
      <c r="G95" s="179">
        <v>6.8</v>
      </c>
      <c r="H95" s="179"/>
      <c r="I95" s="175">
        <f t="shared" si="2"/>
        <v>0.98550724637681153</v>
      </c>
      <c r="J95" s="179"/>
      <c r="K95" s="195"/>
      <c r="L95" s="195"/>
      <c r="N95" s="171"/>
      <c r="X95" s="152"/>
      <c r="Y95" s="152"/>
      <c r="Z95" s="152"/>
      <c r="AA95" s="152"/>
      <c r="AB95" s="152"/>
    </row>
    <row r="96" spans="1:28" s="170" customFormat="1" x14ac:dyDescent="0.2">
      <c r="A96" s="170" t="s">
        <v>146</v>
      </c>
      <c r="B96" s="171" t="s">
        <v>427</v>
      </c>
      <c r="C96" s="170">
        <v>1</v>
      </c>
      <c r="D96" s="177">
        <v>43591</v>
      </c>
      <c r="E96" s="178">
        <v>0</v>
      </c>
      <c r="F96" s="179">
        <v>7.5</v>
      </c>
      <c r="G96" s="179">
        <v>7.6</v>
      </c>
      <c r="H96" s="179"/>
      <c r="I96" s="175">
        <f t="shared" si="2"/>
        <v>1.0133333333333332</v>
      </c>
      <c r="J96" s="179"/>
      <c r="K96" s="195"/>
      <c r="L96" s="195"/>
      <c r="N96" s="171"/>
      <c r="X96" s="152"/>
      <c r="Y96" s="152"/>
      <c r="Z96" s="152"/>
      <c r="AA96" s="152"/>
      <c r="AB96" s="152"/>
    </row>
    <row r="97" spans="1:28" s="170" customFormat="1" x14ac:dyDescent="0.2">
      <c r="A97" s="170" t="s">
        <v>146</v>
      </c>
      <c r="B97" s="171" t="s">
        <v>430</v>
      </c>
      <c r="C97" s="181">
        <v>1</v>
      </c>
      <c r="D97" s="183">
        <v>43591</v>
      </c>
      <c r="E97" s="184">
        <v>0</v>
      </c>
      <c r="F97" s="179">
        <v>6.5</v>
      </c>
      <c r="G97" s="179">
        <v>6.6</v>
      </c>
      <c r="H97" s="179"/>
      <c r="I97" s="175">
        <f t="shared" si="2"/>
        <v>1.0153846153846153</v>
      </c>
      <c r="J97" s="179"/>
      <c r="K97" s="201"/>
      <c r="L97" s="201"/>
      <c r="N97" s="171"/>
      <c r="X97" s="152"/>
      <c r="Y97" s="152"/>
      <c r="Z97" s="152"/>
      <c r="AA97" s="152"/>
      <c r="AB97" s="152"/>
    </row>
    <row r="98" spans="1:28" s="170" customFormat="1" x14ac:dyDescent="0.2">
      <c r="A98" s="170" t="s">
        <v>146</v>
      </c>
      <c r="B98" s="171" t="s">
        <v>433</v>
      </c>
      <c r="C98" s="181">
        <v>1</v>
      </c>
      <c r="D98" s="183">
        <v>43591</v>
      </c>
      <c r="E98" s="178">
        <v>0</v>
      </c>
      <c r="F98" s="179">
        <v>6.5</v>
      </c>
      <c r="G98" s="179">
        <v>6.5</v>
      </c>
      <c r="H98" s="179"/>
      <c r="I98" s="175">
        <f t="shared" ref="I98:I106" si="4">G98/F98</f>
        <v>1</v>
      </c>
      <c r="J98" s="179"/>
      <c r="K98" s="195"/>
      <c r="L98" s="195"/>
      <c r="M98" s="181"/>
      <c r="N98" s="171"/>
      <c r="X98" s="152"/>
      <c r="Y98" s="152"/>
      <c r="Z98" s="152"/>
      <c r="AA98" s="152"/>
      <c r="AB98" s="152"/>
    </row>
    <row r="99" spans="1:28" s="170" customFormat="1" x14ac:dyDescent="0.2">
      <c r="A99" s="170" t="s">
        <v>146</v>
      </c>
      <c r="B99" s="171" t="s">
        <v>436</v>
      </c>
      <c r="C99" s="181">
        <v>1</v>
      </c>
      <c r="D99" s="183">
        <v>43591.5</v>
      </c>
      <c r="E99" s="178">
        <v>0</v>
      </c>
      <c r="F99" s="179">
        <v>6.6</v>
      </c>
      <c r="G99" s="179">
        <v>6.6</v>
      </c>
      <c r="H99" s="179"/>
      <c r="I99" s="175">
        <f t="shared" si="4"/>
        <v>1</v>
      </c>
      <c r="J99" s="179"/>
      <c r="K99" s="195"/>
      <c r="L99" s="195"/>
      <c r="M99" s="181"/>
      <c r="N99" s="171"/>
      <c r="X99" s="152"/>
      <c r="Y99" s="152"/>
      <c r="Z99" s="152"/>
      <c r="AA99" s="152"/>
      <c r="AB99" s="152"/>
    </row>
    <row r="100" spans="1:28" s="170" customFormat="1" x14ac:dyDescent="0.2">
      <c r="A100" s="170" t="s">
        <v>146</v>
      </c>
      <c r="B100" s="171" t="s">
        <v>439</v>
      </c>
      <c r="C100" s="170">
        <v>1</v>
      </c>
      <c r="D100" s="177">
        <v>43591.5</v>
      </c>
      <c r="E100" s="178">
        <v>0</v>
      </c>
      <c r="F100" s="179">
        <v>6.3</v>
      </c>
      <c r="G100" s="179">
        <v>6.4</v>
      </c>
      <c r="H100" s="179"/>
      <c r="I100" s="175">
        <f t="shared" si="4"/>
        <v>1.015873015873016</v>
      </c>
      <c r="J100" s="196"/>
      <c r="K100" s="195"/>
      <c r="L100" s="195"/>
      <c r="M100" s="181"/>
      <c r="N100" s="171"/>
      <c r="X100" s="152"/>
      <c r="Y100" s="152"/>
      <c r="Z100" s="152"/>
      <c r="AA100" s="152"/>
      <c r="AB100" s="152"/>
    </row>
    <row r="101" spans="1:28" s="170" customFormat="1" x14ac:dyDescent="0.2">
      <c r="A101" s="170" t="s">
        <v>146</v>
      </c>
      <c r="B101" s="171" t="s">
        <v>442</v>
      </c>
      <c r="C101" s="170">
        <v>1</v>
      </c>
      <c r="D101" s="183">
        <v>43591</v>
      </c>
      <c r="E101" s="178">
        <v>0</v>
      </c>
      <c r="F101" s="179">
        <v>7.5</v>
      </c>
      <c r="G101" s="179">
        <v>7.5</v>
      </c>
      <c r="H101" s="179"/>
      <c r="I101" s="175">
        <f t="shared" si="4"/>
        <v>1</v>
      </c>
      <c r="J101" s="179"/>
      <c r="K101" s="195"/>
      <c r="L101" s="195"/>
      <c r="N101" s="171"/>
      <c r="X101" s="152"/>
      <c r="Y101" s="152"/>
      <c r="Z101" s="152"/>
      <c r="AA101" s="152"/>
      <c r="AB101" s="152"/>
    </row>
    <row r="102" spans="1:28" s="170" customFormat="1" x14ac:dyDescent="0.2">
      <c r="A102" s="170" t="s">
        <v>146</v>
      </c>
      <c r="B102" s="171" t="s">
        <v>445</v>
      </c>
      <c r="C102" s="170">
        <v>1</v>
      </c>
      <c r="D102" s="177">
        <v>43591</v>
      </c>
      <c r="E102" s="178">
        <v>0</v>
      </c>
      <c r="F102" s="179">
        <v>7.1</v>
      </c>
      <c r="G102" s="179">
        <v>7.1</v>
      </c>
      <c r="H102" s="179"/>
      <c r="I102" s="175">
        <f t="shared" si="4"/>
        <v>1</v>
      </c>
      <c r="J102" s="196"/>
      <c r="K102" s="195"/>
      <c r="L102" s="195"/>
      <c r="N102" s="171"/>
      <c r="X102" s="152"/>
      <c r="Y102" s="152"/>
      <c r="Z102" s="152"/>
      <c r="AA102" s="152"/>
      <c r="AB102" s="152"/>
    </row>
    <row r="103" spans="1:28" s="170" customFormat="1" x14ac:dyDescent="0.2">
      <c r="A103" s="170" t="s">
        <v>146</v>
      </c>
      <c r="B103" s="171" t="s">
        <v>448</v>
      </c>
      <c r="C103" s="181">
        <v>1</v>
      </c>
      <c r="D103" s="183">
        <v>43591</v>
      </c>
      <c r="E103" s="178">
        <v>0</v>
      </c>
      <c r="F103" s="179">
        <v>6.8</v>
      </c>
      <c r="G103" s="179">
        <v>6.9</v>
      </c>
      <c r="H103" s="179"/>
      <c r="I103" s="175">
        <f t="shared" si="4"/>
        <v>1.0147058823529413</v>
      </c>
      <c r="J103" s="179"/>
      <c r="K103" s="195"/>
      <c r="L103" s="195"/>
      <c r="N103" s="171"/>
      <c r="X103" s="152"/>
      <c r="Y103" s="152"/>
      <c r="Z103" s="152"/>
      <c r="AA103" s="152"/>
      <c r="AB103" s="152"/>
    </row>
    <row r="104" spans="1:28" s="170" customFormat="1" x14ac:dyDescent="0.2">
      <c r="A104" s="170" t="s">
        <v>146</v>
      </c>
      <c r="B104" s="171" t="s">
        <v>451</v>
      </c>
      <c r="C104" s="170">
        <v>1</v>
      </c>
      <c r="D104" s="177">
        <v>43591</v>
      </c>
      <c r="E104" s="178">
        <v>0</v>
      </c>
      <c r="F104" s="179">
        <v>7.4</v>
      </c>
      <c r="G104" s="179">
        <v>7.3</v>
      </c>
      <c r="H104" s="179"/>
      <c r="I104" s="175">
        <f t="shared" si="4"/>
        <v>0.9864864864864864</v>
      </c>
      <c r="J104" s="196"/>
      <c r="K104" s="195"/>
      <c r="L104" s="195"/>
      <c r="M104" s="181"/>
      <c r="N104" s="171"/>
      <c r="X104" s="152"/>
      <c r="Y104" s="152"/>
      <c r="Z104" s="152"/>
      <c r="AA104" s="152"/>
      <c r="AB104" s="152"/>
    </row>
    <row r="105" spans="1:28" s="170" customFormat="1" x14ac:dyDescent="0.2">
      <c r="A105" s="170" t="s">
        <v>146</v>
      </c>
      <c r="B105" s="171" t="s">
        <v>454</v>
      </c>
      <c r="C105" s="181">
        <v>1</v>
      </c>
      <c r="D105" s="183">
        <v>43591</v>
      </c>
      <c r="E105" s="178">
        <v>0</v>
      </c>
      <c r="F105" s="179">
        <v>6.7</v>
      </c>
      <c r="G105" s="179">
        <v>6.7</v>
      </c>
      <c r="H105" s="179"/>
      <c r="I105" s="175">
        <f t="shared" si="4"/>
        <v>1</v>
      </c>
      <c r="J105" s="179"/>
      <c r="K105" s="195"/>
      <c r="L105" s="195"/>
      <c r="N105" s="171"/>
      <c r="X105" s="152"/>
      <c r="Y105" s="152"/>
      <c r="Z105" s="152"/>
      <c r="AA105" s="152"/>
      <c r="AB105" s="152"/>
    </row>
    <row r="106" spans="1:28" s="170" customFormat="1" x14ac:dyDescent="0.2">
      <c r="A106" s="170" t="s">
        <v>146</v>
      </c>
      <c r="B106" s="171" t="s">
        <v>457</v>
      </c>
      <c r="C106" s="170">
        <v>1</v>
      </c>
      <c r="D106" s="177">
        <v>43591.5</v>
      </c>
      <c r="E106" s="178">
        <v>0</v>
      </c>
      <c r="F106" s="179">
        <v>7.2</v>
      </c>
      <c r="G106" s="179">
        <v>7.3</v>
      </c>
      <c r="H106" s="179"/>
      <c r="I106" s="175">
        <f t="shared" si="4"/>
        <v>1.0138888888888888</v>
      </c>
      <c r="J106" s="196"/>
      <c r="K106" s="195"/>
      <c r="L106" s="195"/>
      <c r="M106" s="181"/>
      <c r="N106" s="171"/>
      <c r="X106" s="152"/>
      <c r="Y106" s="152"/>
      <c r="Z106" s="152"/>
      <c r="AA106" s="152"/>
      <c r="AB106" s="152"/>
    </row>
    <row r="107" spans="1:28" s="170" customFormat="1" x14ac:dyDescent="0.2">
      <c r="A107" s="170" t="s">
        <v>146</v>
      </c>
      <c r="B107" s="171" t="s">
        <v>460</v>
      </c>
      <c r="C107" s="181">
        <v>1</v>
      </c>
      <c r="D107" s="183">
        <v>43591</v>
      </c>
      <c r="E107" s="184">
        <v>0</v>
      </c>
      <c r="F107" s="179">
        <v>6.8</v>
      </c>
      <c r="G107" s="179">
        <v>6.8</v>
      </c>
      <c r="H107" s="179"/>
      <c r="I107" s="175">
        <f>F107/G107</f>
        <v>1</v>
      </c>
      <c r="J107" s="179"/>
      <c r="K107" s="201"/>
      <c r="L107" s="201"/>
      <c r="N107" s="171"/>
      <c r="X107" s="152"/>
      <c r="Y107" s="152"/>
      <c r="Z107" s="152"/>
      <c r="AA107" s="152"/>
      <c r="AB107" s="152"/>
    </row>
    <row r="108" spans="1:28" s="170" customFormat="1" x14ac:dyDescent="0.2">
      <c r="A108" s="170" t="s">
        <v>146</v>
      </c>
      <c r="B108" s="171" t="s">
        <v>463</v>
      </c>
      <c r="C108" s="170">
        <v>1</v>
      </c>
      <c r="D108" s="177">
        <v>43584.5</v>
      </c>
      <c r="E108" s="178">
        <v>0</v>
      </c>
      <c r="F108" s="179">
        <v>7.3</v>
      </c>
      <c r="G108" s="179">
        <v>7.4</v>
      </c>
      <c r="H108" s="179"/>
      <c r="I108" s="175">
        <f>F108/G108</f>
        <v>0.9864864864864864</v>
      </c>
      <c r="J108" s="196"/>
      <c r="K108" s="195"/>
      <c r="L108" s="195"/>
      <c r="M108" s="181"/>
      <c r="N108" s="171"/>
      <c r="X108" s="152"/>
      <c r="Y108" s="152"/>
      <c r="Z108" s="152"/>
      <c r="AA108" s="152"/>
      <c r="AB108" s="152"/>
    </row>
    <row r="109" spans="1:28" s="170" customFormat="1" x14ac:dyDescent="0.2">
      <c r="A109" s="170" t="s">
        <v>146</v>
      </c>
      <c r="B109" s="171" t="s">
        <v>466</v>
      </c>
      <c r="C109" s="170">
        <v>1</v>
      </c>
      <c r="D109" s="177">
        <v>43591</v>
      </c>
      <c r="E109" s="178">
        <v>0</v>
      </c>
      <c r="F109" s="179">
        <v>7.1</v>
      </c>
      <c r="G109" s="179">
        <v>7.1</v>
      </c>
      <c r="H109" s="179"/>
      <c r="I109" s="175">
        <f>F109/G109</f>
        <v>1</v>
      </c>
      <c r="J109" s="196"/>
      <c r="K109" s="195"/>
      <c r="L109" s="195"/>
      <c r="N109" s="171"/>
      <c r="X109" s="152"/>
      <c r="Y109" s="152"/>
      <c r="Z109" s="152"/>
      <c r="AA109" s="152"/>
      <c r="AB109" s="152"/>
    </row>
    <row r="110" spans="1:28" s="170" customFormat="1" x14ac:dyDescent="0.2">
      <c r="A110" s="170" t="s">
        <v>146</v>
      </c>
      <c r="B110" s="171" t="s">
        <v>469</v>
      </c>
      <c r="C110" s="170">
        <v>1</v>
      </c>
      <c r="D110" s="183">
        <v>43591</v>
      </c>
      <c r="E110" s="178">
        <v>0</v>
      </c>
      <c r="F110" s="179">
        <v>6.9</v>
      </c>
      <c r="G110" s="179">
        <v>6.9</v>
      </c>
      <c r="H110" s="179"/>
      <c r="I110" s="175">
        <f t="shared" ref="I110:I141" si="5">G110/F110</f>
        <v>1</v>
      </c>
      <c r="J110" s="179"/>
      <c r="K110" s="195"/>
      <c r="L110" s="195"/>
      <c r="N110" s="171"/>
      <c r="O110" s="152"/>
      <c r="P110" s="152"/>
      <c r="Q110" s="152"/>
      <c r="R110" s="196"/>
      <c r="S110" s="196"/>
      <c r="T110" s="196"/>
      <c r="U110" s="196"/>
      <c r="X110" s="152"/>
      <c r="Y110" s="152"/>
      <c r="Z110" s="152"/>
      <c r="AA110" s="152"/>
      <c r="AB110" s="207"/>
    </row>
    <row r="111" spans="1:28" s="170" customFormat="1" x14ac:dyDescent="0.2">
      <c r="A111" s="170" t="s">
        <v>146</v>
      </c>
      <c r="B111" s="171" t="s">
        <v>471</v>
      </c>
      <c r="C111" s="170">
        <v>1</v>
      </c>
      <c r="D111" s="177">
        <v>43584.5</v>
      </c>
      <c r="E111" s="178">
        <v>0</v>
      </c>
      <c r="F111" s="179">
        <v>7.3</v>
      </c>
      <c r="G111" s="179">
        <v>7.3</v>
      </c>
      <c r="H111" s="179"/>
      <c r="I111" s="175">
        <f t="shared" si="5"/>
        <v>1</v>
      </c>
      <c r="J111" s="196"/>
      <c r="K111" s="195"/>
      <c r="L111" s="195"/>
      <c r="N111" s="171"/>
      <c r="O111" s="196"/>
      <c r="P111" s="196"/>
      <c r="Q111" s="196"/>
      <c r="R111" s="196"/>
      <c r="S111" s="196"/>
      <c r="T111" s="196"/>
      <c r="U111" s="196"/>
      <c r="X111" s="152"/>
      <c r="Y111" s="152"/>
      <c r="Z111" s="152"/>
      <c r="AA111" s="152"/>
      <c r="AB111" s="152"/>
    </row>
    <row r="112" spans="1:28" s="170" customFormat="1" x14ac:dyDescent="0.2">
      <c r="A112" s="170" t="s">
        <v>146</v>
      </c>
      <c r="B112" s="171" t="s">
        <v>473</v>
      </c>
      <c r="C112" s="181">
        <v>1</v>
      </c>
      <c r="D112" s="183">
        <v>43591</v>
      </c>
      <c r="E112" s="178">
        <v>0</v>
      </c>
      <c r="F112" s="179">
        <v>6.9</v>
      </c>
      <c r="G112" s="179">
        <v>6.9</v>
      </c>
      <c r="H112" s="179"/>
      <c r="I112" s="175">
        <f t="shared" si="5"/>
        <v>1</v>
      </c>
      <c r="J112" s="179"/>
      <c r="K112" s="195"/>
      <c r="L112" s="195"/>
      <c r="N112" s="171"/>
      <c r="O112" s="196"/>
      <c r="P112" s="196"/>
      <c r="Q112" s="196"/>
      <c r="R112" s="196"/>
      <c r="S112" s="196"/>
      <c r="T112" s="196"/>
      <c r="U112" s="196"/>
      <c r="V112" s="196"/>
      <c r="X112" s="152"/>
      <c r="Y112" s="152"/>
      <c r="Z112" s="152"/>
      <c r="AA112" s="152"/>
      <c r="AB112" s="152"/>
    </row>
    <row r="113" spans="1:28" s="170" customFormat="1" x14ac:dyDescent="0.2">
      <c r="A113" s="170" t="s">
        <v>146</v>
      </c>
      <c r="B113" s="171" t="s">
        <v>475</v>
      </c>
      <c r="C113" s="181">
        <v>1</v>
      </c>
      <c r="D113" s="183">
        <v>43591</v>
      </c>
      <c r="E113" s="178">
        <v>0</v>
      </c>
      <c r="F113" s="179">
        <v>6.5</v>
      </c>
      <c r="G113" s="179">
        <v>6.6</v>
      </c>
      <c r="H113" s="179"/>
      <c r="I113" s="175">
        <f t="shared" si="5"/>
        <v>1.0153846153846153</v>
      </c>
      <c r="J113" s="179"/>
      <c r="K113" s="195"/>
      <c r="L113" s="195"/>
      <c r="M113" s="181"/>
      <c r="N113" s="171"/>
      <c r="O113" s="196"/>
      <c r="P113" s="196"/>
      <c r="Q113" s="196"/>
      <c r="R113" s="196"/>
      <c r="S113" s="196"/>
      <c r="T113" s="196"/>
      <c r="U113" s="196"/>
      <c r="V113" s="196"/>
      <c r="X113" s="152"/>
      <c r="Y113" s="152"/>
      <c r="Z113" s="152"/>
      <c r="AA113" s="207"/>
      <c r="AB113" s="152"/>
    </row>
    <row r="114" spans="1:28" s="170" customFormat="1" x14ac:dyDescent="0.2">
      <c r="A114" s="170" t="s">
        <v>146</v>
      </c>
      <c r="B114" s="171" t="s">
        <v>476</v>
      </c>
      <c r="C114" s="181">
        <v>1</v>
      </c>
      <c r="D114" s="183">
        <v>43591</v>
      </c>
      <c r="E114" s="178">
        <v>0</v>
      </c>
      <c r="F114" s="179">
        <v>7.2</v>
      </c>
      <c r="G114" s="179">
        <v>7.2</v>
      </c>
      <c r="H114" s="179"/>
      <c r="I114" s="175">
        <f t="shared" si="5"/>
        <v>1</v>
      </c>
      <c r="J114" s="179"/>
      <c r="K114" s="195"/>
      <c r="L114" s="195"/>
      <c r="M114" s="181"/>
      <c r="N114" s="171"/>
      <c r="O114" s="196"/>
      <c r="P114" s="196"/>
      <c r="Q114" s="196"/>
      <c r="R114" s="196"/>
      <c r="S114" s="196"/>
      <c r="T114" s="196"/>
      <c r="U114" s="196"/>
      <c r="V114" s="196"/>
      <c r="X114" s="152"/>
      <c r="Y114" s="152"/>
      <c r="Z114" s="152"/>
      <c r="AA114" s="152"/>
      <c r="AB114" s="152"/>
    </row>
    <row r="115" spans="1:28" s="170" customFormat="1" x14ac:dyDescent="0.2">
      <c r="A115" s="170" t="s">
        <v>146</v>
      </c>
      <c r="B115" s="171" t="s">
        <v>477</v>
      </c>
      <c r="C115" s="170">
        <v>1</v>
      </c>
      <c r="D115" s="183">
        <v>43591</v>
      </c>
      <c r="E115" s="184">
        <v>0</v>
      </c>
      <c r="F115" s="179">
        <v>6.9</v>
      </c>
      <c r="G115" s="179">
        <v>6.8</v>
      </c>
      <c r="H115" s="179"/>
      <c r="I115" s="175">
        <f t="shared" si="5"/>
        <v>0.98550724637681153</v>
      </c>
      <c r="J115" s="179"/>
      <c r="K115" s="201"/>
      <c r="L115" s="201"/>
      <c r="M115" s="181"/>
      <c r="N115" s="171"/>
      <c r="O115" s="196"/>
      <c r="P115" s="196"/>
      <c r="Q115" s="196"/>
      <c r="R115" s="196"/>
      <c r="S115" s="196"/>
      <c r="T115" s="196"/>
      <c r="U115" s="196"/>
      <c r="V115" s="196"/>
      <c r="X115" s="152"/>
      <c r="Y115" s="152"/>
      <c r="Z115" s="152"/>
      <c r="AA115" s="152"/>
      <c r="AB115" s="152"/>
    </row>
    <row r="116" spans="1:28" s="170" customFormat="1" x14ac:dyDescent="0.2">
      <c r="A116" s="170" t="s">
        <v>146</v>
      </c>
      <c r="B116" s="171" t="s">
        <v>479</v>
      </c>
      <c r="C116" s="181">
        <v>1</v>
      </c>
      <c r="D116" s="183">
        <v>43591</v>
      </c>
      <c r="E116" s="178">
        <v>0</v>
      </c>
      <c r="F116" s="179">
        <v>6.8</v>
      </c>
      <c r="G116" s="179">
        <v>6.8</v>
      </c>
      <c r="H116" s="179"/>
      <c r="I116" s="175">
        <f t="shared" si="5"/>
        <v>1</v>
      </c>
      <c r="J116" s="179"/>
      <c r="K116" s="195"/>
      <c r="L116" s="195"/>
      <c r="N116" s="171"/>
      <c r="O116" s="196"/>
      <c r="P116" s="196"/>
      <c r="Q116" s="196"/>
      <c r="R116" s="196"/>
      <c r="S116" s="196"/>
      <c r="T116" s="196"/>
      <c r="U116" s="196"/>
      <c r="V116" s="196"/>
      <c r="X116" s="207"/>
      <c r="Y116" s="207"/>
      <c r="Z116" s="152"/>
      <c r="AA116" s="152"/>
      <c r="AB116" s="152"/>
    </row>
    <row r="117" spans="1:28" s="170" customFormat="1" x14ac:dyDescent="0.2">
      <c r="A117" s="170" t="s">
        <v>146</v>
      </c>
      <c r="B117" s="171" t="s">
        <v>480</v>
      </c>
      <c r="C117" s="170">
        <v>1</v>
      </c>
      <c r="D117" s="177">
        <v>43591</v>
      </c>
      <c r="E117" s="178">
        <v>0</v>
      </c>
      <c r="F117" s="179">
        <v>6.8</v>
      </c>
      <c r="G117" s="179">
        <v>6.9</v>
      </c>
      <c r="H117" s="179"/>
      <c r="I117" s="175">
        <f t="shared" si="5"/>
        <v>1.0147058823529413</v>
      </c>
      <c r="J117" s="196"/>
      <c r="K117" s="195"/>
      <c r="L117" s="195"/>
      <c r="M117" s="181"/>
      <c r="N117" s="171"/>
      <c r="O117" s="196"/>
      <c r="P117" s="196"/>
      <c r="Q117" s="196"/>
      <c r="R117" s="196"/>
      <c r="S117" s="196"/>
      <c r="T117" s="196"/>
      <c r="U117" s="196"/>
      <c r="V117" s="196"/>
      <c r="X117" s="152"/>
      <c r="Y117" s="152"/>
      <c r="Z117" s="152"/>
      <c r="AA117" s="152"/>
      <c r="AB117" s="152"/>
    </row>
    <row r="118" spans="1:28" s="196" customFormat="1" x14ac:dyDescent="0.2">
      <c r="A118" s="170" t="s">
        <v>146</v>
      </c>
      <c r="B118" s="171" t="s">
        <v>481</v>
      </c>
      <c r="C118" s="181">
        <v>1</v>
      </c>
      <c r="D118" s="183">
        <v>43591</v>
      </c>
      <c r="E118" s="178">
        <v>0</v>
      </c>
      <c r="F118" s="179">
        <v>6.4</v>
      </c>
      <c r="G118" s="179">
        <v>6.3</v>
      </c>
      <c r="H118" s="179"/>
      <c r="I118" s="175">
        <f t="shared" si="5"/>
        <v>0.98437499999999989</v>
      </c>
      <c r="J118" s="179"/>
      <c r="K118" s="195"/>
      <c r="L118" s="195"/>
      <c r="M118" s="170"/>
      <c r="N118" s="171"/>
      <c r="W118" s="170"/>
      <c r="X118" s="152"/>
      <c r="Y118" s="152"/>
      <c r="Z118" s="152"/>
      <c r="AA118" s="152"/>
      <c r="AB118" s="152"/>
    </row>
    <row r="119" spans="1:28" s="196" customFormat="1" x14ac:dyDescent="0.2">
      <c r="A119" s="170" t="s">
        <v>146</v>
      </c>
      <c r="B119" s="171" t="s">
        <v>482</v>
      </c>
      <c r="C119" s="170">
        <v>1</v>
      </c>
      <c r="D119" s="177">
        <v>43591</v>
      </c>
      <c r="E119" s="178">
        <v>0</v>
      </c>
      <c r="F119" s="179">
        <v>6.5</v>
      </c>
      <c r="G119" s="179">
        <v>6.5</v>
      </c>
      <c r="H119" s="179"/>
      <c r="I119" s="175">
        <f t="shared" si="5"/>
        <v>1</v>
      </c>
      <c r="J119" s="179"/>
      <c r="K119" s="195"/>
      <c r="L119" s="195"/>
      <c r="M119" s="181"/>
      <c r="N119" s="171"/>
      <c r="W119" s="170"/>
      <c r="X119" s="152"/>
      <c r="Y119" s="152"/>
      <c r="Z119" s="207"/>
      <c r="AA119" s="152"/>
      <c r="AB119" s="152"/>
    </row>
    <row r="120" spans="1:28" s="196" customFormat="1" x14ac:dyDescent="0.2">
      <c r="A120" s="170" t="s">
        <v>146</v>
      </c>
      <c r="B120" s="171" t="s">
        <v>483</v>
      </c>
      <c r="C120" s="170">
        <v>1</v>
      </c>
      <c r="D120" s="177">
        <v>43591</v>
      </c>
      <c r="E120" s="178">
        <v>0</v>
      </c>
      <c r="F120" s="179">
        <v>7.4</v>
      </c>
      <c r="G120" s="179">
        <v>7.4</v>
      </c>
      <c r="H120" s="179"/>
      <c r="I120" s="175">
        <f t="shared" si="5"/>
        <v>1</v>
      </c>
      <c r="K120" s="195"/>
      <c r="L120" s="195"/>
      <c r="M120" s="170"/>
      <c r="N120" s="171"/>
      <c r="O120" s="152"/>
      <c r="P120" s="152"/>
      <c r="Q120" s="152"/>
      <c r="R120" s="152"/>
      <c r="S120" s="152"/>
      <c r="T120" s="152"/>
      <c r="U120" s="152"/>
      <c r="W120" s="170"/>
      <c r="X120" s="152"/>
      <c r="Y120" s="152"/>
      <c r="Z120" s="152"/>
      <c r="AA120" s="152"/>
      <c r="AB120" s="152"/>
    </row>
    <row r="121" spans="1:28" s="196" customFormat="1" x14ac:dyDescent="0.2">
      <c r="A121" s="170" t="s">
        <v>146</v>
      </c>
      <c r="B121" s="171" t="s">
        <v>484</v>
      </c>
      <c r="C121" s="170">
        <v>1</v>
      </c>
      <c r="D121" s="177">
        <v>43591</v>
      </c>
      <c r="E121" s="178">
        <v>0</v>
      </c>
      <c r="F121" s="179">
        <v>7</v>
      </c>
      <c r="G121" s="179">
        <v>7.1</v>
      </c>
      <c r="H121" s="179"/>
      <c r="I121" s="175">
        <f t="shared" si="5"/>
        <v>1.0142857142857142</v>
      </c>
      <c r="J121" s="179"/>
      <c r="K121" s="195"/>
      <c r="L121" s="195"/>
      <c r="M121" s="170"/>
      <c r="N121" s="171"/>
      <c r="O121" s="152"/>
      <c r="P121" s="152"/>
      <c r="Q121" s="152"/>
      <c r="R121" s="152"/>
      <c r="S121" s="152"/>
      <c r="T121" s="152"/>
      <c r="U121" s="152"/>
      <c r="W121" s="170"/>
      <c r="X121" s="152"/>
      <c r="Y121" s="152"/>
      <c r="Z121" s="152"/>
      <c r="AA121" s="152"/>
      <c r="AB121" s="152"/>
    </row>
    <row r="122" spans="1:28" s="196" customFormat="1" x14ac:dyDescent="0.2">
      <c r="A122" s="170" t="s">
        <v>146</v>
      </c>
      <c r="B122" s="171" t="s">
        <v>485</v>
      </c>
      <c r="C122" s="170">
        <v>1</v>
      </c>
      <c r="D122" s="177">
        <v>43591</v>
      </c>
      <c r="E122" s="178">
        <v>0</v>
      </c>
      <c r="F122" s="179">
        <v>5.9</v>
      </c>
      <c r="G122" s="179">
        <v>6</v>
      </c>
      <c r="H122" s="179"/>
      <c r="I122" s="175">
        <f t="shared" si="5"/>
        <v>1.0169491525423728</v>
      </c>
      <c r="J122" s="179"/>
      <c r="K122" s="195"/>
      <c r="L122" s="195"/>
      <c r="M122" s="170"/>
      <c r="N122" s="171"/>
      <c r="O122" s="152"/>
      <c r="P122" s="152"/>
      <c r="Q122" s="152"/>
      <c r="R122" s="152"/>
      <c r="S122" s="152"/>
      <c r="T122" s="152"/>
      <c r="U122" s="152"/>
      <c r="V122" s="152"/>
      <c r="X122" s="152"/>
      <c r="Y122" s="152"/>
      <c r="Z122" s="152"/>
      <c r="AA122" s="152"/>
      <c r="AB122" s="152"/>
    </row>
    <row r="123" spans="1:28" s="196" customFormat="1" x14ac:dyDescent="0.2">
      <c r="A123" s="170" t="s">
        <v>146</v>
      </c>
      <c r="B123" s="171" t="s">
        <v>308</v>
      </c>
      <c r="C123" s="170">
        <v>2</v>
      </c>
      <c r="D123" s="177">
        <v>43604</v>
      </c>
      <c r="E123" s="178">
        <f>D123-D122</f>
        <v>13</v>
      </c>
      <c r="F123" s="182">
        <v>9.8000000000000007</v>
      </c>
      <c r="G123" s="182">
        <v>8.5</v>
      </c>
      <c r="H123" s="182"/>
      <c r="I123" s="175">
        <f t="shared" si="5"/>
        <v>0.86734693877551017</v>
      </c>
      <c r="J123" s="213">
        <v>0.34246575342465801</v>
      </c>
      <c r="K123" s="178" t="s">
        <v>494</v>
      </c>
      <c r="L123" s="178">
        <v>16</v>
      </c>
      <c r="M123" s="170"/>
      <c r="N123" s="171"/>
      <c r="O123" s="152"/>
      <c r="P123" s="152"/>
      <c r="Q123" s="152"/>
      <c r="R123" s="152"/>
      <c r="S123" s="152"/>
      <c r="T123" s="152"/>
      <c r="U123" s="152"/>
      <c r="V123" s="152"/>
      <c r="X123" s="152"/>
      <c r="Y123" s="152"/>
      <c r="Z123" s="152"/>
      <c r="AA123" s="152"/>
      <c r="AB123" s="152"/>
    </row>
    <row r="124" spans="1:28" s="196" customFormat="1" x14ac:dyDescent="0.2">
      <c r="A124" s="170" t="s">
        <v>146</v>
      </c>
      <c r="B124" s="171" t="s">
        <v>314</v>
      </c>
      <c r="C124" s="170">
        <v>2</v>
      </c>
      <c r="D124" s="177">
        <v>43607</v>
      </c>
      <c r="E124" s="178">
        <v>16</v>
      </c>
      <c r="F124" s="182">
        <v>9.4</v>
      </c>
      <c r="G124" s="182">
        <v>8</v>
      </c>
      <c r="H124" s="182"/>
      <c r="I124" s="175">
        <f t="shared" si="5"/>
        <v>0.85106382978723405</v>
      </c>
      <c r="J124" s="213">
        <v>0.32394366197183111</v>
      </c>
      <c r="K124" s="178">
        <v>16</v>
      </c>
      <c r="L124" s="178">
        <v>16</v>
      </c>
      <c r="M124" s="170"/>
      <c r="N124" s="171"/>
      <c r="O124" s="152"/>
      <c r="P124" s="152"/>
      <c r="Q124" s="152"/>
      <c r="R124" s="152"/>
      <c r="S124" s="152"/>
      <c r="T124" s="152"/>
      <c r="U124" s="152"/>
      <c r="V124" s="152"/>
      <c r="X124" s="152"/>
      <c r="Y124" s="152"/>
      <c r="Z124" s="152"/>
      <c r="AA124" s="152"/>
      <c r="AB124" s="152"/>
    </row>
    <row r="125" spans="1:28" s="196" customFormat="1" x14ac:dyDescent="0.2">
      <c r="A125" s="170" t="s">
        <v>146</v>
      </c>
      <c r="B125" s="171" t="s">
        <v>323</v>
      </c>
      <c r="C125" s="170">
        <v>2</v>
      </c>
      <c r="D125" s="177">
        <v>43641.5</v>
      </c>
      <c r="E125" s="178">
        <v>50.5</v>
      </c>
      <c r="F125" s="179">
        <v>9</v>
      </c>
      <c r="G125" s="179">
        <v>7.9</v>
      </c>
      <c r="H125" s="179"/>
      <c r="I125" s="175">
        <f t="shared" si="5"/>
        <v>0.87777777777777777</v>
      </c>
      <c r="J125" s="175">
        <v>0.3636363636363637</v>
      </c>
      <c r="K125" s="178" t="s">
        <v>495</v>
      </c>
      <c r="L125" s="178">
        <v>50.5</v>
      </c>
      <c r="M125" s="170"/>
      <c r="N125" s="171"/>
      <c r="O125" s="152"/>
      <c r="P125" s="152"/>
      <c r="Q125" s="152"/>
      <c r="R125" s="152"/>
      <c r="S125" s="152"/>
      <c r="T125" s="152"/>
      <c r="U125" s="152"/>
      <c r="V125" s="152"/>
      <c r="X125" s="152"/>
      <c r="Y125" s="152"/>
      <c r="Z125" s="152"/>
      <c r="AA125" s="152"/>
      <c r="AB125" s="152"/>
    </row>
    <row r="126" spans="1:28" s="196" customFormat="1" x14ac:dyDescent="0.2">
      <c r="A126" s="170" t="s">
        <v>146</v>
      </c>
      <c r="B126" s="171" t="s">
        <v>329</v>
      </c>
      <c r="C126" s="170">
        <v>2</v>
      </c>
      <c r="D126" s="177">
        <v>43645</v>
      </c>
      <c r="E126" s="178">
        <v>53.5</v>
      </c>
      <c r="F126" s="179">
        <v>9.6999999999999993</v>
      </c>
      <c r="G126" s="179">
        <v>8.4</v>
      </c>
      <c r="H126" s="179"/>
      <c r="I126" s="175">
        <f t="shared" si="5"/>
        <v>0.86597938144329911</v>
      </c>
      <c r="J126" s="175">
        <v>0.67241379310344818</v>
      </c>
      <c r="K126" s="178" t="s">
        <v>496</v>
      </c>
      <c r="L126" s="178">
        <v>53.5</v>
      </c>
      <c r="M126" s="170"/>
      <c r="N126" s="171"/>
      <c r="O126" s="152"/>
      <c r="P126" s="152"/>
      <c r="Q126" s="152"/>
      <c r="R126" s="152"/>
      <c r="S126" s="152"/>
      <c r="T126" s="152"/>
      <c r="U126" s="152"/>
      <c r="V126" s="152"/>
      <c r="X126" s="152"/>
      <c r="Y126" s="152"/>
      <c r="Z126" s="152"/>
      <c r="AA126" s="152"/>
      <c r="AB126" s="152"/>
    </row>
    <row r="127" spans="1:28" s="196" customFormat="1" x14ac:dyDescent="0.2">
      <c r="A127" s="170" t="s">
        <v>146</v>
      </c>
      <c r="B127" s="171" t="s">
        <v>335</v>
      </c>
      <c r="C127" s="170">
        <v>2</v>
      </c>
      <c r="D127" s="177">
        <v>43629.5</v>
      </c>
      <c r="E127" s="178">
        <v>38.5</v>
      </c>
      <c r="F127" s="179">
        <v>9.1999999999999993</v>
      </c>
      <c r="G127" s="179">
        <v>8.1</v>
      </c>
      <c r="H127" s="179"/>
      <c r="I127" s="175">
        <f t="shared" si="5"/>
        <v>0.88043478260869568</v>
      </c>
      <c r="J127" s="175">
        <v>0.31428571428571417</v>
      </c>
      <c r="K127" s="178" t="s">
        <v>497</v>
      </c>
      <c r="L127" s="178">
        <v>38.5</v>
      </c>
      <c r="M127" s="170"/>
      <c r="N127" s="171"/>
      <c r="O127" s="152"/>
      <c r="P127" s="152"/>
      <c r="Q127" s="152"/>
      <c r="R127" s="152"/>
      <c r="S127" s="152"/>
      <c r="T127" s="152"/>
      <c r="U127" s="152"/>
      <c r="V127" s="152"/>
      <c r="X127" s="152"/>
      <c r="Y127" s="152"/>
      <c r="Z127" s="152"/>
      <c r="AA127" s="152"/>
      <c r="AB127" s="152"/>
    </row>
    <row r="128" spans="1:28" x14ac:dyDescent="0.2">
      <c r="A128" s="170" t="s">
        <v>146</v>
      </c>
      <c r="B128" s="171" t="s">
        <v>338</v>
      </c>
      <c r="C128" s="170">
        <v>2</v>
      </c>
      <c r="D128" s="177">
        <v>43620.5</v>
      </c>
      <c r="E128" s="178">
        <v>29.5</v>
      </c>
      <c r="F128" s="179">
        <v>8.4</v>
      </c>
      <c r="G128" s="179">
        <v>7.9</v>
      </c>
      <c r="H128" s="179"/>
      <c r="I128" s="175">
        <f t="shared" si="5"/>
        <v>0.94047619047619047</v>
      </c>
      <c r="J128" s="175">
        <v>0.27272727272727287</v>
      </c>
      <c r="K128" s="178" t="s">
        <v>499</v>
      </c>
      <c r="L128" s="178">
        <v>29.5</v>
      </c>
      <c r="W128" s="196"/>
    </row>
    <row r="129" spans="1:23" x14ac:dyDescent="0.2">
      <c r="A129" s="170" t="s">
        <v>146</v>
      </c>
      <c r="B129" s="171" t="s">
        <v>487</v>
      </c>
      <c r="C129" s="170">
        <v>2</v>
      </c>
      <c r="D129" s="172">
        <v>43624</v>
      </c>
      <c r="E129" s="178">
        <v>29.5</v>
      </c>
      <c r="F129" s="174">
        <v>9.4</v>
      </c>
      <c r="G129" s="174">
        <v>8.3000000000000007</v>
      </c>
      <c r="I129" s="175">
        <f t="shared" si="5"/>
        <v>0.88297872340425532</v>
      </c>
      <c r="J129" s="214"/>
      <c r="K129" s="178"/>
      <c r="L129" s="178"/>
      <c r="W129" s="196"/>
    </row>
    <row r="130" spans="1:23" x14ac:dyDescent="0.2">
      <c r="A130" s="170" t="s">
        <v>146</v>
      </c>
      <c r="B130" s="171" t="s">
        <v>341</v>
      </c>
      <c r="C130" s="170">
        <v>2</v>
      </c>
      <c r="D130" s="177">
        <v>43629.5</v>
      </c>
      <c r="E130" s="178">
        <v>38.5</v>
      </c>
      <c r="F130" s="179">
        <v>8.3000000000000007</v>
      </c>
      <c r="G130" s="179">
        <v>7.3</v>
      </c>
      <c r="H130" s="179"/>
      <c r="I130" s="175">
        <f t="shared" si="5"/>
        <v>0.87951807228915657</v>
      </c>
      <c r="J130" s="175">
        <v>0.1857142857142858</v>
      </c>
      <c r="K130" s="178" t="s">
        <v>497</v>
      </c>
      <c r="L130" s="178">
        <v>38.5</v>
      </c>
      <c r="W130" s="196"/>
    </row>
    <row r="131" spans="1:23" x14ac:dyDescent="0.2">
      <c r="A131" s="170" t="s">
        <v>146</v>
      </c>
      <c r="B131" s="171" t="s">
        <v>347</v>
      </c>
      <c r="C131" s="170">
        <v>2</v>
      </c>
      <c r="D131" s="177">
        <v>43629.5</v>
      </c>
      <c r="E131" s="178">
        <v>38.5</v>
      </c>
      <c r="F131" s="179">
        <v>9</v>
      </c>
      <c r="G131" s="179">
        <v>7.9</v>
      </c>
      <c r="H131" s="179"/>
      <c r="I131" s="175">
        <f t="shared" si="5"/>
        <v>0.87777777777777777</v>
      </c>
      <c r="J131" s="175">
        <v>0.3235294117647059</v>
      </c>
      <c r="K131" s="178" t="s">
        <v>497</v>
      </c>
      <c r="L131" s="178">
        <v>38.5</v>
      </c>
      <c r="W131" s="196"/>
    </row>
    <row r="132" spans="1:23" x14ac:dyDescent="0.2">
      <c r="A132" s="170" t="s">
        <v>146</v>
      </c>
      <c r="B132" s="171" t="s">
        <v>350</v>
      </c>
      <c r="C132" s="170">
        <v>2</v>
      </c>
      <c r="D132" s="177"/>
      <c r="E132" s="178"/>
      <c r="F132" s="179">
        <v>8.1999999999999993</v>
      </c>
      <c r="G132" s="179">
        <v>7.4</v>
      </c>
      <c r="H132" s="179"/>
      <c r="I132" s="175">
        <f t="shared" si="5"/>
        <v>0.90243902439024404</v>
      </c>
      <c r="J132" s="175">
        <v>0.26153846153846144</v>
      </c>
      <c r="K132" s="178"/>
      <c r="L132" s="178"/>
    </row>
    <row r="133" spans="1:23" x14ac:dyDescent="0.2">
      <c r="A133" s="170" t="s">
        <v>146</v>
      </c>
      <c r="B133" s="171" t="s">
        <v>488</v>
      </c>
      <c r="C133" s="170">
        <v>2</v>
      </c>
      <c r="D133" s="172">
        <v>43624</v>
      </c>
      <c r="E133" s="178">
        <v>29.5</v>
      </c>
      <c r="F133" s="174">
        <v>9.5</v>
      </c>
      <c r="G133" s="174">
        <v>8.5</v>
      </c>
      <c r="I133" s="175">
        <f t="shared" si="5"/>
        <v>0.89473684210526316</v>
      </c>
      <c r="J133" s="214"/>
      <c r="K133" s="178"/>
      <c r="L133" s="178"/>
    </row>
    <row r="134" spans="1:23" x14ac:dyDescent="0.2">
      <c r="A134" s="170" t="s">
        <v>146</v>
      </c>
      <c r="B134" s="171" t="s">
        <v>356</v>
      </c>
      <c r="C134" s="170">
        <v>2</v>
      </c>
      <c r="D134" s="177">
        <v>43664</v>
      </c>
      <c r="E134" s="178">
        <v>73</v>
      </c>
      <c r="F134" s="179">
        <v>9.8000000000000007</v>
      </c>
      <c r="G134" s="179">
        <v>8.4</v>
      </c>
      <c r="H134" s="179"/>
      <c r="I134" s="175">
        <f t="shared" si="5"/>
        <v>0.8571428571428571</v>
      </c>
      <c r="J134" s="175">
        <v>0.55555555555555569</v>
      </c>
      <c r="K134" s="178">
        <v>73</v>
      </c>
      <c r="L134" s="178">
        <v>73</v>
      </c>
    </row>
    <row r="135" spans="1:23" x14ac:dyDescent="0.2">
      <c r="A135" s="170" t="s">
        <v>146</v>
      </c>
      <c r="B135" s="171" t="s">
        <v>359</v>
      </c>
      <c r="C135" s="170">
        <v>2</v>
      </c>
      <c r="D135" s="177">
        <v>43641.5</v>
      </c>
      <c r="E135" s="178">
        <v>50.5</v>
      </c>
      <c r="F135" s="179">
        <v>9.8000000000000007</v>
      </c>
      <c r="G135" s="179">
        <v>8.6999999999999993</v>
      </c>
      <c r="H135" s="179"/>
      <c r="I135" s="175">
        <f t="shared" si="5"/>
        <v>0.8877551020408162</v>
      </c>
      <c r="J135" s="175">
        <v>0.27272727272727276</v>
      </c>
      <c r="K135" s="178" t="s">
        <v>495</v>
      </c>
      <c r="L135" s="178">
        <v>50.5</v>
      </c>
    </row>
    <row r="136" spans="1:23" x14ac:dyDescent="0.2">
      <c r="A136" s="170" t="s">
        <v>146</v>
      </c>
      <c r="B136" s="171" t="s">
        <v>362</v>
      </c>
      <c r="C136" s="170">
        <v>2</v>
      </c>
      <c r="D136" s="177">
        <v>43629.5</v>
      </c>
      <c r="E136" s="178">
        <v>38.5</v>
      </c>
      <c r="F136" s="179">
        <v>7.7</v>
      </c>
      <c r="G136" s="179">
        <v>7</v>
      </c>
      <c r="H136" s="179"/>
      <c r="I136" s="175">
        <f t="shared" si="5"/>
        <v>0.90909090909090906</v>
      </c>
      <c r="J136" s="175">
        <v>0.22222222222222229</v>
      </c>
      <c r="K136" s="178" t="s">
        <v>497</v>
      </c>
      <c r="L136" s="178">
        <v>38.5</v>
      </c>
    </row>
    <row r="137" spans="1:23" x14ac:dyDescent="0.2">
      <c r="A137" s="170" t="s">
        <v>146</v>
      </c>
      <c r="B137" s="171" t="s">
        <v>365</v>
      </c>
      <c r="C137" s="170">
        <v>2</v>
      </c>
      <c r="D137" s="177">
        <v>43634</v>
      </c>
      <c r="E137" s="178">
        <v>43</v>
      </c>
      <c r="F137" s="179">
        <v>9.3000000000000007</v>
      </c>
      <c r="G137" s="179">
        <v>8.1999999999999993</v>
      </c>
      <c r="H137" s="179"/>
      <c r="I137" s="175">
        <f t="shared" si="5"/>
        <v>0.88172043010752676</v>
      </c>
      <c r="J137" s="175">
        <v>0.2400000000000001</v>
      </c>
      <c r="K137" s="178" t="s">
        <v>502</v>
      </c>
      <c r="L137" s="178">
        <v>43</v>
      </c>
    </row>
    <row r="138" spans="1:23" x14ac:dyDescent="0.2">
      <c r="A138" s="170" t="s">
        <v>146</v>
      </c>
      <c r="B138" s="171" t="s">
        <v>368</v>
      </c>
      <c r="C138" s="170">
        <v>2</v>
      </c>
      <c r="D138" s="177">
        <v>43634</v>
      </c>
      <c r="E138" s="178">
        <v>43</v>
      </c>
      <c r="F138" s="179">
        <v>8.3000000000000007</v>
      </c>
      <c r="G138" s="179">
        <v>7.4</v>
      </c>
      <c r="H138" s="179"/>
      <c r="I138" s="175">
        <f t="shared" si="5"/>
        <v>0.89156626506024095</v>
      </c>
      <c r="J138" s="175">
        <v>0.31746031746031761</v>
      </c>
      <c r="K138" s="178" t="s">
        <v>502</v>
      </c>
      <c r="L138" s="178">
        <v>43</v>
      </c>
    </row>
    <row r="139" spans="1:23" x14ac:dyDescent="0.2">
      <c r="A139" s="170" t="s">
        <v>146</v>
      </c>
      <c r="B139" s="171" t="s">
        <v>386</v>
      </c>
      <c r="C139" s="170">
        <v>2</v>
      </c>
      <c r="D139" s="177">
        <v>43624</v>
      </c>
      <c r="E139" s="178">
        <v>33</v>
      </c>
      <c r="F139" s="179">
        <v>8.3000000000000007</v>
      </c>
      <c r="G139" s="179">
        <v>7.3</v>
      </c>
      <c r="H139" s="179"/>
      <c r="I139" s="175">
        <f t="shared" si="5"/>
        <v>0.87951807228915657</v>
      </c>
      <c r="J139" s="175">
        <v>0.27692307692307705</v>
      </c>
      <c r="K139" s="178" t="s">
        <v>503</v>
      </c>
      <c r="L139" s="178">
        <v>33</v>
      </c>
    </row>
    <row r="140" spans="1:23" x14ac:dyDescent="0.2">
      <c r="A140" s="170" t="s">
        <v>146</v>
      </c>
      <c r="B140" s="171" t="s">
        <v>392</v>
      </c>
      <c r="C140" s="170">
        <v>2</v>
      </c>
      <c r="D140" s="177">
        <v>43620.5</v>
      </c>
      <c r="E140" s="178">
        <v>29.5</v>
      </c>
      <c r="F140" s="179">
        <v>8.3000000000000007</v>
      </c>
      <c r="G140" s="179">
        <v>7.6</v>
      </c>
      <c r="H140" s="179"/>
      <c r="I140" s="175">
        <f t="shared" si="5"/>
        <v>0.91566265060240948</v>
      </c>
      <c r="J140" s="175">
        <v>0.23880597014925381</v>
      </c>
      <c r="K140" s="178" t="s">
        <v>499</v>
      </c>
      <c r="L140" s="178">
        <v>29.5</v>
      </c>
    </row>
    <row r="141" spans="1:23" x14ac:dyDescent="0.2">
      <c r="A141" s="170" t="s">
        <v>146</v>
      </c>
      <c r="B141" s="171" t="s">
        <v>401</v>
      </c>
      <c r="C141" s="170">
        <v>2</v>
      </c>
      <c r="D141" s="177">
        <v>43624</v>
      </c>
      <c r="E141" s="178">
        <v>33</v>
      </c>
      <c r="F141" s="179">
        <v>10</v>
      </c>
      <c r="G141" s="179">
        <v>8.6999999999999993</v>
      </c>
      <c r="H141" s="179"/>
      <c r="I141" s="175">
        <f t="shared" si="5"/>
        <v>0.86999999999999988</v>
      </c>
      <c r="J141" s="175">
        <v>0.36986301369863017</v>
      </c>
      <c r="K141" s="178" t="s">
        <v>503</v>
      </c>
      <c r="L141" s="178">
        <v>33</v>
      </c>
    </row>
    <row r="142" spans="1:23" x14ac:dyDescent="0.2">
      <c r="A142" s="170" t="s">
        <v>146</v>
      </c>
      <c r="B142" s="171" t="s">
        <v>407</v>
      </c>
      <c r="C142" s="170">
        <v>2</v>
      </c>
      <c r="D142" s="177">
        <v>43624</v>
      </c>
      <c r="E142" s="178">
        <v>33</v>
      </c>
      <c r="F142" s="179">
        <v>9.1999999999999993</v>
      </c>
      <c r="G142" s="179">
        <v>8.3000000000000007</v>
      </c>
      <c r="H142" s="179"/>
      <c r="I142" s="175">
        <f t="shared" ref="I142:I173" si="6">G142/F142</f>
        <v>0.90217391304347838</v>
      </c>
      <c r="J142" s="175">
        <v>0.35294117647058815</v>
      </c>
      <c r="K142" s="178" t="s">
        <v>503</v>
      </c>
      <c r="L142" s="178">
        <v>33</v>
      </c>
    </row>
    <row r="143" spans="1:23" x14ac:dyDescent="0.2">
      <c r="A143" s="170" t="s">
        <v>146</v>
      </c>
      <c r="B143" s="171" t="s">
        <v>410</v>
      </c>
      <c r="C143" s="170">
        <v>2</v>
      </c>
      <c r="D143" s="177">
        <v>43610</v>
      </c>
      <c r="E143" s="178">
        <v>19</v>
      </c>
      <c r="F143" s="179">
        <v>9.4</v>
      </c>
      <c r="G143" s="179">
        <v>8.3000000000000007</v>
      </c>
      <c r="H143" s="179"/>
      <c r="I143" s="175">
        <f t="shared" si="6"/>
        <v>0.88297872340425532</v>
      </c>
      <c r="J143" s="175">
        <v>0.27027027027027023</v>
      </c>
      <c r="K143" s="178">
        <v>19</v>
      </c>
      <c r="L143" s="178"/>
    </row>
    <row r="144" spans="1:23" x14ac:dyDescent="0.2">
      <c r="A144" s="170" t="s">
        <v>146</v>
      </c>
      <c r="B144" s="171" t="s">
        <v>427</v>
      </c>
      <c r="C144" s="170">
        <v>2</v>
      </c>
      <c r="D144" s="177">
        <v>43624</v>
      </c>
      <c r="E144" s="178">
        <v>33</v>
      </c>
      <c r="F144" s="179">
        <v>10</v>
      </c>
      <c r="G144" s="179">
        <v>8.5</v>
      </c>
      <c r="H144" s="179"/>
      <c r="I144" s="175">
        <f t="shared" si="6"/>
        <v>0.85</v>
      </c>
      <c r="J144" s="175">
        <v>0.33333333333333331</v>
      </c>
      <c r="K144" s="178" t="s">
        <v>503</v>
      </c>
      <c r="L144" s="178">
        <v>33</v>
      </c>
    </row>
    <row r="145" spans="1:14" x14ac:dyDescent="0.2">
      <c r="A145" s="170" t="s">
        <v>146</v>
      </c>
      <c r="B145" s="171" t="s">
        <v>430</v>
      </c>
      <c r="C145" s="170">
        <v>2</v>
      </c>
      <c r="D145" s="177">
        <v>43614</v>
      </c>
      <c r="E145" s="178">
        <v>23</v>
      </c>
      <c r="F145" s="179">
        <v>8.1999999999999993</v>
      </c>
      <c r="G145" s="179">
        <v>7.4</v>
      </c>
      <c r="H145" s="179"/>
      <c r="I145" s="175">
        <f t="shared" si="6"/>
        <v>0.90243902439024404</v>
      </c>
      <c r="J145" s="175">
        <v>0.26153846153846144</v>
      </c>
      <c r="K145" s="178" t="s">
        <v>504</v>
      </c>
      <c r="L145" s="178">
        <v>23</v>
      </c>
    </row>
    <row r="146" spans="1:14" x14ac:dyDescent="0.2">
      <c r="A146" s="170" t="s">
        <v>146</v>
      </c>
      <c r="B146" s="171" t="s">
        <v>445</v>
      </c>
      <c r="C146" s="170">
        <v>2</v>
      </c>
      <c r="D146" s="177">
        <v>43620.5</v>
      </c>
      <c r="E146" s="178">
        <v>29.5</v>
      </c>
      <c r="F146" s="179">
        <v>9.4</v>
      </c>
      <c r="G146" s="179">
        <v>8.5</v>
      </c>
      <c r="H146" s="179"/>
      <c r="I146" s="175">
        <f t="shared" si="6"/>
        <v>0.90425531914893609</v>
      </c>
      <c r="J146" s="175">
        <v>0.32394366197183111</v>
      </c>
      <c r="K146" s="178" t="s">
        <v>499</v>
      </c>
      <c r="L146" s="178">
        <v>29.5</v>
      </c>
    </row>
    <row r="147" spans="1:14" x14ac:dyDescent="0.2">
      <c r="A147" s="170" t="s">
        <v>146</v>
      </c>
      <c r="B147" s="171" t="s">
        <v>471</v>
      </c>
      <c r="C147" s="170">
        <v>2</v>
      </c>
      <c r="D147" s="177">
        <v>43620.5</v>
      </c>
      <c r="E147" s="178">
        <v>36</v>
      </c>
      <c r="F147" s="179">
        <v>9.4</v>
      </c>
      <c r="G147" s="179">
        <v>8.6999999999999993</v>
      </c>
      <c r="H147" s="179"/>
      <c r="I147" s="175">
        <f t="shared" si="6"/>
        <v>0.92553191489361686</v>
      </c>
      <c r="J147" s="175">
        <v>0.28767123287671242</v>
      </c>
      <c r="K147" s="178" t="s">
        <v>507</v>
      </c>
      <c r="L147" s="178">
        <v>36</v>
      </c>
    </row>
    <row r="148" spans="1:14" x14ac:dyDescent="0.2">
      <c r="A148" s="170" t="s">
        <v>146</v>
      </c>
      <c r="B148" s="171" t="s">
        <v>490</v>
      </c>
      <c r="C148" s="170">
        <v>2</v>
      </c>
      <c r="D148" s="177">
        <v>43611.5</v>
      </c>
      <c r="E148" s="178">
        <v>20.5</v>
      </c>
      <c r="F148" s="179">
        <v>9</v>
      </c>
      <c r="G148" s="179">
        <v>7.9</v>
      </c>
      <c r="H148" s="179"/>
      <c r="I148" s="175">
        <f t="shared" si="6"/>
        <v>0.87777777777777777</v>
      </c>
      <c r="J148" s="175"/>
      <c r="K148" s="178"/>
      <c r="L148" s="178"/>
      <c r="N148" s="216"/>
    </row>
    <row r="149" spans="1:14" x14ac:dyDescent="0.2">
      <c r="A149" s="170" t="s">
        <v>146</v>
      </c>
      <c r="B149" s="171" t="s">
        <v>475</v>
      </c>
      <c r="C149" s="170">
        <v>2</v>
      </c>
      <c r="D149" s="177">
        <v>43610</v>
      </c>
      <c r="E149" s="178">
        <v>19</v>
      </c>
      <c r="F149" s="179">
        <v>8.5</v>
      </c>
      <c r="G149" s="179">
        <v>7.7</v>
      </c>
      <c r="H149" s="179"/>
      <c r="I149" s="175">
        <f t="shared" si="6"/>
        <v>0.90588235294117647</v>
      </c>
      <c r="J149" s="175">
        <v>0.30769230769230771</v>
      </c>
      <c r="K149" s="178">
        <v>19</v>
      </c>
      <c r="L149" s="178">
        <v>19</v>
      </c>
    </row>
    <row r="150" spans="1:14" x14ac:dyDescent="0.2">
      <c r="A150" s="170" t="s">
        <v>146</v>
      </c>
      <c r="B150" s="171" t="s">
        <v>477</v>
      </c>
      <c r="C150" s="170">
        <v>2</v>
      </c>
      <c r="D150" s="177">
        <v>43617</v>
      </c>
      <c r="E150" s="178">
        <v>26</v>
      </c>
      <c r="F150" s="179">
        <v>8.3000000000000007</v>
      </c>
      <c r="G150" s="179">
        <v>7.7</v>
      </c>
      <c r="H150" s="179"/>
      <c r="I150" s="175">
        <f t="shared" si="6"/>
        <v>0.92771084337349397</v>
      </c>
      <c r="J150" s="175">
        <v>0.20289855072463772</v>
      </c>
      <c r="K150" s="178" t="s">
        <v>508</v>
      </c>
      <c r="L150" s="178">
        <v>26</v>
      </c>
    </row>
    <row r="151" spans="1:14" x14ac:dyDescent="0.2">
      <c r="A151" s="170" t="s">
        <v>146</v>
      </c>
      <c r="B151" s="171" t="s">
        <v>480</v>
      </c>
      <c r="C151" s="170">
        <v>2</v>
      </c>
      <c r="D151" s="177">
        <v>43617</v>
      </c>
      <c r="E151" s="178">
        <v>26</v>
      </c>
      <c r="F151" s="179">
        <v>8.5</v>
      </c>
      <c r="G151" s="179">
        <v>7.7</v>
      </c>
      <c r="H151" s="179"/>
      <c r="I151" s="175">
        <f t="shared" si="6"/>
        <v>0.90588235294117647</v>
      </c>
      <c r="J151" s="175">
        <v>0.25000000000000006</v>
      </c>
      <c r="K151" s="178" t="s">
        <v>508</v>
      </c>
      <c r="L151" s="178">
        <v>26</v>
      </c>
    </row>
    <row r="152" spans="1:14" x14ac:dyDescent="0.2">
      <c r="A152" s="170" t="s">
        <v>146</v>
      </c>
      <c r="B152" s="171" t="s">
        <v>491</v>
      </c>
      <c r="C152" s="170">
        <v>2</v>
      </c>
      <c r="D152" s="177">
        <v>43607</v>
      </c>
      <c r="E152" s="178">
        <v>19.5</v>
      </c>
      <c r="F152" s="179">
        <v>9.5</v>
      </c>
      <c r="G152" s="179">
        <v>8.6</v>
      </c>
      <c r="H152" s="179"/>
      <c r="I152" s="175">
        <f t="shared" si="6"/>
        <v>0.90526315789473677</v>
      </c>
      <c r="J152" s="175"/>
      <c r="K152" s="178"/>
      <c r="L152" s="178"/>
    </row>
    <row r="153" spans="1:14" x14ac:dyDescent="0.2">
      <c r="A153" s="170" t="s">
        <v>146</v>
      </c>
      <c r="B153" s="171" t="s">
        <v>484</v>
      </c>
      <c r="C153" s="170">
        <v>2</v>
      </c>
      <c r="D153" s="177">
        <v>43624</v>
      </c>
      <c r="E153" s="178">
        <v>33</v>
      </c>
      <c r="F153" s="179">
        <v>9.5</v>
      </c>
      <c r="G153" s="179">
        <v>8.4</v>
      </c>
      <c r="H153" s="179"/>
      <c r="I153" s="175">
        <f t="shared" si="6"/>
        <v>0.88421052631578956</v>
      </c>
      <c r="J153" s="175">
        <v>0.35714285714285715</v>
      </c>
      <c r="K153" s="178" t="s">
        <v>503</v>
      </c>
      <c r="L153" s="178">
        <v>33</v>
      </c>
    </row>
    <row r="154" spans="1:14" x14ac:dyDescent="0.2">
      <c r="A154" s="170" t="s">
        <v>146</v>
      </c>
      <c r="B154" s="171" t="s">
        <v>485</v>
      </c>
      <c r="C154" s="170">
        <v>2</v>
      </c>
      <c r="D154" s="177">
        <v>43624</v>
      </c>
      <c r="E154" s="178">
        <v>33</v>
      </c>
      <c r="F154" s="179">
        <v>7.5</v>
      </c>
      <c r="G154" s="179">
        <v>6.8</v>
      </c>
      <c r="H154" s="179"/>
      <c r="I154" s="175">
        <f t="shared" si="6"/>
        <v>0.90666666666666662</v>
      </c>
      <c r="J154" s="175">
        <v>0.27118644067796605</v>
      </c>
      <c r="K154" s="178" t="s">
        <v>503</v>
      </c>
      <c r="L154" s="178">
        <v>33</v>
      </c>
    </row>
    <row r="155" spans="1:14" x14ac:dyDescent="0.2">
      <c r="A155" s="170" t="s">
        <v>146</v>
      </c>
      <c r="B155" s="171" t="s">
        <v>308</v>
      </c>
      <c r="C155" s="170">
        <v>3</v>
      </c>
      <c r="D155" s="177">
        <v>43661</v>
      </c>
      <c r="E155" s="178">
        <f>D155-D153</f>
        <v>37</v>
      </c>
      <c r="F155" s="179">
        <v>11.5</v>
      </c>
      <c r="G155" s="179">
        <v>9.6999999999999993</v>
      </c>
      <c r="H155" s="179"/>
      <c r="I155" s="175">
        <f t="shared" si="6"/>
        <v>0.84347826086956512</v>
      </c>
      <c r="J155" s="175">
        <v>0.17346938775510196</v>
      </c>
      <c r="K155" s="178" t="s">
        <v>509</v>
      </c>
      <c r="L155" s="178">
        <v>57</v>
      </c>
      <c r="N155" s="152"/>
    </row>
    <row r="156" spans="1:14" x14ac:dyDescent="0.2">
      <c r="A156" s="170" t="s">
        <v>146</v>
      </c>
      <c r="B156" s="171" t="s">
        <v>314</v>
      </c>
      <c r="C156" s="170">
        <v>3</v>
      </c>
      <c r="D156" s="177">
        <v>43645</v>
      </c>
      <c r="E156" s="178">
        <v>54</v>
      </c>
      <c r="F156" s="182">
        <v>13.2</v>
      </c>
      <c r="G156" s="182">
        <v>11.2</v>
      </c>
      <c r="H156" s="182"/>
      <c r="I156" s="175">
        <f t="shared" si="6"/>
        <v>0.84848484848484851</v>
      </c>
      <c r="J156" s="213">
        <v>0.40425531914893603</v>
      </c>
      <c r="K156" s="178" t="s">
        <v>511</v>
      </c>
      <c r="L156" s="178">
        <v>38</v>
      </c>
      <c r="N156" s="152"/>
    </row>
    <row r="157" spans="1:14" x14ac:dyDescent="0.2">
      <c r="A157" s="181" t="s">
        <v>146</v>
      </c>
      <c r="B157" s="185" t="s">
        <v>329</v>
      </c>
      <c r="C157" s="181">
        <v>3</v>
      </c>
      <c r="D157" s="183">
        <v>43699</v>
      </c>
      <c r="E157" s="178">
        <v>107.5</v>
      </c>
      <c r="F157" s="186">
        <v>12.3</v>
      </c>
      <c r="G157" s="182">
        <v>10.3</v>
      </c>
      <c r="I157" s="213">
        <f t="shared" si="6"/>
        <v>0.83739837398373984</v>
      </c>
      <c r="J157" s="214">
        <v>0.26804123711340222</v>
      </c>
      <c r="K157" s="178" t="s">
        <v>513</v>
      </c>
      <c r="L157" s="178">
        <v>54</v>
      </c>
      <c r="N157" s="152"/>
    </row>
    <row r="158" spans="1:14" x14ac:dyDescent="0.2">
      <c r="A158" s="170" t="s">
        <v>146</v>
      </c>
      <c r="B158" s="171" t="s">
        <v>335</v>
      </c>
      <c r="C158" s="170">
        <v>3</v>
      </c>
      <c r="D158" s="177">
        <v>43666.5</v>
      </c>
      <c r="E158" s="178">
        <v>75.5</v>
      </c>
      <c r="F158" s="179">
        <v>11.1</v>
      </c>
      <c r="G158" s="179">
        <v>9.1999999999999993</v>
      </c>
      <c r="H158" s="179"/>
      <c r="I158" s="175">
        <f t="shared" si="6"/>
        <v>0.8288288288288288</v>
      </c>
      <c r="J158" s="175">
        <v>0.20652173913043484</v>
      </c>
      <c r="K158" s="178" t="s">
        <v>515</v>
      </c>
      <c r="L158" s="178">
        <v>37</v>
      </c>
      <c r="N158" s="152"/>
    </row>
    <row r="159" spans="1:14" x14ac:dyDescent="0.2">
      <c r="A159" s="170" t="s">
        <v>146</v>
      </c>
      <c r="B159" s="171" t="s">
        <v>338</v>
      </c>
      <c r="C159" s="170">
        <v>3</v>
      </c>
      <c r="D159" s="177">
        <v>43666.5</v>
      </c>
      <c r="E159" s="178">
        <v>75.5</v>
      </c>
      <c r="F159" s="179">
        <v>10.6</v>
      </c>
      <c r="G159" s="179">
        <v>9</v>
      </c>
      <c r="H159" s="179"/>
      <c r="I159" s="175">
        <f t="shared" si="6"/>
        <v>0.84905660377358494</v>
      </c>
      <c r="J159" s="175">
        <v>0.26190476190476181</v>
      </c>
      <c r="K159" s="178" t="s">
        <v>517</v>
      </c>
      <c r="L159" s="178">
        <v>44.5</v>
      </c>
      <c r="N159" s="152"/>
    </row>
    <row r="160" spans="1:14" x14ac:dyDescent="0.2">
      <c r="A160" s="170" t="s">
        <v>146</v>
      </c>
      <c r="B160" s="171" t="s">
        <v>487</v>
      </c>
      <c r="C160" s="170">
        <v>3</v>
      </c>
      <c r="D160" s="177">
        <v>43692</v>
      </c>
      <c r="E160" s="178">
        <v>97.5</v>
      </c>
      <c r="F160" s="179">
        <v>11.6</v>
      </c>
      <c r="G160" s="179">
        <v>9.8000000000000007</v>
      </c>
      <c r="I160" s="175">
        <f t="shared" si="6"/>
        <v>0.84482758620689669</v>
      </c>
      <c r="J160" s="214">
        <v>0.23404255319148928</v>
      </c>
      <c r="K160" s="178"/>
      <c r="L160" s="178"/>
      <c r="N160" s="152"/>
    </row>
    <row r="161" spans="1:28" x14ac:dyDescent="0.2">
      <c r="A161" s="170" t="s">
        <v>146</v>
      </c>
      <c r="B161" s="171" t="s">
        <v>341</v>
      </c>
      <c r="C161" s="170">
        <v>3</v>
      </c>
      <c r="D161" s="177">
        <v>43673</v>
      </c>
      <c r="E161" s="178">
        <v>82</v>
      </c>
      <c r="F161" s="179">
        <v>10.3</v>
      </c>
      <c r="G161" s="179">
        <v>8.6999999999999993</v>
      </c>
      <c r="H161" s="179"/>
      <c r="I161" s="175">
        <f t="shared" si="6"/>
        <v>0.84466019417475713</v>
      </c>
      <c r="J161" s="175">
        <v>0.24096385542168672</v>
      </c>
      <c r="K161" s="178" t="s">
        <v>519</v>
      </c>
      <c r="L161" s="178">
        <v>43.5</v>
      </c>
      <c r="N161" s="152"/>
    </row>
    <row r="162" spans="1:28" x14ac:dyDescent="0.2">
      <c r="A162" s="170" t="s">
        <v>146</v>
      </c>
      <c r="B162" s="171" t="s">
        <v>347</v>
      </c>
      <c r="C162" s="170">
        <v>3</v>
      </c>
      <c r="D162" s="177">
        <v>43661</v>
      </c>
      <c r="E162" s="178">
        <v>70</v>
      </c>
      <c r="F162" s="179">
        <v>11.1</v>
      </c>
      <c r="G162" s="179">
        <v>9.1999999999999993</v>
      </c>
      <c r="H162" s="179"/>
      <c r="I162" s="175">
        <f t="shared" si="6"/>
        <v>0.8288288288288288</v>
      </c>
      <c r="J162" s="175">
        <v>0.23333333333333328</v>
      </c>
      <c r="K162" s="178" t="s">
        <v>521</v>
      </c>
      <c r="L162" s="178">
        <v>31.5</v>
      </c>
      <c r="N162" s="152"/>
    </row>
    <row r="163" spans="1:28" x14ac:dyDescent="0.2">
      <c r="A163" s="170" t="s">
        <v>146</v>
      </c>
      <c r="B163" s="171" t="s">
        <v>350</v>
      </c>
      <c r="C163" s="170">
        <v>3</v>
      </c>
      <c r="D163" s="177">
        <v>43696</v>
      </c>
      <c r="E163" s="178">
        <v>105</v>
      </c>
      <c r="F163" s="179">
        <v>10.199999999999999</v>
      </c>
      <c r="G163" s="179">
        <v>8.6</v>
      </c>
      <c r="I163" s="175">
        <f t="shared" si="6"/>
        <v>0.84313725490196079</v>
      </c>
      <c r="J163" s="214">
        <v>0.24390243902439027</v>
      </c>
      <c r="K163" s="178"/>
      <c r="L163" s="178"/>
      <c r="N163" s="152"/>
    </row>
    <row r="164" spans="1:28" x14ac:dyDescent="0.2">
      <c r="A164" s="181" t="s">
        <v>146</v>
      </c>
      <c r="B164" s="185" t="s">
        <v>488</v>
      </c>
      <c r="C164" s="181">
        <v>3</v>
      </c>
      <c r="D164" s="183">
        <v>43700</v>
      </c>
      <c r="E164" s="178">
        <v>105.5</v>
      </c>
      <c r="F164" s="186">
        <v>11.5</v>
      </c>
      <c r="G164" s="182">
        <v>9.6</v>
      </c>
      <c r="I164" s="213">
        <f t="shared" si="6"/>
        <v>0.83478260869565213</v>
      </c>
      <c r="J164" s="214">
        <v>0.21052631578947367</v>
      </c>
      <c r="K164" s="178" t="s">
        <v>524</v>
      </c>
      <c r="L164" s="178">
        <v>76</v>
      </c>
      <c r="N164" s="152"/>
    </row>
    <row r="165" spans="1:28" x14ac:dyDescent="0.2">
      <c r="A165" s="218" t="s">
        <v>146</v>
      </c>
      <c r="B165" s="202" t="s">
        <v>356</v>
      </c>
      <c r="C165" s="203">
        <v>3</v>
      </c>
      <c r="D165" s="204">
        <v>43712</v>
      </c>
      <c r="E165" s="205">
        <v>121</v>
      </c>
      <c r="F165" s="206">
        <v>12.2</v>
      </c>
      <c r="G165" s="219">
        <v>9.9</v>
      </c>
      <c r="H165" s="220"/>
      <c r="I165" s="221">
        <f t="shared" si="6"/>
        <v>0.8114754098360657</v>
      </c>
      <c r="J165" s="222">
        <v>0.24</v>
      </c>
      <c r="K165" s="205">
        <v>48</v>
      </c>
      <c r="L165" s="205">
        <v>48</v>
      </c>
      <c r="N165" s="152"/>
    </row>
    <row r="166" spans="1:28" s="207" customFormat="1" x14ac:dyDescent="0.2">
      <c r="A166" s="170" t="s">
        <v>146</v>
      </c>
      <c r="B166" s="171" t="s">
        <v>362</v>
      </c>
      <c r="C166" s="170">
        <v>3</v>
      </c>
      <c r="D166" s="177">
        <v>43673</v>
      </c>
      <c r="E166" s="178">
        <v>82</v>
      </c>
      <c r="F166" s="179">
        <v>9.6999999999999993</v>
      </c>
      <c r="G166" s="179">
        <v>8.1999999999999993</v>
      </c>
      <c r="H166" s="179"/>
      <c r="I166" s="175">
        <f t="shared" si="6"/>
        <v>0.84536082474226804</v>
      </c>
      <c r="J166" s="175">
        <v>0.2597402597402596</v>
      </c>
      <c r="K166" s="178" t="s">
        <v>519</v>
      </c>
      <c r="L166" s="178">
        <v>43.5</v>
      </c>
      <c r="M166" s="208"/>
      <c r="N166" s="152"/>
      <c r="O166" s="152"/>
      <c r="P166" s="152"/>
      <c r="Q166" s="152"/>
      <c r="R166" s="152"/>
      <c r="S166" s="152"/>
      <c r="T166" s="152"/>
      <c r="U166" s="152"/>
      <c r="V166" s="152"/>
      <c r="W166" s="152"/>
      <c r="X166" s="152"/>
      <c r="Y166" s="152"/>
      <c r="Z166" s="152"/>
      <c r="AA166" s="152"/>
      <c r="AB166" s="152"/>
    </row>
    <row r="167" spans="1:28" x14ac:dyDescent="0.2">
      <c r="A167" s="181" t="s">
        <v>146</v>
      </c>
      <c r="B167" s="185" t="s">
        <v>365</v>
      </c>
      <c r="C167" s="181">
        <v>3</v>
      </c>
      <c r="D167" s="183">
        <v>43715.5</v>
      </c>
      <c r="E167" s="178">
        <v>124.5</v>
      </c>
      <c r="F167" s="186">
        <v>11.1</v>
      </c>
      <c r="G167" s="182">
        <v>9.4</v>
      </c>
      <c r="H167" s="223"/>
      <c r="I167" s="213">
        <f t="shared" si="6"/>
        <v>0.84684684684684686</v>
      </c>
      <c r="J167" s="224">
        <v>0.19354838709677408</v>
      </c>
      <c r="K167" s="178" t="s">
        <v>526</v>
      </c>
      <c r="L167" s="178">
        <v>81.5</v>
      </c>
      <c r="N167" s="152"/>
    </row>
    <row r="168" spans="1:28" x14ac:dyDescent="0.2">
      <c r="A168" s="170" t="s">
        <v>146</v>
      </c>
      <c r="B168" s="171" t="s">
        <v>368</v>
      </c>
      <c r="C168" s="159">
        <v>3</v>
      </c>
      <c r="D168" s="177">
        <v>43684</v>
      </c>
      <c r="E168" s="178">
        <v>93</v>
      </c>
      <c r="F168" s="197">
        <v>10.3</v>
      </c>
      <c r="G168" s="197">
        <v>8.6</v>
      </c>
      <c r="I168" s="175">
        <f t="shared" si="6"/>
        <v>0.83495145631067957</v>
      </c>
      <c r="J168" s="214">
        <v>0.24096385542168672</v>
      </c>
      <c r="K168" s="178" t="s">
        <v>528</v>
      </c>
      <c r="L168" s="178">
        <v>50</v>
      </c>
      <c r="N168" s="152"/>
    </row>
    <row r="169" spans="1:28" x14ac:dyDescent="0.2">
      <c r="A169" s="170" t="s">
        <v>146</v>
      </c>
      <c r="B169" s="171" t="s">
        <v>392</v>
      </c>
      <c r="C169" s="170">
        <v>3</v>
      </c>
      <c r="D169" s="177">
        <v>43669.5</v>
      </c>
      <c r="E169" s="178">
        <v>78.5</v>
      </c>
      <c r="F169" s="179">
        <v>10.8</v>
      </c>
      <c r="G169" s="179">
        <v>9.1999999999999993</v>
      </c>
      <c r="H169" s="179"/>
      <c r="I169" s="175">
        <f t="shared" si="6"/>
        <v>0.85185185185185175</v>
      </c>
      <c r="J169" s="175">
        <v>0.3012048192771084</v>
      </c>
      <c r="K169" s="178" t="s">
        <v>530</v>
      </c>
      <c r="L169" s="178">
        <v>49</v>
      </c>
      <c r="N169" s="152"/>
    </row>
    <row r="170" spans="1:28" x14ac:dyDescent="0.2">
      <c r="A170" s="208" t="s">
        <v>146</v>
      </c>
      <c r="B170" s="202" t="s">
        <v>401</v>
      </c>
      <c r="C170" s="208">
        <v>3</v>
      </c>
      <c r="D170" s="204">
        <v>43653</v>
      </c>
      <c r="E170" s="178">
        <v>62</v>
      </c>
      <c r="F170" s="209">
        <v>13.2</v>
      </c>
      <c r="G170" s="209">
        <v>10.7</v>
      </c>
      <c r="H170" s="209"/>
      <c r="I170" s="221">
        <f t="shared" si="6"/>
        <v>0.81060606060606055</v>
      </c>
      <c r="J170" s="221">
        <v>0.31999999999999995</v>
      </c>
      <c r="K170" s="178" t="s">
        <v>532</v>
      </c>
      <c r="L170" s="178">
        <v>29</v>
      </c>
      <c r="N170" s="152"/>
      <c r="W170" s="207"/>
    </row>
    <row r="171" spans="1:28" x14ac:dyDescent="0.2">
      <c r="A171" s="170" t="s">
        <v>146</v>
      </c>
      <c r="B171" s="171" t="s">
        <v>407</v>
      </c>
      <c r="C171" s="170">
        <v>3</v>
      </c>
      <c r="D171" s="177">
        <v>43664</v>
      </c>
      <c r="E171" s="178">
        <v>73</v>
      </c>
      <c r="F171" s="179">
        <v>11.4</v>
      </c>
      <c r="G171" s="179">
        <v>9.4</v>
      </c>
      <c r="H171" s="179"/>
      <c r="I171" s="175">
        <f t="shared" si="6"/>
        <v>0.82456140350877194</v>
      </c>
      <c r="J171" s="175">
        <v>0.23913043478260884</v>
      </c>
      <c r="K171" s="178" t="s">
        <v>533</v>
      </c>
      <c r="L171" s="178">
        <v>40</v>
      </c>
      <c r="N171" s="152"/>
    </row>
    <row r="172" spans="1:28" x14ac:dyDescent="0.2">
      <c r="A172" s="170" t="s">
        <v>146</v>
      </c>
      <c r="B172" s="171" t="s">
        <v>410</v>
      </c>
      <c r="C172" s="170">
        <v>3</v>
      </c>
      <c r="D172" s="177">
        <v>43673</v>
      </c>
      <c r="E172" s="178">
        <v>82</v>
      </c>
      <c r="F172" s="179">
        <v>11</v>
      </c>
      <c r="G172" s="179">
        <v>9.3000000000000007</v>
      </c>
      <c r="H172" s="179"/>
      <c r="I172" s="175">
        <f t="shared" si="6"/>
        <v>0.84545454545454557</v>
      </c>
      <c r="J172" s="175">
        <v>0.17021276595744678</v>
      </c>
      <c r="K172" s="178" t="s">
        <v>535</v>
      </c>
      <c r="L172" s="178">
        <v>63</v>
      </c>
      <c r="N172" s="152"/>
    </row>
    <row r="173" spans="1:28" x14ac:dyDescent="0.2">
      <c r="A173" s="170" t="s">
        <v>146</v>
      </c>
      <c r="B173" s="171" t="s">
        <v>427</v>
      </c>
      <c r="C173" s="170">
        <v>3</v>
      </c>
      <c r="D173" s="177">
        <v>43663</v>
      </c>
      <c r="E173" s="178">
        <v>72</v>
      </c>
      <c r="F173" s="179">
        <v>12.6</v>
      </c>
      <c r="G173" s="179">
        <v>10.5</v>
      </c>
      <c r="H173" s="179"/>
      <c r="I173" s="175">
        <f t="shared" si="6"/>
        <v>0.83333333333333337</v>
      </c>
      <c r="J173" s="175">
        <v>0.25999999999999995</v>
      </c>
      <c r="K173" s="178" t="s">
        <v>537</v>
      </c>
      <c r="L173" s="178">
        <v>39</v>
      </c>
      <c r="N173" s="152"/>
    </row>
    <row r="174" spans="1:28" x14ac:dyDescent="0.2">
      <c r="A174" s="170" t="s">
        <v>146</v>
      </c>
      <c r="B174" s="171" t="s">
        <v>430</v>
      </c>
      <c r="C174" s="170">
        <v>3</v>
      </c>
      <c r="D174" s="177">
        <v>43663</v>
      </c>
      <c r="E174" s="178">
        <v>72</v>
      </c>
      <c r="F174" s="179">
        <v>10.1</v>
      </c>
      <c r="G174" s="179">
        <v>8.5</v>
      </c>
      <c r="H174" s="179"/>
      <c r="I174" s="175">
        <f t="shared" ref="I174:I184" si="7">G174/F174</f>
        <v>0.84158415841584167</v>
      </c>
      <c r="J174" s="175">
        <v>0.2317073170731708</v>
      </c>
      <c r="K174" s="178" t="s">
        <v>538</v>
      </c>
      <c r="L174" s="178">
        <v>49</v>
      </c>
      <c r="N174" s="207"/>
      <c r="O174" s="207"/>
      <c r="P174" s="207"/>
      <c r="Q174" s="207"/>
      <c r="R174" s="207"/>
      <c r="S174" s="207"/>
      <c r="T174" s="207"/>
      <c r="U174" s="207"/>
      <c r="V174" s="207"/>
    </row>
    <row r="175" spans="1:28" x14ac:dyDescent="0.2">
      <c r="A175" s="170" t="s">
        <v>146</v>
      </c>
      <c r="B175" s="171" t="s">
        <v>433</v>
      </c>
      <c r="C175" s="211">
        <v>3</v>
      </c>
      <c r="D175" s="177">
        <v>43679</v>
      </c>
      <c r="E175" s="212">
        <v>88</v>
      </c>
      <c r="F175" s="200">
        <v>9.5</v>
      </c>
      <c r="G175" s="197">
        <v>8.1999999999999993</v>
      </c>
      <c r="I175" s="225">
        <f t="shared" si="7"/>
        <v>0.86315789473684201</v>
      </c>
      <c r="J175" s="213"/>
      <c r="K175" s="212" t="s">
        <v>539</v>
      </c>
      <c r="L175" s="212">
        <v>55</v>
      </c>
      <c r="N175" s="152"/>
    </row>
    <row r="176" spans="1:28" x14ac:dyDescent="0.2">
      <c r="A176" s="170" t="s">
        <v>146</v>
      </c>
      <c r="B176" s="171" t="s">
        <v>445</v>
      </c>
      <c r="C176" s="170">
        <v>3</v>
      </c>
      <c r="D176" s="177">
        <v>43655</v>
      </c>
      <c r="E176" s="178">
        <v>64</v>
      </c>
      <c r="F176" s="179">
        <v>12.2</v>
      </c>
      <c r="G176" s="179">
        <v>10</v>
      </c>
      <c r="H176" s="179"/>
      <c r="I176" s="175">
        <f t="shared" si="7"/>
        <v>0.81967213114754101</v>
      </c>
      <c r="J176" s="175">
        <v>0.29787234042553179</v>
      </c>
      <c r="K176" s="178" t="s">
        <v>540</v>
      </c>
      <c r="L176" s="178">
        <v>34.5</v>
      </c>
      <c r="M176" s="200"/>
      <c r="N176" s="152"/>
    </row>
    <row r="177" spans="1:28" x14ac:dyDescent="0.2">
      <c r="A177" s="170" t="s">
        <v>146</v>
      </c>
      <c r="B177" s="171" t="s">
        <v>471</v>
      </c>
      <c r="C177" s="170">
        <v>3</v>
      </c>
      <c r="D177" s="177">
        <v>43653</v>
      </c>
      <c r="E177" s="178">
        <v>68.5</v>
      </c>
      <c r="F177" s="179">
        <v>12.2</v>
      </c>
      <c r="G177" s="179">
        <v>10.1</v>
      </c>
      <c r="H177" s="179"/>
      <c r="I177" s="175">
        <f t="shared" si="7"/>
        <v>0.82786885245901642</v>
      </c>
      <c r="J177" s="175">
        <v>0.29787234042553179</v>
      </c>
      <c r="K177" s="178" t="s">
        <v>541</v>
      </c>
      <c r="L177" s="178">
        <v>32.5</v>
      </c>
      <c r="M177" s="159"/>
      <c r="N177" s="152"/>
    </row>
    <row r="178" spans="1:28" x14ac:dyDescent="0.2">
      <c r="A178" s="170" t="s">
        <v>146</v>
      </c>
      <c r="B178" s="171" t="s">
        <v>477</v>
      </c>
      <c r="C178" s="170">
        <v>3</v>
      </c>
      <c r="D178" s="177">
        <v>43655</v>
      </c>
      <c r="E178" s="178">
        <v>64</v>
      </c>
      <c r="F178" s="179">
        <v>10.3</v>
      </c>
      <c r="G178" s="179">
        <v>8.8000000000000007</v>
      </c>
      <c r="H178" s="179"/>
      <c r="I178" s="175">
        <f t="shared" si="7"/>
        <v>0.85436893203883502</v>
      </c>
      <c r="J178" s="175">
        <v>0.24096385542168672</v>
      </c>
      <c r="K178" s="178" t="s">
        <v>511</v>
      </c>
      <c r="L178" s="178">
        <v>38</v>
      </c>
      <c r="N178" s="152"/>
    </row>
    <row r="179" spans="1:28" x14ac:dyDescent="0.2">
      <c r="A179" s="170" t="s">
        <v>146</v>
      </c>
      <c r="B179" s="171" t="s">
        <v>480</v>
      </c>
      <c r="C179" s="170">
        <v>3</v>
      </c>
      <c r="D179" s="177">
        <v>43653</v>
      </c>
      <c r="E179" s="178">
        <v>62</v>
      </c>
      <c r="F179" s="179">
        <v>10.7</v>
      </c>
      <c r="G179" s="179">
        <v>9.1</v>
      </c>
      <c r="H179" s="179"/>
      <c r="I179" s="175">
        <f t="shared" si="7"/>
        <v>0.85046728971962615</v>
      </c>
      <c r="J179" s="175">
        <v>0.25882352941176462</v>
      </c>
      <c r="K179" s="178" t="s">
        <v>542</v>
      </c>
      <c r="L179" s="178">
        <v>36</v>
      </c>
      <c r="M179" s="181"/>
      <c r="N179" s="152"/>
    </row>
    <row r="180" spans="1:28" x14ac:dyDescent="0.2">
      <c r="A180" s="170" t="s">
        <v>146</v>
      </c>
      <c r="B180" s="171" t="s">
        <v>491</v>
      </c>
      <c r="C180" s="170">
        <v>3</v>
      </c>
      <c r="D180" s="177">
        <v>43663</v>
      </c>
      <c r="E180" s="178">
        <v>75.5</v>
      </c>
      <c r="F180" s="179">
        <v>11.9</v>
      </c>
      <c r="G180" s="179">
        <v>10</v>
      </c>
      <c r="H180" s="179"/>
      <c r="I180" s="175">
        <f t="shared" si="7"/>
        <v>0.84033613445378152</v>
      </c>
      <c r="J180" s="175">
        <v>0.25263157894736848</v>
      </c>
      <c r="K180" s="178" t="s">
        <v>543</v>
      </c>
      <c r="L180" s="178">
        <v>56</v>
      </c>
      <c r="M180" s="181"/>
      <c r="N180" s="152"/>
    </row>
    <row r="181" spans="1:28" x14ac:dyDescent="0.2">
      <c r="A181" s="170" t="s">
        <v>146</v>
      </c>
      <c r="B181" s="171" t="s">
        <v>484</v>
      </c>
      <c r="C181" s="170">
        <v>3</v>
      </c>
      <c r="D181" s="177">
        <v>43661</v>
      </c>
      <c r="E181" s="178">
        <v>70</v>
      </c>
      <c r="F181" s="179">
        <v>11.8</v>
      </c>
      <c r="G181" s="179">
        <v>9.8000000000000007</v>
      </c>
      <c r="H181" s="179"/>
      <c r="I181" s="175">
        <f t="shared" si="7"/>
        <v>0.83050847457627119</v>
      </c>
      <c r="J181" s="175">
        <v>0.24210526315789482</v>
      </c>
      <c r="K181" s="178" t="s">
        <v>544</v>
      </c>
      <c r="L181" s="178">
        <v>37</v>
      </c>
      <c r="N181" s="152"/>
    </row>
    <row r="182" spans="1:28" x14ac:dyDescent="0.2">
      <c r="A182" s="170" t="s">
        <v>146</v>
      </c>
      <c r="B182" s="171" t="s">
        <v>485</v>
      </c>
      <c r="C182" s="170">
        <v>3</v>
      </c>
      <c r="D182" s="177">
        <v>43663</v>
      </c>
      <c r="E182" s="178">
        <v>72</v>
      </c>
      <c r="F182" s="179">
        <v>9.4</v>
      </c>
      <c r="G182" s="179">
        <v>7.9</v>
      </c>
      <c r="H182" s="179"/>
      <c r="I182" s="175">
        <f t="shared" si="7"/>
        <v>0.84042553191489366</v>
      </c>
      <c r="J182" s="175">
        <v>0.25333333333333335</v>
      </c>
      <c r="K182" s="178" t="s">
        <v>537</v>
      </c>
      <c r="L182" s="178">
        <v>39</v>
      </c>
      <c r="N182" s="152"/>
    </row>
    <row r="183" spans="1:28" x14ac:dyDescent="0.2">
      <c r="A183" s="170" t="s">
        <v>146</v>
      </c>
      <c r="B183" s="210" t="s">
        <v>498</v>
      </c>
      <c r="C183" s="170">
        <v>3</v>
      </c>
      <c r="D183" s="177">
        <v>43733</v>
      </c>
      <c r="E183" s="178"/>
      <c r="F183" s="179">
        <v>12</v>
      </c>
      <c r="G183" s="179">
        <v>10.199999999999999</v>
      </c>
      <c r="I183" s="175">
        <f t="shared" si="7"/>
        <v>0.85</v>
      </c>
      <c r="J183" s="225"/>
      <c r="K183" s="200"/>
      <c r="L183" s="200"/>
      <c r="M183" s="181"/>
      <c r="N183" s="152"/>
    </row>
    <row r="184" spans="1:28" x14ac:dyDescent="0.2">
      <c r="A184" s="170" t="s">
        <v>146</v>
      </c>
      <c r="B184" s="210" t="s">
        <v>500</v>
      </c>
      <c r="C184" s="170">
        <v>3</v>
      </c>
      <c r="D184" s="177">
        <v>43733</v>
      </c>
      <c r="E184" s="178">
        <v>145.5</v>
      </c>
      <c r="F184" s="196">
        <v>10.8</v>
      </c>
      <c r="G184" s="179">
        <v>9.3000000000000007</v>
      </c>
      <c r="I184" s="175">
        <f t="shared" si="7"/>
        <v>0.86111111111111116</v>
      </c>
      <c r="J184" s="225"/>
      <c r="K184" s="215"/>
      <c r="L184" s="215"/>
      <c r="M184" s="181"/>
      <c r="N184" s="152"/>
    </row>
    <row r="185" spans="1:28" x14ac:dyDescent="0.2">
      <c r="A185" s="181" t="s">
        <v>146</v>
      </c>
      <c r="B185" s="185" t="s">
        <v>308</v>
      </c>
      <c r="C185" s="181">
        <v>4</v>
      </c>
      <c r="D185" s="226">
        <v>43740</v>
      </c>
      <c r="E185" s="184">
        <f>D185-D182</f>
        <v>77</v>
      </c>
      <c r="F185" s="223">
        <v>14.1</v>
      </c>
      <c r="G185" s="223">
        <v>11.5</v>
      </c>
      <c r="H185" s="223"/>
      <c r="I185" s="224">
        <v>0.81560283687943269</v>
      </c>
      <c r="J185" s="224">
        <v>0.2260869565217391</v>
      </c>
      <c r="K185" s="196">
        <v>79</v>
      </c>
      <c r="L185" s="196">
        <v>79</v>
      </c>
      <c r="N185" s="152"/>
    </row>
    <row r="186" spans="1:28" x14ac:dyDescent="0.2">
      <c r="A186" s="181" t="s">
        <v>146</v>
      </c>
      <c r="B186" s="185" t="s">
        <v>314</v>
      </c>
      <c r="C186" s="181">
        <v>4</v>
      </c>
      <c r="D186" s="183">
        <v>43696</v>
      </c>
      <c r="E186" s="184">
        <v>105</v>
      </c>
      <c r="F186" s="182">
        <v>15.9</v>
      </c>
      <c r="G186" s="182">
        <v>12.8</v>
      </c>
      <c r="H186" s="223"/>
      <c r="I186" s="213">
        <f>G186/F186</f>
        <v>0.80503144654088055</v>
      </c>
      <c r="J186" s="213">
        <v>0.20454545454545464</v>
      </c>
      <c r="K186" s="178" t="s">
        <v>545</v>
      </c>
      <c r="L186" s="178">
        <v>51</v>
      </c>
      <c r="N186" s="152"/>
    </row>
    <row r="187" spans="1:28" x14ac:dyDescent="0.2">
      <c r="A187" s="181" t="s">
        <v>146</v>
      </c>
      <c r="B187" s="185" t="s">
        <v>487</v>
      </c>
      <c r="C187" s="181">
        <v>4</v>
      </c>
      <c r="D187" s="226">
        <v>43742</v>
      </c>
      <c r="E187" s="184">
        <v>147.5</v>
      </c>
      <c r="F187" s="223">
        <v>13.9</v>
      </c>
      <c r="G187" s="223">
        <v>10.8</v>
      </c>
      <c r="H187" s="223"/>
      <c r="I187" s="224">
        <v>0.7769784172661871</v>
      </c>
      <c r="J187" s="224">
        <v>0.19827586206896558</v>
      </c>
      <c r="K187" s="196">
        <v>50</v>
      </c>
      <c r="L187" s="196">
        <v>50</v>
      </c>
      <c r="N187" s="152"/>
    </row>
    <row r="188" spans="1:28" x14ac:dyDescent="0.2">
      <c r="A188" s="181" t="s">
        <v>146</v>
      </c>
      <c r="B188" s="185" t="s">
        <v>347</v>
      </c>
      <c r="C188" s="181">
        <v>4</v>
      </c>
      <c r="D188" s="183">
        <v>43718</v>
      </c>
      <c r="E188" s="184">
        <v>127</v>
      </c>
      <c r="F188" s="186">
        <v>13.3</v>
      </c>
      <c r="G188" s="182">
        <v>10.9</v>
      </c>
      <c r="H188" s="223"/>
      <c r="I188" s="213">
        <f t="shared" ref="I188:I193" si="8">G188/F188</f>
        <v>0.81954887218045114</v>
      </c>
      <c r="J188" s="213">
        <v>0.19819819819819831</v>
      </c>
      <c r="K188" s="178">
        <v>57</v>
      </c>
      <c r="L188" s="178">
        <v>57</v>
      </c>
      <c r="N188" s="152"/>
    </row>
    <row r="189" spans="1:28" x14ac:dyDescent="0.2">
      <c r="A189" s="181" t="s">
        <v>146</v>
      </c>
      <c r="B189" s="185" t="s">
        <v>501</v>
      </c>
      <c r="C189" s="227">
        <v>4</v>
      </c>
      <c r="D189" s="183">
        <v>43708</v>
      </c>
      <c r="E189" s="184">
        <v>120.5</v>
      </c>
      <c r="F189" s="199">
        <v>15</v>
      </c>
      <c r="G189" s="228">
        <v>11.9</v>
      </c>
      <c r="H189" s="223"/>
      <c r="I189" s="213">
        <f t="shared" si="8"/>
        <v>0.79333333333333333</v>
      </c>
      <c r="J189" s="213"/>
      <c r="K189" s="178"/>
      <c r="L189" s="178"/>
      <c r="N189" s="152"/>
    </row>
    <row r="190" spans="1:28" x14ac:dyDescent="0.2">
      <c r="A190" s="181" t="s">
        <v>146</v>
      </c>
      <c r="B190" s="185" t="s">
        <v>362</v>
      </c>
      <c r="C190" s="181">
        <v>4</v>
      </c>
      <c r="D190" s="183">
        <v>43731</v>
      </c>
      <c r="E190" s="184">
        <v>140</v>
      </c>
      <c r="F190" s="186">
        <v>11.7</v>
      </c>
      <c r="G190" s="182">
        <v>9.5</v>
      </c>
      <c r="H190" s="223"/>
      <c r="I190" s="213">
        <f t="shared" si="8"/>
        <v>0.81196581196581197</v>
      </c>
      <c r="J190" s="213">
        <v>0.2061855670103093</v>
      </c>
      <c r="K190" s="178" t="s">
        <v>546</v>
      </c>
      <c r="L190" s="178">
        <v>58</v>
      </c>
      <c r="N190" s="152"/>
      <c r="AB190" s="196"/>
    </row>
    <row r="191" spans="1:28" x14ac:dyDescent="0.2">
      <c r="A191" s="181" t="s">
        <v>146</v>
      </c>
      <c r="B191" s="185" t="s">
        <v>368</v>
      </c>
      <c r="C191" s="181">
        <v>4</v>
      </c>
      <c r="D191" s="183">
        <v>43731</v>
      </c>
      <c r="E191" s="184">
        <v>140</v>
      </c>
      <c r="F191" s="186">
        <v>13</v>
      </c>
      <c r="G191" s="182">
        <v>10.7</v>
      </c>
      <c r="H191" s="223"/>
      <c r="I191" s="213">
        <f t="shared" si="8"/>
        <v>0.82307692307692304</v>
      </c>
      <c r="J191" s="213">
        <v>0.26213592233009703</v>
      </c>
      <c r="K191" s="178">
        <v>47</v>
      </c>
      <c r="L191" s="178">
        <v>47</v>
      </c>
      <c r="N191" s="152"/>
      <c r="AB191" s="196"/>
    </row>
    <row r="192" spans="1:28" x14ac:dyDescent="0.2">
      <c r="A192" s="181" t="s">
        <v>146</v>
      </c>
      <c r="B192" s="185" t="s">
        <v>392</v>
      </c>
      <c r="C192" s="181">
        <v>4</v>
      </c>
      <c r="D192" s="183">
        <v>43724</v>
      </c>
      <c r="E192" s="184">
        <v>133</v>
      </c>
      <c r="F192" s="186">
        <v>14</v>
      </c>
      <c r="G192" s="182">
        <v>11.2</v>
      </c>
      <c r="H192" s="223"/>
      <c r="I192" s="213">
        <f t="shared" si="8"/>
        <v>0.79999999999999993</v>
      </c>
      <c r="J192" s="213">
        <v>0.29629629629629622</v>
      </c>
      <c r="K192" s="178" t="s">
        <v>547</v>
      </c>
      <c r="L192" s="178">
        <v>54.5</v>
      </c>
      <c r="N192" s="152"/>
      <c r="AB192" s="196"/>
    </row>
    <row r="193" spans="1:28" x14ac:dyDescent="0.2">
      <c r="A193" s="181" t="s">
        <v>146</v>
      </c>
      <c r="B193" s="185" t="s">
        <v>401</v>
      </c>
      <c r="C193" s="181">
        <v>4</v>
      </c>
      <c r="D193" s="183">
        <v>43724</v>
      </c>
      <c r="E193" s="184">
        <v>133</v>
      </c>
      <c r="F193" s="186">
        <v>16.3</v>
      </c>
      <c r="G193" s="182">
        <v>13</v>
      </c>
      <c r="H193" s="223"/>
      <c r="I193" s="213">
        <f t="shared" si="8"/>
        <v>0.7975460122699386</v>
      </c>
      <c r="J193" s="213">
        <v>0.23484848484848497</v>
      </c>
      <c r="K193" s="178" t="s">
        <v>548</v>
      </c>
      <c r="L193" s="178">
        <v>71</v>
      </c>
      <c r="N193" s="152"/>
      <c r="AA193" s="196"/>
      <c r="AB193" s="196"/>
    </row>
    <row r="194" spans="1:28" x14ac:dyDescent="0.2">
      <c r="A194" s="181" t="s">
        <v>146</v>
      </c>
      <c r="B194" s="185" t="s">
        <v>407</v>
      </c>
      <c r="C194" s="218">
        <v>4</v>
      </c>
      <c r="D194" s="226">
        <v>43740</v>
      </c>
      <c r="E194" s="184">
        <v>149</v>
      </c>
      <c r="F194" s="223">
        <v>13.8</v>
      </c>
      <c r="G194" s="223">
        <v>11.1</v>
      </c>
      <c r="H194" s="223"/>
      <c r="I194" s="224">
        <v>0.80434782608695643</v>
      </c>
      <c r="J194" s="224">
        <v>0.2105263157894737</v>
      </c>
      <c r="K194" s="196">
        <v>76</v>
      </c>
      <c r="L194" s="196">
        <v>76</v>
      </c>
      <c r="N194" s="152"/>
      <c r="AA194" s="196"/>
    </row>
    <row r="195" spans="1:28" x14ac:dyDescent="0.2">
      <c r="A195" s="181" t="s">
        <v>146</v>
      </c>
      <c r="B195" s="185" t="s">
        <v>410</v>
      </c>
      <c r="C195" s="181">
        <v>4</v>
      </c>
      <c r="D195" s="183">
        <v>43732</v>
      </c>
      <c r="E195" s="184">
        <v>141</v>
      </c>
      <c r="F195" s="186">
        <v>13.1</v>
      </c>
      <c r="G195" s="182">
        <v>10.9</v>
      </c>
      <c r="H195" s="223"/>
      <c r="I195" s="213">
        <f t="shared" ref="I195:I207" si="9">G195/F195</f>
        <v>0.83206106870229013</v>
      </c>
      <c r="J195" s="213">
        <v>0.19090909090909089</v>
      </c>
      <c r="K195" s="178" t="s">
        <v>549</v>
      </c>
      <c r="L195" s="178">
        <v>59</v>
      </c>
      <c r="N195" s="152"/>
      <c r="AA195" s="196"/>
    </row>
    <row r="196" spans="1:28" x14ac:dyDescent="0.2">
      <c r="A196" s="181" t="s">
        <v>146</v>
      </c>
      <c r="B196" s="185" t="s">
        <v>427</v>
      </c>
      <c r="C196" s="181">
        <v>4</v>
      </c>
      <c r="D196" s="183">
        <v>43727</v>
      </c>
      <c r="E196" s="184">
        <v>136</v>
      </c>
      <c r="F196" s="186">
        <v>15.1</v>
      </c>
      <c r="G196" s="182">
        <v>12.2</v>
      </c>
      <c r="H196" s="223"/>
      <c r="I196" s="213">
        <f t="shared" si="9"/>
        <v>0.80794701986754969</v>
      </c>
      <c r="J196" s="213">
        <v>0.19841269841269843</v>
      </c>
      <c r="K196" s="178">
        <v>64</v>
      </c>
      <c r="L196" s="178">
        <v>64</v>
      </c>
      <c r="N196" s="152"/>
      <c r="X196" s="196"/>
      <c r="Y196" s="196"/>
      <c r="AA196" s="196"/>
    </row>
    <row r="197" spans="1:28" x14ac:dyDescent="0.2">
      <c r="A197" s="181" t="s">
        <v>146</v>
      </c>
      <c r="B197" s="185" t="s">
        <v>430</v>
      </c>
      <c r="C197" s="181">
        <v>4</v>
      </c>
      <c r="D197" s="183">
        <v>43727</v>
      </c>
      <c r="E197" s="184">
        <v>136</v>
      </c>
      <c r="F197" s="186">
        <v>12.4</v>
      </c>
      <c r="G197" s="182">
        <v>10.1</v>
      </c>
      <c r="H197" s="223"/>
      <c r="I197" s="213">
        <f t="shared" si="9"/>
        <v>0.81451612903225801</v>
      </c>
      <c r="J197" s="213">
        <v>0.22772277227722781</v>
      </c>
      <c r="K197" s="178">
        <v>64</v>
      </c>
      <c r="L197" s="178">
        <v>64</v>
      </c>
      <c r="N197" s="152"/>
      <c r="X197" s="196"/>
      <c r="Y197" s="196"/>
    </row>
    <row r="198" spans="1:28" x14ac:dyDescent="0.2">
      <c r="A198" s="181" t="s">
        <v>146</v>
      </c>
      <c r="B198" s="185" t="s">
        <v>433</v>
      </c>
      <c r="C198" s="181">
        <v>4</v>
      </c>
      <c r="D198" s="183">
        <v>43733</v>
      </c>
      <c r="E198" s="184">
        <v>142</v>
      </c>
      <c r="F198" s="186">
        <v>12.2</v>
      </c>
      <c r="G198" s="182">
        <v>9.8000000000000007</v>
      </c>
      <c r="H198" s="223"/>
      <c r="I198" s="213">
        <f t="shared" si="9"/>
        <v>0.80327868852459028</v>
      </c>
      <c r="J198" s="213">
        <v>0.28421052631578941</v>
      </c>
      <c r="K198" s="178">
        <v>54</v>
      </c>
      <c r="L198" s="178">
        <v>54</v>
      </c>
      <c r="N198" s="152"/>
      <c r="X198" s="196"/>
      <c r="Y198" s="196"/>
    </row>
    <row r="199" spans="1:28" x14ac:dyDescent="0.2">
      <c r="A199" s="181" t="s">
        <v>146</v>
      </c>
      <c r="B199" s="229" t="s">
        <v>445</v>
      </c>
      <c r="C199" s="230">
        <v>4</v>
      </c>
      <c r="D199" s="231">
        <v>43738</v>
      </c>
      <c r="E199" s="184">
        <v>147</v>
      </c>
      <c r="F199" s="232">
        <v>14.5</v>
      </c>
      <c r="G199" s="233">
        <v>11.6</v>
      </c>
      <c r="H199" s="223"/>
      <c r="I199" s="234">
        <f t="shared" si="9"/>
        <v>0.79999999999999993</v>
      </c>
      <c r="J199" s="213">
        <v>0.1885245901639345</v>
      </c>
      <c r="K199" s="178">
        <v>83</v>
      </c>
      <c r="L199" s="178">
        <v>83</v>
      </c>
      <c r="N199" s="152"/>
      <c r="X199" s="196"/>
      <c r="Y199" s="196"/>
      <c r="Z199" s="196"/>
    </row>
    <row r="200" spans="1:28" x14ac:dyDescent="0.2">
      <c r="A200" s="181" t="s">
        <v>146</v>
      </c>
      <c r="B200" s="185" t="s">
        <v>471</v>
      </c>
      <c r="C200" s="181">
        <v>4</v>
      </c>
      <c r="D200" s="183">
        <v>43728</v>
      </c>
      <c r="E200" s="184">
        <v>143.5</v>
      </c>
      <c r="F200" s="186">
        <v>14.9</v>
      </c>
      <c r="G200" s="182">
        <v>11.9</v>
      </c>
      <c r="H200" s="223"/>
      <c r="I200" s="213">
        <f t="shared" si="9"/>
        <v>0.79865771812080533</v>
      </c>
      <c r="J200" s="213">
        <v>0.22131147540983617</v>
      </c>
      <c r="K200" s="178" t="s">
        <v>550</v>
      </c>
      <c r="L200" s="178">
        <v>75</v>
      </c>
      <c r="N200" s="152"/>
      <c r="Z200" s="196"/>
    </row>
    <row r="201" spans="1:28" x14ac:dyDescent="0.2">
      <c r="A201" s="181" t="s">
        <v>146</v>
      </c>
      <c r="B201" s="185" t="s">
        <v>505</v>
      </c>
      <c r="C201" s="235">
        <v>4</v>
      </c>
      <c r="D201" s="183">
        <v>43725</v>
      </c>
      <c r="E201" s="184">
        <v>137.5</v>
      </c>
      <c r="F201" s="186">
        <v>15.3</v>
      </c>
      <c r="G201" s="182">
        <v>12.3</v>
      </c>
      <c r="H201" s="223"/>
      <c r="I201" s="213">
        <f t="shared" si="9"/>
        <v>0.80392156862745101</v>
      </c>
      <c r="J201" s="213"/>
      <c r="K201" s="178"/>
      <c r="L201" s="178"/>
      <c r="N201" s="152"/>
      <c r="Z201" s="196"/>
    </row>
    <row r="202" spans="1:28" x14ac:dyDescent="0.2">
      <c r="A202" s="181" t="s">
        <v>146</v>
      </c>
      <c r="B202" s="185" t="s">
        <v>506</v>
      </c>
      <c r="C202" s="181">
        <v>4</v>
      </c>
      <c r="D202" s="183">
        <v>43697.5</v>
      </c>
      <c r="E202" s="184">
        <v>110</v>
      </c>
      <c r="F202" s="186">
        <v>15.5</v>
      </c>
      <c r="G202" s="182">
        <v>12.6</v>
      </c>
      <c r="H202" s="223"/>
      <c r="I202" s="213">
        <f t="shared" si="9"/>
        <v>0.81290322580645158</v>
      </c>
      <c r="J202" s="213"/>
      <c r="K202" s="178"/>
      <c r="L202" s="178"/>
      <c r="N202" s="152"/>
      <c r="Z202" s="196"/>
    </row>
    <row r="203" spans="1:28" x14ac:dyDescent="0.2">
      <c r="A203" s="181" t="s">
        <v>146</v>
      </c>
      <c r="B203" s="185" t="s">
        <v>477</v>
      </c>
      <c r="C203" s="181">
        <v>4</v>
      </c>
      <c r="D203" s="183">
        <v>43721</v>
      </c>
      <c r="E203" s="184">
        <v>130</v>
      </c>
      <c r="F203" s="186">
        <v>12.7</v>
      </c>
      <c r="G203" s="182">
        <v>10.5</v>
      </c>
      <c r="H203" s="223"/>
      <c r="I203" s="213">
        <f t="shared" si="9"/>
        <v>0.82677165354330717</v>
      </c>
      <c r="J203" s="213">
        <v>0.23300970873786392</v>
      </c>
      <c r="K203" s="178">
        <v>66</v>
      </c>
      <c r="L203" s="178">
        <v>66</v>
      </c>
      <c r="N203" s="152"/>
    </row>
    <row r="204" spans="1:28" x14ac:dyDescent="0.2">
      <c r="A204" s="181" t="s">
        <v>146</v>
      </c>
      <c r="B204" s="185" t="s">
        <v>480</v>
      </c>
      <c r="C204" s="198">
        <v>4</v>
      </c>
      <c r="D204" s="183">
        <v>43708</v>
      </c>
      <c r="E204" s="184">
        <v>117</v>
      </c>
      <c r="F204" s="199">
        <v>13.3</v>
      </c>
      <c r="G204" s="228">
        <v>10.9</v>
      </c>
      <c r="H204" s="223"/>
      <c r="I204" s="236">
        <f t="shared" si="9"/>
        <v>0.81954887218045114</v>
      </c>
      <c r="J204" s="213">
        <v>0.24299065420560761</v>
      </c>
      <c r="K204" s="178" t="s">
        <v>551</v>
      </c>
      <c r="L204" s="178">
        <v>55</v>
      </c>
      <c r="N204" s="152"/>
    </row>
    <row r="205" spans="1:28" x14ac:dyDescent="0.2">
      <c r="A205" s="181" t="s">
        <v>146</v>
      </c>
      <c r="B205" s="185" t="s">
        <v>491</v>
      </c>
      <c r="C205" s="181">
        <v>4</v>
      </c>
      <c r="D205" s="183">
        <v>43699</v>
      </c>
      <c r="E205" s="184">
        <v>111.5</v>
      </c>
      <c r="F205" s="186">
        <v>13.8</v>
      </c>
      <c r="G205" s="182">
        <v>11.5</v>
      </c>
      <c r="H205" s="223"/>
      <c r="I205" s="213">
        <f t="shared" si="9"/>
        <v>0.83333333333333326</v>
      </c>
      <c r="J205" s="213">
        <v>0.1596638655462185</v>
      </c>
      <c r="K205" s="178">
        <v>36</v>
      </c>
      <c r="L205" s="178">
        <v>36</v>
      </c>
      <c r="N205" s="152"/>
    </row>
    <row r="206" spans="1:28" x14ac:dyDescent="0.2">
      <c r="A206" s="181" t="s">
        <v>146</v>
      </c>
      <c r="B206" s="185" t="s">
        <v>484</v>
      </c>
      <c r="C206" s="181">
        <v>4</v>
      </c>
      <c r="D206" s="183">
        <v>43715.5</v>
      </c>
      <c r="E206" s="184">
        <v>124.5</v>
      </c>
      <c r="F206" s="186">
        <v>14.8</v>
      </c>
      <c r="G206" s="182">
        <v>11.9</v>
      </c>
      <c r="H206" s="223"/>
      <c r="I206" s="213">
        <f t="shared" si="9"/>
        <v>0.80405405405405406</v>
      </c>
      <c r="J206" s="213">
        <v>0.25423728813559321</v>
      </c>
      <c r="K206" s="178" t="s">
        <v>547</v>
      </c>
      <c r="L206" s="178">
        <v>54.5</v>
      </c>
      <c r="N206" s="152"/>
    </row>
    <row r="207" spans="1:28" x14ac:dyDescent="0.2">
      <c r="A207" s="181" t="s">
        <v>146</v>
      </c>
      <c r="B207" s="185" t="s">
        <v>485</v>
      </c>
      <c r="C207" s="181">
        <v>4</v>
      </c>
      <c r="D207" s="183">
        <v>43714</v>
      </c>
      <c r="E207" s="184">
        <v>123</v>
      </c>
      <c r="F207" s="186">
        <v>11.4</v>
      </c>
      <c r="G207" s="182">
        <v>9.1999999999999993</v>
      </c>
      <c r="H207" s="223"/>
      <c r="I207" s="213">
        <f t="shared" si="9"/>
        <v>0.80701754385964908</v>
      </c>
      <c r="J207" s="213">
        <v>0.21276595744680851</v>
      </c>
      <c r="K207" s="178">
        <v>51</v>
      </c>
      <c r="L207" s="178">
        <v>51</v>
      </c>
      <c r="N207" s="152"/>
    </row>
    <row r="208" spans="1:28" x14ac:dyDescent="0.2">
      <c r="A208" s="181" t="s">
        <v>146</v>
      </c>
      <c r="B208" s="5" t="s">
        <v>335</v>
      </c>
      <c r="C208" s="181">
        <v>4</v>
      </c>
      <c r="D208" s="183">
        <v>43745</v>
      </c>
      <c r="E208" s="184">
        <v>154</v>
      </c>
      <c r="F208" s="186">
        <v>12.8</v>
      </c>
      <c r="G208" s="182">
        <v>10.199999999999999</v>
      </c>
      <c r="H208" s="223"/>
      <c r="I208" s="213">
        <v>0.79687499999999989</v>
      </c>
      <c r="J208" s="213">
        <v>0.15315315315315325</v>
      </c>
      <c r="K208" s="215" t="s">
        <v>552</v>
      </c>
      <c r="L208" s="215">
        <v>78.5</v>
      </c>
      <c r="N208" s="152"/>
    </row>
    <row r="209" spans="1:16" x14ac:dyDescent="0.2">
      <c r="A209" s="181" t="s">
        <v>146</v>
      </c>
      <c r="B209" s="5" t="s">
        <v>341</v>
      </c>
      <c r="C209" s="181">
        <v>4</v>
      </c>
      <c r="D209" s="183">
        <v>43744</v>
      </c>
      <c r="E209" s="184">
        <v>153</v>
      </c>
      <c r="F209" s="186">
        <v>12.2</v>
      </c>
      <c r="G209" s="182">
        <v>9.9</v>
      </c>
      <c r="H209" s="223"/>
      <c r="I209" s="213">
        <v>0.8114754098360657</v>
      </c>
      <c r="J209" s="213">
        <v>0.18446601941747559</v>
      </c>
      <c r="K209" s="215" t="s">
        <v>553</v>
      </c>
      <c r="L209" s="215">
        <v>71</v>
      </c>
      <c r="N209" s="152"/>
    </row>
    <row r="210" spans="1:16" x14ac:dyDescent="0.2">
      <c r="A210" s="181" t="s">
        <v>146</v>
      </c>
      <c r="B210" s="5" t="s">
        <v>359</v>
      </c>
      <c r="C210" s="181">
        <v>4</v>
      </c>
      <c r="D210" s="183">
        <v>43744</v>
      </c>
      <c r="E210" s="184">
        <v>153</v>
      </c>
      <c r="F210" s="186">
        <v>14.9</v>
      </c>
      <c r="G210" s="182">
        <v>12.3</v>
      </c>
      <c r="H210" s="223"/>
      <c r="I210" s="213">
        <v>0.82550335570469802</v>
      </c>
      <c r="J210" s="213"/>
      <c r="K210" s="215"/>
      <c r="L210" s="215"/>
      <c r="N210" s="152"/>
    </row>
    <row r="211" spans="1:16" x14ac:dyDescent="0.2">
      <c r="A211" s="181" t="s">
        <v>146</v>
      </c>
      <c r="B211" s="5" t="s">
        <v>510</v>
      </c>
      <c r="C211" s="235">
        <v>4</v>
      </c>
      <c r="D211" s="183"/>
      <c r="E211" s="184"/>
      <c r="F211" s="186">
        <v>16.600000000000001</v>
      </c>
      <c r="G211" s="182">
        <v>13.3</v>
      </c>
      <c r="H211" s="223"/>
      <c r="I211" s="213">
        <v>0.8012048192771084</v>
      </c>
      <c r="J211" s="213"/>
      <c r="K211" s="215"/>
      <c r="L211" s="215"/>
      <c r="N211" s="152"/>
    </row>
    <row r="212" spans="1:16" x14ac:dyDescent="0.2">
      <c r="A212" s="181" t="s">
        <v>146</v>
      </c>
      <c r="B212" s="5" t="s">
        <v>512</v>
      </c>
      <c r="C212" s="235">
        <v>4</v>
      </c>
      <c r="D212" s="183"/>
      <c r="E212" s="184"/>
      <c r="F212" s="186">
        <v>14.3</v>
      </c>
      <c r="G212" s="182">
        <v>11.6</v>
      </c>
      <c r="H212" s="223"/>
      <c r="I212" s="213">
        <v>0.81118881118881114</v>
      </c>
      <c r="J212" s="213"/>
      <c r="K212" s="215"/>
      <c r="L212" s="215"/>
      <c r="N212" s="152"/>
    </row>
    <row r="213" spans="1:16" x14ac:dyDescent="0.2">
      <c r="A213" s="181" t="s">
        <v>146</v>
      </c>
      <c r="B213" s="5" t="s">
        <v>514</v>
      </c>
      <c r="C213" s="235">
        <v>4</v>
      </c>
      <c r="D213" s="183"/>
      <c r="E213" s="184"/>
      <c r="F213" s="186">
        <v>14.9</v>
      </c>
      <c r="G213" s="182">
        <v>12.3</v>
      </c>
      <c r="H213" s="223"/>
      <c r="I213" s="213">
        <v>0.82550335570469802</v>
      </c>
      <c r="J213" s="236"/>
      <c r="K213" s="200"/>
      <c r="L213" s="200"/>
      <c r="N213" s="152"/>
    </row>
    <row r="214" spans="1:16" x14ac:dyDescent="0.2">
      <c r="A214" s="181" t="s">
        <v>146</v>
      </c>
      <c r="B214" s="5" t="s">
        <v>516</v>
      </c>
      <c r="C214" s="235">
        <v>4</v>
      </c>
      <c r="D214" s="183">
        <v>43729</v>
      </c>
      <c r="E214" s="237">
        <v>141.5</v>
      </c>
      <c r="F214" s="186">
        <v>16.399999999999999</v>
      </c>
      <c r="G214" s="182">
        <v>13.2</v>
      </c>
      <c r="H214" s="223"/>
      <c r="I214" s="213">
        <v>0.80487804878048785</v>
      </c>
      <c r="J214" s="236"/>
      <c r="K214" s="200"/>
      <c r="L214" s="200"/>
      <c r="N214" s="152"/>
    </row>
    <row r="215" spans="1:16" x14ac:dyDescent="0.2">
      <c r="A215" s="181" t="s">
        <v>146</v>
      </c>
      <c r="B215" s="5" t="s">
        <v>498</v>
      </c>
      <c r="C215" s="181">
        <v>4</v>
      </c>
      <c r="D215" s="183">
        <v>43750</v>
      </c>
      <c r="E215" s="184">
        <v>162.5</v>
      </c>
      <c r="F215" s="182">
        <v>14.7</v>
      </c>
      <c r="G215" s="182">
        <v>11.9</v>
      </c>
      <c r="H215" s="182"/>
      <c r="I215" s="213">
        <v>0.80952380952380953</v>
      </c>
      <c r="J215" s="213">
        <v>0.22499999999999995</v>
      </c>
      <c r="K215" s="196"/>
      <c r="L215" s="196"/>
      <c r="N215" s="152"/>
    </row>
    <row r="216" spans="1:16" x14ac:dyDescent="0.2">
      <c r="A216" s="181" t="s">
        <v>146</v>
      </c>
      <c r="B216" s="5" t="s">
        <v>518</v>
      </c>
      <c r="C216" s="235">
        <v>4</v>
      </c>
      <c r="D216" s="183">
        <v>43735</v>
      </c>
      <c r="E216" s="184">
        <v>147.5</v>
      </c>
      <c r="F216" s="182">
        <v>15.6</v>
      </c>
      <c r="G216" s="182">
        <v>12.6</v>
      </c>
      <c r="H216" s="182"/>
      <c r="I216" s="213">
        <v>0.80769230769230771</v>
      </c>
      <c r="J216" s="186"/>
      <c r="K216" s="178"/>
      <c r="L216" s="178"/>
      <c r="N216" s="152"/>
    </row>
    <row r="217" spans="1:16" x14ac:dyDescent="0.2">
      <c r="A217" s="181" t="s">
        <v>146</v>
      </c>
      <c r="B217" s="185" t="s">
        <v>520</v>
      </c>
      <c r="C217" s="235">
        <v>4</v>
      </c>
      <c r="D217" s="183">
        <v>43735</v>
      </c>
      <c r="E217" s="184">
        <v>147.5</v>
      </c>
      <c r="F217" s="182">
        <v>15.2</v>
      </c>
      <c r="G217" s="182">
        <v>12.3</v>
      </c>
      <c r="H217" s="182"/>
      <c r="I217" s="213">
        <v>0.8092105263157896</v>
      </c>
      <c r="J217" s="213"/>
      <c r="K217" s="178"/>
      <c r="L217" s="178"/>
      <c r="N217" s="152"/>
    </row>
    <row r="218" spans="1:16" x14ac:dyDescent="0.2">
      <c r="A218" s="181" t="s">
        <v>146</v>
      </c>
      <c r="B218" s="185" t="s">
        <v>522</v>
      </c>
      <c r="C218" s="235">
        <v>4</v>
      </c>
      <c r="D218" s="183">
        <v>43735</v>
      </c>
      <c r="E218" s="184">
        <v>147.5</v>
      </c>
      <c r="F218" s="182">
        <v>16.2</v>
      </c>
      <c r="G218" s="182">
        <v>13</v>
      </c>
      <c r="H218" s="182"/>
      <c r="I218" s="213">
        <v>0.80246913580246915</v>
      </c>
      <c r="J218" s="213"/>
      <c r="K218" s="178"/>
      <c r="L218" s="178"/>
      <c r="N218" s="152"/>
      <c r="O218" s="238"/>
      <c r="P218" s="238"/>
    </row>
    <row r="219" spans="1:16" x14ac:dyDescent="0.2">
      <c r="A219" s="181" t="s">
        <v>146</v>
      </c>
      <c r="B219" s="185" t="s">
        <v>523</v>
      </c>
      <c r="C219" s="235">
        <v>4</v>
      </c>
      <c r="D219" s="183">
        <v>43735</v>
      </c>
      <c r="E219" s="184">
        <v>144</v>
      </c>
      <c r="F219" s="186">
        <v>15.9</v>
      </c>
      <c r="G219" s="186">
        <v>12.7</v>
      </c>
      <c r="H219" s="182"/>
      <c r="I219" s="213">
        <v>0.79874213836477981</v>
      </c>
      <c r="J219" s="213"/>
      <c r="K219" s="178"/>
      <c r="L219" s="178"/>
    </row>
    <row r="220" spans="1:16" x14ac:dyDescent="0.2">
      <c r="A220" s="181" t="s">
        <v>146</v>
      </c>
      <c r="B220" s="185" t="s">
        <v>500</v>
      </c>
      <c r="C220" s="181">
        <v>4</v>
      </c>
      <c r="D220" s="183">
        <v>43759</v>
      </c>
      <c r="E220" s="184">
        <v>171.5</v>
      </c>
      <c r="F220" s="186">
        <v>13.8</v>
      </c>
      <c r="G220" s="186">
        <v>11.2</v>
      </c>
      <c r="H220" s="182"/>
      <c r="I220" s="213">
        <v>0.81159420289855067</v>
      </c>
      <c r="J220" s="213">
        <v>0.27777777777777773</v>
      </c>
      <c r="K220" s="178" t="s">
        <v>554</v>
      </c>
      <c r="L220" s="178">
        <v>26</v>
      </c>
    </row>
    <row r="221" spans="1:16" x14ac:dyDescent="0.2">
      <c r="A221" s="181" t="s">
        <v>146</v>
      </c>
      <c r="B221" s="185" t="s">
        <v>488</v>
      </c>
      <c r="C221" s="181">
        <v>4</v>
      </c>
      <c r="D221" s="183">
        <v>43773</v>
      </c>
      <c r="E221" s="184">
        <v>178.5</v>
      </c>
      <c r="F221" s="182">
        <v>13.7</v>
      </c>
      <c r="G221" s="182">
        <v>11.2</v>
      </c>
      <c r="H221" s="182"/>
      <c r="I221" s="213">
        <v>0.81751824817518248</v>
      </c>
      <c r="J221" s="213">
        <v>0.21052631578947367</v>
      </c>
      <c r="K221" s="195">
        <v>73</v>
      </c>
      <c r="L221" s="178">
        <v>73</v>
      </c>
    </row>
    <row r="222" spans="1:16" x14ac:dyDescent="0.2">
      <c r="A222" s="181" t="s">
        <v>146</v>
      </c>
      <c r="B222" s="185" t="s">
        <v>525</v>
      </c>
      <c r="C222" s="235">
        <v>4</v>
      </c>
      <c r="D222" s="183">
        <v>43735</v>
      </c>
      <c r="E222" s="237">
        <v>147.5</v>
      </c>
      <c r="F222" s="228">
        <v>15.2</v>
      </c>
      <c r="G222" s="228">
        <v>12.6</v>
      </c>
      <c r="H222" s="228"/>
      <c r="I222" s="213">
        <v>0.82894736842105265</v>
      </c>
      <c r="J222" s="213"/>
      <c r="K222" s="200"/>
      <c r="L222" s="215"/>
    </row>
    <row r="223" spans="1:16" x14ac:dyDescent="0.2">
      <c r="A223" s="181" t="s">
        <v>146</v>
      </c>
      <c r="B223" s="185" t="s">
        <v>527</v>
      </c>
      <c r="C223" s="235">
        <v>4</v>
      </c>
      <c r="D223" s="183">
        <v>43735</v>
      </c>
      <c r="E223" s="184">
        <v>147.5</v>
      </c>
      <c r="F223" s="182">
        <v>14.2</v>
      </c>
      <c r="G223" s="182">
        <v>12</v>
      </c>
      <c r="H223" s="182"/>
      <c r="I223" s="213">
        <v>0.84507042253521136</v>
      </c>
      <c r="J223" s="199"/>
      <c r="K223" s="195"/>
      <c r="L223" s="178"/>
    </row>
    <row r="224" spans="1:16" x14ac:dyDescent="0.2">
      <c r="A224" s="170" t="s">
        <v>146</v>
      </c>
      <c r="B224" s="171" t="s">
        <v>529</v>
      </c>
      <c r="C224" s="235">
        <v>4</v>
      </c>
      <c r="D224" s="217">
        <v>43735</v>
      </c>
      <c r="E224" s="215">
        <v>147.5</v>
      </c>
      <c r="F224" s="182">
        <v>15</v>
      </c>
      <c r="G224" s="182">
        <v>12.1</v>
      </c>
      <c r="H224" s="182"/>
      <c r="I224" s="175">
        <v>0.80666666666666664</v>
      </c>
      <c r="J224" s="213" t="s">
        <v>555</v>
      </c>
      <c r="K224" s="178"/>
      <c r="L224" s="178"/>
    </row>
    <row r="225" spans="1:22" x14ac:dyDescent="0.2">
      <c r="A225" s="170" t="s">
        <v>146</v>
      </c>
      <c r="B225" s="171" t="s">
        <v>531</v>
      </c>
      <c r="C225" s="239">
        <v>4</v>
      </c>
      <c r="D225" s="217">
        <v>43735</v>
      </c>
      <c r="E225" s="215">
        <v>147.5</v>
      </c>
      <c r="F225" s="182">
        <v>14.6</v>
      </c>
      <c r="G225" s="182">
        <v>11.6</v>
      </c>
      <c r="H225" s="182"/>
      <c r="I225" s="175">
        <v>0.79452054794520544</v>
      </c>
      <c r="J225" s="175"/>
      <c r="K225" s="178"/>
      <c r="L225" s="178"/>
    </row>
    <row r="226" spans="1:22" x14ac:dyDescent="0.2">
      <c r="A226" s="170" t="s">
        <v>146</v>
      </c>
      <c r="B226" s="171" t="s">
        <v>356</v>
      </c>
      <c r="C226" s="170">
        <v>4</v>
      </c>
      <c r="D226" s="217">
        <v>43782</v>
      </c>
      <c r="E226" s="215">
        <v>191</v>
      </c>
      <c r="F226" s="186">
        <v>14.3</v>
      </c>
      <c r="G226" s="186">
        <v>11.4</v>
      </c>
      <c r="H226" s="186"/>
      <c r="I226" s="175">
        <v>0.79720279720279719</v>
      </c>
      <c r="J226" s="213">
        <v>0.17213114754098374</v>
      </c>
      <c r="K226" s="178" t="s">
        <v>556</v>
      </c>
      <c r="L226" s="178">
        <v>70</v>
      </c>
      <c r="N226" s="216"/>
    </row>
    <row r="227" spans="1:22" x14ac:dyDescent="0.2">
      <c r="A227" s="170" t="s">
        <v>146</v>
      </c>
      <c r="B227" s="171" t="s">
        <v>534</v>
      </c>
      <c r="C227" s="239">
        <v>4</v>
      </c>
      <c r="D227" s="217">
        <v>43735</v>
      </c>
      <c r="E227" s="215">
        <v>147.5</v>
      </c>
      <c r="F227" s="196">
        <v>15.4</v>
      </c>
      <c r="G227" s="196">
        <v>12.4</v>
      </c>
      <c r="H227" s="196"/>
      <c r="I227" s="175">
        <v>0.80519480519480524</v>
      </c>
      <c r="J227" s="213"/>
      <c r="K227" s="178"/>
      <c r="L227" s="178"/>
    </row>
    <row r="228" spans="1:22" x14ac:dyDescent="0.2">
      <c r="A228" s="181" t="s">
        <v>146</v>
      </c>
      <c r="B228" s="5" t="s">
        <v>536</v>
      </c>
      <c r="C228" s="235">
        <v>5</v>
      </c>
      <c r="D228" s="183"/>
      <c r="E228" s="184"/>
      <c r="F228" s="186">
        <v>17.600000000000001</v>
      </c>
      <c r="G228" s="182">
        <v>14.2</v>
      </c>
      <c r="H228" s="223"/>
      <c r="I228" s="213">
        <v>0.80681818181818177</v>
      </c>
      <c r="J228" s="213"/>
      <c r="K228" s="215"/>
      <c r="L228" s="215"/>
    </row>
    <row r="229" spans="1:22" x14ac:dyDescent="0.2">
      <c r="A229" s="181" t="s">
        <v>146</v>
      </c>
      <c r="B229" s="185" t="s">
        <v>314</v>
      </c>
      <c r="C229" s="181">
        <v>5</v>
      </c>
      <c r="D229" s="183">
        <v>43762</v>
      </c>
      <c r="E229" s="184">
        <v>171</v>
      </c>
      <c r="F229" s="182">
        <v>18.600000000000001</v>
      </c>
      <c r="G229" s="182">
        <v>15</v>
      </c>
      <c r="H229" s="182"/>
      <c r="I229" s="213">
        <v>0.80645161290322576</v>
      </c>
      <c r="J229" s="213">
        <v>0.16981132075471705</v>
      </c>
      <c r="K229" s="178" t="s">
        <v>557</v>
      </c>
      <c r="L229" s="178">
        <v>66</v>
      </c>
    </row>
    <row r="230" spans="1:22" x14ac:dyDescent="0.2">
      <c r="A230" s="181" t="s">
        <v>146</v>
      </c>
      <c r="B230" s="185" t="s">
        <v>506</v>
      </c>
      <c r="C230" s="181">
        <v>5</v>
      </c>
      <c r="D230" s="183">
        <v>43769</v>
      </c>
      <c r="E230" s="184">
        <v>181.5</v>
      </c>
      <c r="F230" s="186">
        <v>17.5</v>
      </c>
      <c r="G230" s="186">
        <v>13.8</v>
      </c>
      <c r="H230" s="182"/>
      <c r="I230" s="213">
        <v>0.78857142857142859</v>
      </c>
      <c r="J230" s="213">
        <v>0.12903225806451613</v>
      </c>
      <c r="K230" s="178" t="s">
        <v>558</v>
      </c>
      <c r="L230" s="178">
        <v>71.5</v>
      </c>
    </row>
    <row r="231" spans="1:22" x14ac:dyDescent="0.2">
      <c r="A231" s="181" t="s">
        <v>146</v>
      </c>
      <c r="B231" s="185" t="s">
        <v>491</v>
      </c>
      <c r="C231" s="181">
        <v>5</v>
      </c>
      <c r="D231" s="183">
        <v>43759</v>
      </c>
      <c r="E231" s="184">
        <v>171.5</v>
      </c>
      <c r="F231" s="182">
        <v>16.3</v>
      </c>
      <c r="G231" s="182">
        <v>13.3</v>
      </c>
      <c r="H231" s="182"/>
      <c r="I231" s="213">
        <v>0.81595092024539884</v>
      </c>
      <c r="J231" s="213">
        <v>0.18115942028985507</v>
      </c>
      <c r="K231" s="178">
        <v>60</v>
      </c>
      <c r="L231" s="178">
        <v>60</v>
      </c>
    </row>
    <row r="232" spans="1:22" x14ac:dyDescent="0.2">
      <c r="A232" s="181" t="s">
        <v>146</v>
      </c>
      <c r="B232" s="5" t="s">
        <v>392</v>
      </c>
      <c r="C232" s="181">
        <v>5</v>
      </c>
      <c r="D232" s="183">
        <v>43778.5</v>
      </c>
      <c r="E232" s="184">
        <v>187.5</v>
      </c>
      <c r="F232" s="182">
        <v>16.5</v>
      </c>
      <c r="G232" s="182">
        <v>13.1</v>
      </c>
      <c r="H232" s="182"/>
      <c r="I232" s="213">
        <v>0.79393939393939394</v>
      </c>
      <c r="J232" s="213">
        <v>0.17857142857142858</v>
      </c>
      <c r="K232" s="178" t="s">
        <v>559</v>
      </c>
      <c r="L232" s="178">
        <v>54.5</v>
      </c>
    </row>
    <row r="233" spans="1:22" x14ac:dyDescent="0.2">
      <c r="A233" s="181" t="s">
        <v>146</v>
      </c>
      <c r="B233" s="5" t="s">
        <v>477</v>
      </c>
      <c r="C233" s="181">
        <v>5</v>
      </c>
      <c r="D233" s="183">
        <v>43778.5</v>
      </c>
      <c r="E233" s="184">
        <v>187.5</v>
      </c>
      <c r="F233" s="182">
        <v>15.2</v>
      </c>
      <c r="G233" s="182">
        <v>12.2</v>
      </c>
      <c r="H233" s="182"/>
      <c r="I233" s="213">
        <v>0.80263157894736836</v>
      </c>
      <c r="J233" s="213">
        <v>0.19685039370078741</v>
      </c>
      <c r="K233" s="184" t="s">
        <v>560</v>
      </c>
      <c r="L233" s="184">
        <v>57.5</v>
      </c>
    </row>
    <row r="234" spans="1:22" x14ac:dyDescent="0.2">
      <c r="A234" s="170" t="s">
        <v>146</v>
      </c>
      <c r="B234" s="171" t="s">
        <v>347</v>
      </c>
      <c r="C234" s="170">
        <v>5</v>
      </c>
      <c r="D234" s="217">
        <v>43785</v>
      </c>
      <c r="E234" s="215">
        <v>194</v>
      </c>
      <c r="F234" s="186">
        <v>15.9</v>
      </c>
      <c r="G234" s="182">
        <v>12.8</v>
      </c>
      <c r="H234" s="182"/>
      <c r="I234" s="175">
        <v>0.80503144654088055</v>
      </c>
      <c r="J234" s="213">
        <v>0.19819819819819831</v>
      </c>
      <c r="K234" s="178" t="s">
        <v>561</v>
      </c>
      <c r="L234" s="178">
        <v>67</v>
      </c>
    </row>
    <row r="235" spans="1:22" x14ac:dyDescent="0.2">
      <c r="A235" s="170" t="s">
        <v>146</v>
      </c>
      <c r="B235" s="171" t="s">
        <v>368</v>
      </c>
      <c r="C235" s="170">
        <v>5</v>
      </c>
      <c r="D235" s="217">
        <v>43782</v>
      </c>
      <c r="E235" s="215">
        <v>191</v>
      </c>
      <c r="F235" s="196">
        <v>15.7</v>
      </c>
      <c r="G235" s="196">
        <v>12.7</v>
      </c>
      <c r="H235" s="196"/>
      <c r="I235" s="175">
        <v>0.80891719745222934</v>
      </c>
      <c r="J235" s="213">
        <v>0.26213592233009703</v>
      </c>
      <c r="K235" s="178" t="s">
        <v>562</v>
      </c>
      <c r="L235" s="178">
        <v>51</v>
      </c>
    </row>
    <row r="236" spans="1:22" x14ac:dyDescent="0.2">
      <c r="A236" s="170" t="s">
        <v>146</v>
      </c>
      <c r="B236" s="171" t="s">
        <v>484</v>
      </c>
      <c r="C236" s="218">
        <v>5</v>
      </c>
      <c r="D236" s="217">
        <v>43782</v>
      </c>
      <c r="E236" s="215">
        <v>191</v>
      </c>
      <c r="F236" s="182">
        <v>17.5</v>
      </c>
      <c r="G236" s="182">
        <v>13.7</v>
      </c>
      <c r="H236" s="182"/>
      <c r="I236" s="175">
        <v>0.78285714285714281</v>
      </c>
      <c r="J236" s="213">
        <v>0.18243243243243237</v>
      </c>
      <c r="K236" s="178" t="s">
        <v>563</v>
      </c>
      <c r="L236" s="178">
        <v>68</v>
      </c>
    </row>
    <row r="237" spans="1:22" x14ac:dyDescent="0.2">
      <c r="A237" s="170" t="s">
        <v>146</v>
      </c>
      <c r="B237" s="171" t="s">
        <v>512</v>
      </c>
      <c r="C237" s="181">
        <v>5</v>
      </c>
      <c r="D237" s="177">
        <v>43785</v>
      </c>
      <c r="E237" s="178">
        <v>197.5</v>
      </c>
      <c r="F237" s="179">
        <v>17.2</v>
      </c>
      <c r="G237" s="179">
        <v>13.8</v>
      </c>
      <c r="H237" s="179"/>
      <c r="I237" s="175">
        <v>0.80232558139534893</v>
      </c>
      <c r="J237" s="213">
        <v>0.20279720279720267</v>
      </c>
      <c r="K237" s="178"/>
      <c r="L237" s="178"/>
    </row>
    <row r="238" spans="1:22" x14ac:dyDescent="0.2">
      <c r="A238" s="170" t="s">
        <v>146</v>
      </c>
      <c r="B238" s="171" t="s">
        <v>430</v>
      </c>
      <c r="C238" s="181">
        <v>5</v>
      </c>
      <c r="D238" s="177">
        <v>43785</v>
      </c>
      <c r="E238" s="184">
        <v>194</v>
      </c>
      <c r="F238" s="179">
        <v>14.6</v>
      </c>
      <c r="G238" s="179">
        <v>11.6</v>
      </c>
      <c r="H238" s="179"/>
      <c r="I238" s="175">
        <v>0.79452054794520544</v>
      </c>
      <c r="J238" s="213">
        <v>0.1774193548387096</v>
      </c>
      <c r="K238" s="184" t="s">
        <v>546</v>
      </c>
      <c r="L238" s="184">
        <v>58</v>
      </c>
      <c r="O238" s="196"/>
      <c r="P238" s="196"/>
      <c r="Q238" s="196"/>
      <c r="R238" s="196"/>
      <c r="S238" s="196"/>
      <c r="T238" s="196"/>
      <c r="U238" s="196"/>
    </row>
    <row r="239" spans="1:22" x14ac:dyDescent="0.2">
      <c r="A239" s="170" t="s">
        <v>146</v>
      </c>
      <c r="B239" s="171" t="s">
        <v>505</v>
      </c>
      <c r="C239" s="170">
        <v>5</v>
      </c>
      <c r="D239" s="177">
        <v>43785</v>
      </c>
      <c r="E239" s="184">
        <v>197.5</v>
      </c>
      <c r="F239" s="179">
        <v>18.100000000000001</v>
      </c>
      <c r="G239" s="179">
        <v>14.3</v>
      </c>
      <c r="H239" s="179"/>
      <c r="I239" s="175">
        <v>0.79005524861878451</v>
      </c>
      <c r="J239" s="213">
        <v>0.18300653594771246</v>
      </c>
      <c r="K239" s="178" t="s">
        <v>564</v>
      </c>
      <c r="L239" s="178">
        <v>60</v>
      </c>
      <c r="O239" s="196"/>
      <c r="P239" s="196"/>
      <c r="Q239" s="196"/>
      <c r="R239" s="196"/>
      <c r="S239" s="196"/>
      <c r="T239" s="196"/>
      <c r="U239" s="196"/>
    </row>
    <row r="240" spans="1:22" x14ac:dyDescent="0.2">
      <c r="A240" s="170" t="s">
        <v>146</v>
      </c>
      <c r="B240" s="171" t="s">
        <v>410</v>
      </c>
      <c r="C240" s="170">
        <v>5</v>
      </c>
      <c r="D240" s="177">
        <v>43785</v>
      </c>
      <c r="E240" s="178">
        <v>194</v>
      </c>
      <c r="F240" s="179">
        <v>15.2</v>
      </c>
      <c r="G240" s="179">
        <v>12.6</v>
      </c>
      <c r="H240" s="179"/>
      <c r="I240" s="175">
        <v>0.82894736842105265</v>
      </c>
      <c r="J240" s="213">
        <v>0.16030534351145037</v>
      </c>
      <c r="K240" s="178" t="s">
        <v>565</v>
      </c>
      <c r="L240" s="178">
        <v>53</v>
      </c>
      <c r="O240" s="196"/>
      <c r="P240" s="196"/>
      <c r="Q240" s="196"/>
      <c r="R240" s="196"/>
      <c r="S240" s="196"/>
      <c r="T240" s="196"/>
      <c r="U240" s="196"/>
      <c r="V240" s="196"/>
    </row>
    <row r="241" spans="1:28" x14ac:dyDescent="0.2">
      <c r="A241" s="170" t="s">
        <v>146</v>
      </c>
      <c r="B241" s="171" t="s">
        <v>427</v>
      </c>
      <c r="C241" s="159">
        <v>5</v>
      </c>
      <c r="D241" s="177">
        <v>43788.5</v>
      </c>
      <c r="E241" s="215">
        <v>197.5</v>
      </c>
      <c r="F241" s="179">
        <v>18.600000000000001</v>
      </c>
      <c r="G241" s="179">
        <v>14.6</v>
      </c>
      <c r="H241" s="179"/>
      <c r="I241" s="175">
        <v>0.78494623655913975</v>
      </c>
      <c r="J241" s="213">
        <v>0.2317880794701988</v>
      </c>
      <c r="K241" s="215" t="s">
        <v>566</v>
      </c>
      <c r="L241" s="215">
        <v>61.5</v>
      </c>
      <c r="O241" s="196"/>
      <c r="P241" s="196"/>
      <c r="Q241" s="196"/>
      <c r="R241" s="196"/>
      <c r="S241" s="196"/>
      <c r="T241" s="196"/>
      <c r="U241" s="196"/>
      <c r="V241" s="196"/>
    </row>
    <row r="242" spans="1:28" x14ac:dyDescent="0.2">
      <c r="A242" s="170" t="s">
        <v>146</v>
      </c>
      <c r="B242" s="171" t="s">
        <v>480</v>
      </c>
      <c r="C242" s="159">
        <v>5</v>
      </c>
      <c r="D242" s="177">
        <v>43788.5</v>
      </c>
      <c r="E242" s="215">
        <v>197.5</v>
      </c>
      <c r="F242" s="200">
        <v>15.8</v>
      </c>
      <c r="G242" s="200">
        <v>12.7</v>
      </c>
      <c r="H242" s="200"/>
      <c r="I242" s="175">
        <v>0.80379746835443033</v>
      </c>
      <c r="J242" s="213">
        <v>0.18796992481203006</v>
      </c>
      <c r="K242" s="215" t="s">
        <v>567</v>
      </c>
      <c r="L242" s="215">
        <v>80.5</v>
      </c>
      <c r="V242" s="196"/>
    </row>
    <row r="243" spans="1:28" x14ac:dyDescent="0.2">
      <c r="A243" s="170" t="s">
        <v>146</v>
      </c>
      <c r="B243" s="210" t="s">
        <v>514</v>
      </c>
      <c r="C243" s="170">
        <v>5</v>
      </c>
      <c r="D243" s="217">
        <v>43792</v>
      </c>
      <c r="E243" s="215">
        <v>204.5</v>
      </c>
      <c r="F243" s="186">
        <v>18.100000000000001</v>
      </c>
      <c r="G243" s="182">
        <v>14.5</v>
      </c>
      <c r="H243" s="182"/>
      <c r="I243" s="175">
        <v>0.80110497237569056</v>
      </c>
      <c r="J243" s="213">
        <v>0.21476510067114102</v>
      </c>
      <c r="K243" s="178"/>
      <c r="L243" s="178"/>
      <c r="V243" s="196"/>
    </row>
    <row r="244" spans="1:28" x14ac:dyDescent="0.2">
      <c r="A244" s="170" t="s">
        <v>146</v>
      </c>
      <c r="B244" s="210" t="s">
        <v>433</v>
      </c>
      <c r="C244" s="170">
        <v>5</v>
      </c>
      <c r="D244" s="217">
        <v>43792</v>
      </c>
      <c r="E244" s="215">
        <v>201</v>
      </c>
      <c r="F244" s="186">
        <v>14.9</v>
      </c>
      <c r="G244" s="186">
        <v>11.8</v>
      </c>
      <c r="H244" s="186"/>
      <c r="I244" s="175">
        <v>0.79194630872483229</v>
      </c>
      <c r="J244" s="213">
        <v>0.22131147540983617</v>
      </c>
      <c r="K244" s="178" t="s">
        <v>549</v>
      </c>
      <c r="L244" s="178">
        <v>59</v>
      </c>
      <c r="M244" s="181"/>
    </row>
    <row r="245" spans="1:28" x14ac:dyDescent="0.2">
      <c r="A245" s="170" t="s">
        <v>146</v>
      </c>
      <c r="B245" s="210" t="s">
        <v>445</v>
      </c>
      <c r="C245" s="170">
        <v>5</v>
      </c>
      <c r="D245" s="217">
        <v>43798</v>
      </c>
      <c r="E245" s="215">
        <v>207</v>
      </c>
      <c r="F245" s="196">
        <v>17.3</v>
      </c>
      <c r="G245" s="196">
        <v>13.3</v>
      </c>
      <c r="H245" s="196"/>
      <c r="I245" s="175">
        <v>0.76878612716763006</v>
      </c>
      <c r="J245" s="213">
        <v>0.19310344827586212</v>
      </c>
      <c r="K245" s="178" t="s">
        <v>568</v>
      </c>
      <c r="L245" s="178">
        <v>60</v>
      </c>
      <c r="M245" s="181"/>
    </row>
    <row r="246" spans="1:28" s="196" customFormat="1" x14ac:dyDescent="0.2">
      <c r="A246" s="170" t="s">
        <v>146</v>
      </c>
      <c r="B246" s="210" t="s">
        <v>516</v>
      </c>
      <c r="C246" s="181">
        <v>5</v>
      </c>
      <c r="D246" s="183">
        <v>43792</v>
      </c>
      <c r="E246" s="184">
        <v>204.5</v>
      </c>
      <c r="F246" s="182">
        <v>18.8</v>
      </c>
      <c r="G246" s="182">
        <v>15</v>
      </c>
      <c r="H246" s="182"/>
      <c r="I246" s="213">
        <v>0.7978723404255319</v>
      </c>
      <c r="J246" s="213">
        <v>0.14634146341463428</v>
      </c>
      <c r="K246" s="178" t="s">
        <v>569</v>
      </c>
      <c r="L246" s="178">
        <v>63</v>
      </c>
      <c r="M246" s="170"/>
      <c r="N246" s="171"/>
      <c r="O246" s="152"/>
      <c r="P246" s="152"/>
      <c r="Q246" s="152"/>
      <c r="R246" s="152"/>
      <c r="S246" s="152"/>
      <c r="T246" s="152"/>
      <c r="U246" s="152"/>
      <c r="V246" s="152"/>
      <c r="W246" s="152"/>
      <c r="X246" s="152"/>
      <c r="Y246" s="152"/>
      <c r="Z246" s="152"/>
      <c r="AA246" s="152"/>
      <c r="AB246" s="152"/>
    </row>
    <row r="247" spans="1:28" s="196" customFormat="1" x14ac:dyDescent="0.2">
      <c r="A247" s="170" t="s">
        <v>146</v>
      </c>
      <c r="B247" s="210" t="s">
        <v>471</v>
      </c>
      <c r="C247" s="181">
        <v>5</v>
      </c>
      <c r="D247" s="217">
        <v>43791.5</v>
      </c>
      <c r="E247" s="215">
        <v>207</v>
      </c>
      <c r="F247" s="182">
        <v>17.899999999999999</v>
      </c>
      <c r="G247" s="182">
        <v>13.8</v>
      </c>
      <c r="H247" s="182"/>
      <c r="I247" s="175">
        <v>0.77094972067039114</v>
      </c>
      <c r="J247" s="213">
        <v>0.20134228187919451</v>
      </c>
      <c r="K247" s="178" t="s">
        <v>570</v>
      </c>
      <c r="L247" s="178">
        <v>63.5</v>
      </c>
      <c r="M247" s="181"/>
      <c r="N247" s="171"/>
      <c r="O247" s="152"/>
      <c r="P247" s="152"/>
      <c r="Q247" s="152"/>
      <c r="R247" s="152"/>
      <c r="S247" s="152"/>
      <c r="T247" s="152"/>
      <c r="U247" s="152"/>
      <c r="V247" s="152"/>
      <c r="W247" s="152"/>
      <c r="X247" s="152"/>
      <c r="Y247" s="152"/>
      <c r="Z247" s="152"/>
      <c r="AA247" s="152"/>
      <c r="AB247" s="152"/>
    </row>
    <row r="248" spans="1:28" s="196" customFormat="1" x14ac:dyDescent="0.2">
      <c r="A248" s="170" t="s">
        <v>146</v>
      </c>
      <c r="B248" s="171" t="s">
        <v>308</v>
      </c>
      <c r="C248" s="181">
        <v>5</v>
      </c>
      <c r="D248" s="217">
        <v>43812.5</v>
      </c>
      <c r="E248" s="215">
        <v>224.5</v>
      </c>
      <c r="F248" s="182">
        <v>17</v>
      </c>
      <c r="G248" s="182">
        <v>13.6</v>
      </c>
      <c r="I248" s="175">
        <v>0.79999999999999993</v>
      </c>
      <c r="J248" s="213">
        <v>0.20567375886524825</v>
      </c>
      <c r="K248" s="178" t="s">
        <v>571</v>
      </c>
      <c r="L248" s="178">
        <v>72.5</v>
      </c>
      <c r="M248" s="181"/>
      <c r="N248" s="171"/>
      <c r="O248" s="152"/>
      <c r="P248" s="152"/>
      <c r="Q248" s="152"/>
      <c r="R248" s="152"/>
      <c r="S248" s="152"/>
      <c r="T248" s="152"/>
      <c r="U248" s="152"/>
      <c r="V248" s="152"/>
      <c r="W248" s="152"/>
      <c r="X248" s="152"/>
      <c r="Y248" s="152"/>
      <c r="Z248" s="152"/>
      <c r="AA248" s="152"/>
      <c r="AB248" s="152"/>
    </row>
    <row r="249" spans="1:28" s="196" customFormat="1" x14ac:dyDescent="0.2">
      <c r="A249" s="170" t="s">
        <v>146</v>
      </c>
      <c r="B249" s="171" t="s">
        <v>498</v>
      </c>
      <c r="C249" s="170">
        <v>5</v>
      </c>
      <c r="D249" s="217">
        <v>43809</v>
      </c>
      <c r="E249" s="215">
        <v>221.5</v>
      </c>
      <c r="F249" s="182">
        <v>17.3</v>
      </c>
      <c r="G249" s="182">
        <v>13.8</v>
      </c>
      <c r="I249" s="175">
        <v>0.79768786127167635</v>
      </c>
      <c r="J249" s="175">
        <v>0.17687074829931984</v>
      </c>
      <c r="K249" s="178" t="s">
        <v>572</v>
      </c>
      <c r="L249" s="178">
        <v>59</v>
      </c>
      <c r="M249" s="181"/>
      <c r="N249" s="171"/>
      <c r="O249" s="152"/>
      <c r="P249" s="152"/>
      <c r="Q249" s="152"/>
      <c r="R249" s="152"/>
      <c r="S249" s="152"/>
      <c r="T249" s="152"/>
      <c r="U249" s="152"/>
      <c r="V249" s="152"/>
      <c r="W249" s="152"/>
      <c r="X249" s="152"/>
      <c r="Y249" s="152"/>
      <c r="Z249" s="152"/>
      <c r="AA249" s="152"/>
      <c r="AB249" s="152"/>
    </row>
    <row r="250" spans="1:28" x14ac:dyDescent="0.2">
      <c r="A250" s="239" t="s">
        <v>146</v>
      </c>
      <c r="B250" s="241" t="s">
        <v>500</v>
      </c>
      <c r="C250" s="239">
        <v>5</v>
      </c>
      <c r="D250" s="242">
        <v>43812.5</v>
      </c>
      <c r="E250" s="243">
        <v>225</v>
      </c>
      <c r="F250" s="244">
        <v>16.2</v>
      </c>
      <c r="G250" s="245">
        <v>12.3</v>
      </c>
      <c r="H250" s="246"/>
      <c r="I250" s="247">
        <v>0.7592592592592593</v>
      </c>
      <c r="J250" s="248">
        <v>0.17391304347826075</v>
      </c>
      <c r="K250" s="249" t="s">
        <v>496</v>
      </c>
      <c r="L250" s="249">
        <v>53.5</v>
      </c>
      <c r="W250" s="196"/>
    </row>
    <row r="251" spans="1:28" x14ac:dyDescent="0.2">
      <c r="A251" s="170" t="s">
        <v>146</v>
      </c>
      <c r="B251" s="171" t="s">
        <v>520</v>
      </c>
      <c r="C251" s="170">
        <v>5</v>
      </c>
      <c r="D251" s="217">
        <v>43816.5</v>
      </c>
      <c r="E251" s="215">
        <v>229</v>
      </c>
      <c r="F251" s="196">
        <v>17.600000000000001</v>
      </c>
      <c r="G251" s="196">
        <v>14.2</v>
      </c>
      <c r="H251" s="196"/>
      <c r="I251" s="175">
        <v>0.80681818181818177</v>
      </c>
      <c r="J251" s="213">
        <v>0.15789473684210542</v>
      </c>
      <c r="K251" s="178" t="s">
        <v>573</v>
      </c>
      <c r="L251" s="178">
        <v>81.5</v>
      </c>
      <c r="M251" s="181"/>
      <c r="N251" s="152"/>
      <c r="W251" s="196"/>
    </row>
    <row r="252" spans="1:28" x14ac:dyDescent="0.2">
      <c r="A252" s="170" t="s">
        <v>146</v>
      </c>
      <c r="B252" s="171" t="s">
        <v>522</v>
      </c>
      <c r="C252" s="181">
        <v>5</v>
      </c>
      <c r="D252" s="183">
        <v>43820.5</v>
      </c>
      <c r="E252" s="184">
        <v>233</v>
      </c>
      <c r="F252" s="182">
        <v>19</v>
      </c>
      <c r="G252" s="182">
        <v>15.2</v>
      </c>
      <c r="H252" s="186"/>
      <c r="I252" s="213">
        <v>0.79999999999999993</v>
      </c>
      <c r="J252" s="213">
        <v>0.17283950617283955</v>
      </c>
      <c r="K252" s="178" t="s">
        <v>574</v>
      </c>
      <c r="L252" s="178">
        <v>85.5</v>
      </c>
      <c r="M252" s="181"/>
      <c r="N252" s="152"/>
      <c r="W252" s="196"/>
    </row>
    <row r="253" spans="1:28" x14ac:dyDescent="0.2">
      <c r="A253" s="170" t="s">
        <v>146</v>
      </c>
      <c r="B253" s="171" t="s">
        <v>359</v>
      </c>
      <c r="C253" s="181">
        <v>5</v>
      </c>
      <c r="D253" s="217">
        <v>43831.5</v>
      </c>
      <c r="E253" s="215">
        <v>240.5</v>
      </c>
      <c r="F253" s="182">
        <v>17.100000000000001</v>
      </c>
      <c r="G253" s="182">
        <v>14.3</v>
      </c>
      <c r="H253" s="196"/>
      <c r="I253" s="175">
        <v>0.83625730994152048</v>
      </c>
      <c r="J253" s="213">
        <v>0.14765100671140946</v>
      </c>
      <c r="K253" s="178" t="s">
        <v>575</v>
      </c>
      <c r="L253" s="178">
        <v>87.5</v>
      </c>
      <c r="N253" s="152"/>
      <c r="W253" s="196"/>
    </row>
    <row r="254" spans="1:28" x14ac:dyDescent="0.2">
      <c r="A254" s="170" t="s">
        <v>146</v>
      </c>
      <c r="B254" s="171" t="s">
        <v>401</v>
      </c>
      <c r="C254" s="170">
        <v>5</v>
      </c>
      <c r="D254" s="217">
        <v>43820.5</v>
      </c>
      <c r="E254" s="215">
        <v>229.5</v>
      </c>
      <c r="F254" s="182">
        <v>20.3</v>
      </c>
      <c r="G254" s="182">
        <v>16.399999999999999</v>
      </c>
      <c r="H254" s="196"/>
      <c r="I254" s="175">
        <v>0.80788177339901468</v>
      </c>
      <c r="J254" s="175">
        <v>0.24539877300613497</v>
      </c>
      <c r="K254" s="178" t="s">
        <v>576</v>
      </c>
      <c r="L254" s="178">
        <v>96.5</v>
      </c>
      <c r="M254" s="181"/>
      <c r="N254" s="152"/>
    </row>
    <row r="255" spans="1:28" x14ac:dyDescent="0.2">
      <c r="A255" s="170" t="s">
        <v>146</v>
      </c>
      <c r="B255" s="171" t="s">
        <v>523</v>
      </c>
      <c r="C255" s="170">
        <v>5</v>
      </c>
      <c r="D255" s="217">
        <v>43812.5</v>
      </c>
      <c r="E255" s="215">
        <v>225</v>
      </c>
      <c r="F255" s="186">
        <v>19.7</v>
      </c>
      <c r="G255" s="182">
        <v>15.4</v>
      </c>
      <c r="H255" s="196"/>
      <c r="I255" s="175">
        <v>0.78172588832487311</v>
      </c>
      <c r="J255" s="213">
        <v>0.23899371069182382</v>
      </c>
      <c r="K255" s="178" t="s">
        <v>577</v>
      </c>
      <c r="L255" s="178">
        <v>77.5</v>
      </c>
      <c r="N255" s="152"/>
    </row>
    <row r="256" spans="1:28" x14ac:dyDescent="0.2">
      <c r="A256" s="170" t="s">
        <v>146</v>
      </c>
      <c r="B256" s="171" t="s">
        <v>518</v>
      </c>
      <c r="C256" s="170">
        <v>5</v>
      </c>
      <c r="D256" s="217">
        <v>43816.5</v>
      </c>
      <c r="E256" s="215">
        <v>229</v>
      </c>
      <c r="F256" s="196">
        <v>18.899999999999999</v>
      </c>
      <c r="G256" s="196">
        <v>15.2</v>
      </c>
      <c r="H256" s="196"/>
      <c r="I256" s="175">
        <v>0.8042328042328043</v>
      </c>
      <c r="J256" s="213">
        <v>0.21153846153846148</v>
      </c>
      <c r="K256" s="178" t="s">
        <v>573</v>
      </c>
      <c r="L256" s="178">
        <v>81.5</v>
      </c>
      <c r="N256" s="152"/>
    </row>
    <row r="257" spans="1:28" x14ac:dyDescent="0.2">
      <c r="A257" s="170" t="s">
        <v>146</v>
      </c>
      <c r="B257" s="171" t="s">
        <v>529</v>
      </c>
      <c r="C257" s="181">
        <v>5</v>
      </c>
      <c r="D257" s="217">
        <v>43816.5</v>
      </c>
      <c r="E257" s="215">
        <v>229</v>
      </c>
      <c r="F257" s="182">
        <v>18.3</v>
      </c>
      <c r="G257" s="182">
        <v>14.6</v>
      </c>
      <c r="H257" s="196"/>
      <c r="I257" s="175">
        <v>0.79781420765027322</v>
      </c>
      <c r="J257" s="213">
        <v>0.22000000000000006</v>
      </c>
      <c r="K257" s="178" t="s">
        <v>573</v>
      </c>
      <c r="L257" s="178">
        <v>81.5</v>
      </c>
      <c r="M257" s="181"/>
      <c r="N257" s="152"/>
    </row>
    <row r="258" spans="1:28" x14ac:dyDescent="0.2">
      <c r="A258" s="170" t="s">
        <v>146</v>
      </c>
      <c r="B258" s="171" t="s">
        <v>531</v>
      </c>
      <c r="C258" s="170">
        <v>5</v>
      </c>
      <c r="D258" s="217">
        <v>43820.5</v>
      </c>
      <c r="E258" s="215">
        <v>233</v>
      </c>
      <c r="F258" s="186">
        <v>17.7</v>
      </c>
      <c r="G258" s="182">
        <v>14</v>
      </c>
      <c r="H258" s="196"/>
      <c r="I258" s="175">
        <v>0.79096045197740117</v>
      </c>
      <c r="J258" s="213">
        <v>0.21232876712328766</v>
      </c>
      <c r="K258" s="178" t="s">
        <v>574</v>
      </c>
      <c r="L258" s="178">
        <v>85.5</v>
      </c>
      <c r="M258" s="181"/>
      <c r="N258" s="152"/>
      <c r="AB258" s="128"/>
    </row>
    <row r="259" spans="1:28" x14ac:dyDescent="0.2">
      <c r="A259" s="170" t="s">
        <v>146</v>
      </c>
      <c r="B259" s="171" t="s">
        <v>527</v>
      </c>
      <c r="C259" s="170">
        <v>5</v>
      </c>
      <c r="D259" s="217">
        <v>43820.5</v>
      </c>
      <c r="E259" s="215">
        <v>233</v>
      </c>
      <c r="F259" s="182">
        <v>16.8</v>
      </c>
      <c r="G259" s="182">
        <v>13.5</v>
      </c>
      <c r="H259" s="196"/>
      <c r="I259" s="175">
        <v>0.80357142857142849</v>
      </c>
      <c r="J259" s="175">
        <v>0.18309859154929589</v>
      </c>
      <c r="K259" s="178" t="s">
        <v>574</v>
      </c>
      <c r="L259" s="178">
        <v>85.5</v>
      </c>
      <c r="M259" s="181"/>
      <c r="N259" s="152"/>
    </row>
    <row r="260" spans="1:28" x14ac:dyDescent="0.2">
      <c r="A260" s="170" t="s">
        <v>146</v>
      </c>
      <c r="B260" s="171" t="s">
        <v>534</v>
      </c>
      <c r="C260" s="170">
        <v>5</v>
      </c>
      <c r="D260" s="217">
        <v>43834.5</v>
      </c>
      <c r="E260" s="215">
        <v>247</v>
      </c>
      <c r="F260" s="186">
        <v>17.3</v>
      </c>
      <c r="G260" s="186">
        <v>13.8</v>
      </c>
      <c r="H260" s="196"/>
      <c r="I260" s="175">
        <v>0.79768786127167635</v>
      </c>
      <c r="J260" s="213">
        <v>0.12337662337662339</v>
      </c>
      <c r="K260" s="178" t="s">
        <v>578</v>
      </c>
      <c r="L260" s="178">
        <v>99.5</v>
      </c>
      <c r="N260" s="152"/>
    </row>
    <row r="261" spans="1:28" x14ac:dyDescent="0.2">
      <c r="A261" s="170" t="s">
        <v>146</v>
      </c>
      <c r="B261" s="171" t="s">
        <v>536</v>
      </c>
      <c r="C261" s="235">
        <v>6</v>
      </c>
      <c r="D261" s="183">
        <v>43782</v>
      </c>
      <c r="E261" s="184">
        <v>194.5</v>
      </c>
      <c r="F261" s="182">
        <v>21.1</v>
      </c>
      <c r="G261" s="182">
        <v>16.5</v>
      </c>
      <c r="H261" s="182"/>
      <c r="I261" s="213">
        <v>0.78199052132701419</v>
      </c>
      <c r="J261" s="213">
        <v>0.19886363636363635</v>
      </c>
      <c r="K261" s="178"/>
      <c r="L261" s="178"/>
      <c r="M261" s="181"/>
      <c r="N261" s="152"/>
      <c r="AA261" s="128"/>
    </row>
    <row r="262" spans="1:28" x14ac:dyDescent="0.2">
      <c r="A262" s="170" t="s">
        <v>146</v>
      </c>
      <c r="B262" s="171" t="s">
        <v>430</v>
      </c>
      <c r="C262" s="170">
        <v>6</v>
      </c>
      <c r="D262" s="217">
        <v>43831.5</v>
      </c>
      <c r="E262" s="215">
        <v>240.5</v>
      </c>
      <c r="F262" s="186">
        <v>17.100000000000001</v>
      </c>
      <c r="G262" s="186">
        <v>13.8</v>
      </c>
      <c r="H262" s="196"/>
      <c r="I262" s="175">
        <v>0.80701754385964908</v>
      </c>
      <c r="J262" s="213">
        <v>0.1712328767123289</v>
      </c>
      <c r="K262" s="178" t="s">
        <v>579</v>
      </c>
      <c r="L262" s="178">
        <v>46.5</v>
      </c>
      <c r="N262" s="152"/>
    </row>
    <row r="263" spans="1:28" x14ac:dyDescent="0.2">
      <c r="A263" s="170" t="s">
        <v>146</v>
      </c>
      <c r="B263" s="171" t="s">
        <v>491</v>
      </c>
      <c r="C263" s="181">
        <v>6</v>
      </c>
      <c r="D263" s="183">
        <v>43831.5</v>
      </c>
      <c r="E263" s="184">
        <v>244</v>
      </c>
      <c r="F263" s="182">
        <v>18.8</v>
      </c>
      <c r="G263" s="182">
        <v>14.7</v>
      </c>
      <c r="H263" s="186"/>
      <c r="I263" s="213">
        <v>0.78191489361702116</v>
      </c>
      <c r="J263" s="213">
        <v>0.15337423312883436</v>
      </c>
      <c r="K263" s="178" t="s">
        <v>580</v>
      </c>
      <c r="L263" s="178">
        <v>72.5</v>
      </c>
      <c r="M263" s="181"/>
      <c r="N263" s="152"/>
    </row>
    <row r="264" spans="1:28" x14ac:dyDescent="0.2">
      <c r="A264" s="170" t="s">
        <v>147</v>
      </c>
      <c r="B264" s="171" t="s">
        <v>581</v>
      </c>
      <c r="C264" s="170" t="s">
        <v>83</v>
      </c>
      <c r="D264" s="172">
        <v>43685</v>
      </c>
      <c r="E264" s="173"/>
      <c r="F264" s="174">
        <v>2.1</v>
      </c>
      <c r="G264" s="174">
        <v>4.7</v>
      </c>
      <c r="H264" s="174">
        <v>6.2</v>
      </c>
      <c r="I264" s="175">
        <f t="shared" ref="I264:I295" si="10">G264/F264</f>
        <v>2.2380952380952381</v>
      </c>
      <c r="K264" s="176"/>
      <c r="L264" s="176"/>
      <c r="M264" s="181"/>
      <c r="N264" s="152"/>
    </row>
    <row r="265" spans="1:28" x14ac:dyDescent="0.2">
      <c r="A265" s="170" t="s">
        <v>147</v>
      </c>
      <c r="B265" s="171" t="s">
        <v>582</v>
      </c>
      <c r="C265" s="170" t="s">
        <v>83</v>
      </c>
      <c r="D265" s="172">
        <v>43685</v>
      </c>
      <c r="E265" s="173"/>
      <c r="F265" s="174">
        <v>2.1</v>
      </c>
      <c r="G265" s="174">
        <v>4.9000000000000004</v>
      </c>
      <c r="H265" s="174">
        <v>6.4</v>
      </c>
      <c r="I265" s="175">
        <f t="shared" si="10"/>
        <v>2.3333333333333335</v>
      </c>
      <c r="K265" s="176"/>
      <c r="L265" s="176"/>
      <c r="M265" s="181"/>
      <c r="N265" s="152"/>
    </row>
    <row r="266" spans="1:28" x14ac:dyDescent="0.2">
      <c r="A266" s="170" t="s">
        <v>147</v>
      </c>
      <c r="B266" s="171" t="s">
        <v>583</v>
      </c>
      <c r="C266" s="170" t="s">
        <v>83</v>
      </c>
      <c r="D266" s="172">
        <v>43685</v>
      </c>
      <c r="E266" s="173"/>
      <c r="F266" s="174">
        <v>2.1</v>
      </c>
      <c r="G266" s="174">
        <v>5.2</v>
      </c>
      <c r="H266" s="174">
        <v>6.6</v>
      </c>
      <c r="I266" s="175">
        <f t="shared" si="10"/>
        <v>2.4761904761904763</v>
      </c>
      <c r="K266" s="176"/>
      <c r="L266" s="176"/>
      <c r="N266" s="152"/>
    </row>
    <row r="267" spans="1:28" x14ac:dyDescent="0.2">
      <c r="A267" s="170" t="s">
        <v>147</v>
      </c>
      <c r="B267" s="171" t="s">
        <v>584</v>
      </c>
      <c r="C267" s="170" t="s">
        <v>83</v>
      </c>
      <c r="D267" s="172">
        <v>43685</v>
      </c>
      <c r="E267" s="173"/>
      <c r="F267" s="174">
        <v>2.1</v>
      </c>
      <c r="G267" s="174">
        <v>5.2</v>
      </c>
      <c r="H267" s="174">
        <v>6.7</v>
      </c>
      <c r="I267" s="175">
        <f t="shared" si="10"/>
        <v>2.4761904761904763</v>
      </c>
      <c r="K267" s="176"/>
      <c r="L267" s="176"/>
      <c r="M267" s="181"/>
      <c r="N267" s="152"/>
    </row>
    <row r="268" spans="1:28" x14ac:dyDescent="0.2">
      <c r="A268" s="170" t="s">
        <v>147</v>
      </c>
      <c r="B268" s="171" t="s">
        <v>585</v>
      </c>
      <c r="C268" s="170" t="s">
        <v>83</v>
      </c>
      <c r="D268" s="172">
        <v>43685</v>
      </c>
      <c r="E268" s="173"/>
      <c r="F268" s="174">
        <v>2.2000000000000002</v>
      </c>
      <c r="G268" s="174">
        <v>4.8</v>
      </c>
      <c r="H268" s="174">
        <v>6.2</v>
      </c>
      <c r="I268" s="175">
        <f t="shared" si="10"/>
        <v>2.1818181818181817</v>
      </c>
      <c r="K268" s="176"/>
      <c r="L268" s="176"/>
      <c r="M268" s="181"/>
      <c r="N268" s="152"/>
    </row>
    <row r="269" spans="1:28" x14ac:dyDescent="0.2">
      <c r="A269" s="170" t="s">
        <v>147</v>
      </c>
      <c r="B269" s="171" t="s">
        <v>586</v>
      </c>
      <c r="C269" s="170" t="s">
        <v>83</v>
      </c>
      <c r="D269" s="172">
        <v>43685</v>
      </c>
      <c r="E269" s="173"/>
      <c r="F269" s="174">
        <v>2.2000000000000002</v>
      </c>
      <c r="G269" s="174">
        <v>5.0999999999999996</v>
      </c>
      <c r="H269" s="174">
        <v>6.4</v>
      </c>
      <c r="I269" s="175">
        <f t="shared" si="10"/>
        <v>2.3181818181818179</v>
      </c>
      <c r="K269" s="176"/>
      <c r="L269" s="176"/>
      <c r="N269" s="152"/>
    </row>
    <row r="270" spans="1:28" x14ac:dyDescent="0.2">
      <c r="A270" s="170" t="s">
        <v>147</v>
      </c>
      <c r="B270" s="171" t="s">
        <v>587</v>
      </c>
      <c r="C270" s="170" t="s">
        <v>83</v>
      </c>
      <c r="D270" s="172">
        <v>43685</v>
      </c>
      <c r="E270" s="173"/>
      <c r="F270" s="174">
        <v>2.2000000000000002</v>
      </c>
      <c r="G270" s="174">
        <v>5.7</v>
      </c>
      <c r="H270" s="174">
        <v>7</v>
      </c>
      <c r="I270" s="175">
        <f t="shared" si="10"/>
        <v>2.5909090909090908</v>
      </c>
      <c r="K270" s="176"/>
      <c r="L270" s="176"/>
      <c r="M270" s="181"/>
      <c r="N270" s="152"/>
    </row>
    <row r="271" spans="1:28" x14ac:dyDescent="0.2">
      <c r="A271" s="170" t="s">
        <v>147</v>
      </c>
      <c r="B271" s="171" t="s">
        <v>588</v>
      </c>
      <c r="C271" s="170" t="s">
        <v>83</v>
      </c>
      <c r="D271" s="172">
        <v>43685</v>
      </c>
      <c r="E271" s="173"/>
      <c r="F271" s="174">
        <v>2.2000000000000002</v>
      </c>
      <c r="G271" s="174">
        <v>5.7</v>
      </c>
      <c r="H271" s="174">
        <v>7.2</v>
      </c>
      <c r="I271" s="175">
        <f t="shared" si="10"/>
        <v>2.5909090909090908</v>
      </c>
      <c r="K271" s="176"/>
      <c r="L271" s="176"/>
      <c r="M271" s="181"/>
      <c r="N271" s="152"/>
    </row>
    <row r="272" spans="1:28" x14ac:dyDescent="0.2">
      <c r="A272" s="170" t="s">
        <v>147</v>
      </c>
      <c r="B272" s="171" t="s">
        <v>589</v>
      </c>
      <c r="C272" s="170" t="s">
        <v>83</v>
      </c>
      <c r="D272" s="172">
        <v>43685</v>
      </c>
      <c r="E272" s="173"/>
      <c r="F272" s="174">
        <v>2.2999999999999998</v>
      </c>
      <c r="G272" s="174">
        <v>4.9000000000000004</v>
      </c>
      <c r="H272" s="174">
        <v>6.3</v>
      </c>
      <c r="I272" s="175">
        <f t="shared" si="10"/>
        <v>2.1304347826086958</v>
      </c>
      <c r="K272" s="176"/>
      <c r="L272" s="176"/>
      <c r="N272" s="152"/>
    </row>
    <row r="273" spans="1:15" x14ac:dyDescent="0.2">
      <c r="A273" s="170" t="s">
        <v>147</v>
      </c>
      <c r="B273" s="171" t="s">
        <v>590</v>
      </c>
      <c r="C273" s="170" t="s">
        <v>83</v>
      </c>
      <c r="D273" s="172">
        <v>43685</v>
      </c>
      <c r="E273" s="173"/>
      <c r="F273" s="174">
        <v>2.2999999999999998</v>
      </c>
      <c r="G273" s="174">
        <v>5</v>
      </c>
      <c r="H273" s="174">
        <v>6.2</v>
      </c>
      <c r="I273" s="175">
        <f t="shared" si="10"/>
        <v>2.1739130434782612</v>
      </c>
      <c r="K273" s="176"/>
      <c r="L273" s="176"/>
      <c r="M273" s="181"/>
      <c r="N273" s="152"/>
    </row>
    <row r="274" spans="1:15" x14ac:dyDescent="0.2">
      <c r="A274" s="170" t="s">
        <v>147</v>
      </c>
      <c r="B274" s="171" t="s">
        <v>591</v>
      </c>
      <c r="C274" s="170" t="s">
        <v>83</v>
      </c>
      <c r="D274" s="172">
        <v>43685</v>
      </c>
      <c r="E274" s="173"/>
      <c r="F274" s="174">
        <v>2.2999999999999998</v>
      </c>
      <c r="G274" s="174">
        <v>5</v>
      </c>
      <c r="H274" s="174">
        <v>6.9</v>
      </c>
      <c r="I274" s="175">
        <f t="shared" si="10"/>
        <v>2.1739130434782612</v>
      </c>
      <c r="K274" s="176"/>
      <c r="L274" s="176"/>
      <c r="M274" s="181"/>
      <c r="N274" s="152"/>
    </row>
    <row r="275" spans="1:15" x14ac:dyDescent="0.2">
      <c r="A275" s="170" t="s">
        <v>147</v>
      </c>
      <c r="B275" s="171" t="s">
        <v>592</v>
      </c>
      <c r="C275" s="170" t="s">
        <v>83</v>
      </c>
      <c r="D275" s="172">
        <v>43685</v>
      </c>
      <c r="E275" s="173"/>
      <c r="F275" s="174">
        <v>2.2999999999999998</v>
      </c>
      <c r="G275" s="174">
        <v>5.0999999999999996</v>
      </c>
      <c r="H275" s="174">
        <v>6.5</v>
      </c>
      <c r="I275" s="175">
        <f t="shared" si="10"/>
        <v>2.2173913043478262</v>
      </c>
      <c r="K275" s="176"/>
      <c r="L275" s="176"/>
      <c r="N275" s="152"/>
    </row>
    <row r="276" spans="1:15" x14ac:dyDescent="0.2">
      <c r="A276" s="170" t="s">
        <v>147</v>
      </c>
      <c r="B276" s="171" t="s">
        <v>593</v>
      </c>
      <c r="C276" s="170" t="s">
        <v>83</v>
      </c>
      <c r="D276" s="172">
        <v>43685</v>
      </c>
      <c r="E276" s="173"/>
      <c r="F276" s="174">
        <v>2.2999999999999998</v>
      </c>
      <c r="G276" s="174">
        <v>5.3</v>
      </c>
      <c r="H276" s="174">
        <v>6.5</v>
      </c>
      <c r="I276" s="175">
        <f t="shared" si="10"/>
        <v>2.3043478260869565</v>
      </c>
      <c r="K276" s="176"/>
      <c r="L276" s="176"/>
      <c r="M276" s="181"/>
      <c r="N276" s="152"/>
    </row>
    <row r="277" spans="1:15" x14ac:dyDescent="0.2">
      <c r="A277" s="170" t="s">
        <v>147</v>
      </c>
      <c r="B277" s="171" t="s">
        <v>594</v>
      </c>
      <c r="C277" s="170" t="s">
        <v>83</v>
      </c>
      <c r="D277" s="172">
        <v>43685</v>
      </c>
      <c r="E277" s="173"/>
      <c r="F277" s="174">
        <v>2.2999999999999998</v>
      </c>
      <c r="G277" s="174">
        <v>5.4</v>
      </c>
      <c r="H277" s="174">
        <v>7</v>
      </c>
      <c r="I277" s="175">
        <f t="shared" si="10"/>
        <v>2.347826086956522</v>
      </c>
      <c r="K277" s="176"/>
      <c r="L277" s="176"/>
      <c r="M277" s="181"/>
      <c r="N277" s="152"/>
    </row>
    <row r="278" spans="1:15" x14ac:dyDescent="0.2">
      <c r="A278" s="170" t="s">
        <v>147</v>
      </c>
      <c r="B278" s="171" t="s">
        <v>595</v>
      </c>
      <c r="C278" s="170" t="s">
        <v>83</v>
      </c>
      <c r="D278" s="172">
        <v>43685</v>
      </c>
      <c r="E278" s="173"/>
      <c r="F278" s="174">
        <v>2.2999999999999998</v>
      </c>
      <c r="G278" s="174">
        <v>5.8</v>
      </c>
      <c r="H278" s="174">
        <v>6.8</v>
      </c>
      <c r="I278" s="175">
        <f t="shared" si="10"/>
        <v>2.5217391304347827</v>
      </c>
      <c r="K278" s="176"/>
      <c r="L278" s="176"/>
      <c r="N278" s="152"/>
    </row>
    <row r="279" spans="1:15" x14ac:dyDescent="0.2">
      <c r="A279" s="170" t="s">
        <v>147</v>
      </c>
      <c r="B279" s="171" t="s">
        <v>596</v>
      </c>
      <c r="C279" s="170" t="s">
        <v>83</v>
      </c>
      <c r="D279" s="172">
        <v>43685</v>
      </c>
      <c r="E279" s="173"/>
      <c r="F279" s="174">
        <v>2.4</v>
      </c>
      <c r="G279" s="174">
        <v>4.5999999999999996</v>
      </c>
      <c r="H279" s="174">
        <v>6.5</v>
      </c>
      <c r="I279" s="175">
        <f t="shared" si="10"/>
        <v>1.9166666666666665</v>
      </c>
      <c r="K279" s="176"/>
      <c r="L279" s="176"/>
      <c r="N279" s="152"/>
    </row>
    <row r="280" spans="1:15" x14ac:dyDescent="0.2">
      <c r="A280" s="170" t="s">
        <v>147</v>
      </c>
      <c r="B280" s="171" t="s">
        <v>597</v>
      </c>
      <c r="C280" s="170" t="s">
        <v>83</v>
      </c>
      <c r="D280" s="172">
        <v>43685</v>
      </c>
      <c r="E280" s="173"/>
      <c r="F280" s="174">
        <v>2.4</v>
      </c>
      <c r="G280" s="174">
        <v>4.9000000000000004</v>
      </c>
      <c r="H280" s="174">
        <v>6.5</v>
      </c>
      <c r="I280" s="175">
        <f t="shared" si="10"/>
        <v>2.041666666666667</v>
      </c>
      <c r="K280" s="176"/>
      <c r="L280" s="176"/>
      <c r="N280" s="152"/>
    </row>
    <row r="281" spans="1:15" x14ac:dyDescent="0.2">
      <c r="A281" s="170" t="s">
        <v>147</v>
      </c>
      <c r="B281" s="171" t="s">
        <v>598</v>
      </c>
      <c r="C281" s="170" t="s">
        <v>83</v>
      </c>
      <c r="D281" s="172">
        <v>43685</v>
      </c>
      <c r="E281" s="173"/>
      <c r="F281" s="174">
        <v>2.4</v>
      </c>
      <c r="G281" s="174">
        <v>5</v>
      </c>
      <c r="H281" s="174">
        <v>6.7</v>
      </c>
      <c r="I281" s="175">
        <f t="shared" si="10"/>
        <v>2.0833333333333335</v>
      </c>
      <c r="K281" s="176"/>
      <c r="L281" s="176"/>
    </row>
    <row r="282" spans="1:15" x14ac:dyDescent="0.2">
      <c r="A282" s="170" t="s">
        <v>147</v>
      </c>
      <c r="B282" s="171" t="s">
        <v>599</v>
      </c>
      <c r="C282" s="170" t="s">
        <v>83</v>
      </c>
      <c r="D282" s="172">
        <v>43685</v>
      </c>
      <c r="E282" s="173"/>
      <c r="F282" s="174">
        <v>2.4</v>
      </c>
      <c r="G282" s="174">
        <v>5.0999999999999996</v>
      </c>
      <c r="H282" s="174">
        <v>6.3</v>
      </c>
      <c r="I282" s="175">
        <f t="shared" si="10"/>
        <v>2.125</v>
      </c>
      <c r="K282" s="176"/>
      <c r="L282" s="176"/>
      <c r="O282" s="171"/>
    </row>
    <row r="283" spans="1:15" x14ac:dyDescent="0.2">
      <c r="A283" s="170" t="s">
        <v>147</v>
      </c>
      <c r="B283" s="171" t="s">
        <v>600</v>
      </c>
      <c r="C283" s="170" t="s">
        <v>83</v>
      </c>
      <c r="D283" s="172">
        <v>43685</v>
      </c>
      <c r="E283" s="173"/>
      <c r="F283" s="174">
        <v>2.4</v>
      </c>
      <c r="G283" s="174">
        <v>5.0999999999999996</v>
      </c>
      <c r="H283" s="174">
        <v>6.6</v>
      </c>
      <c r="I283" s="175">
        <f t="shared" si="10"/>
        <v>2.125</v>
      </c>
      <c r="K283" s="176"/>
      <c r="L283" s="176"/>
    </row>
    <row r="284" spans="1:15" x14ac:dyDescent="0.2">
      <c r="A284" s="170" t="s">
        <v>147</v>
      </c>
      <c r="B284" s="171" t="s">
        <v>601</v>
      </c>
      <c r="C284" s="170" t="s">
        <v>83</v>
      </c>
      <c r="D284" s="172">
        <v>43685</v>
      </c>
      <c r="E284" s="173"/>
      <c r="F284" s="174">
        <v>2.4</v>
      </c>
      <c r="G284" s="174">
        <v>5.2</v>
      </c>
      <c r="H284" s="174">
        <v>6.2</v>
      </c>
      <c r="I284" s="175">
        <f t="shared" si="10"/>
        <v>2.166666666666667</v>
      </c>
      <c r="K284" s="176"/>
      <c r="L284" s="176"/>
      <c r="M284" s="181"/>
    </row>
    <row r="285" spans="1:15" x14ac:dyDescent="0.2">
      <c r="A285" s="170" t="s">
        <v>147</v>
      </c>
      <c r="B285" s="171" t="s">
        <v>602</v>
      </c>
      <c r="C285" s="170" t="s">
        <v>83</v>
      </c>
      <c r="D285" s="172">
        <v>43685</v>
      </c>
      <c r="E285" s="173"/>
      <c r="F285" s="174">
        <v>2.4</v>
      </c>
      <c r="G285" s="174">
        <v>5.2</v>
      </c>
      <c r="H285" s="174">
        <v>6.4</v>
      </c>
      <c r="I285" s="175">
        <f t="shared" si="10"/>
        <v>2.166666666666667</v>
      </c>
      <c r="K285" s="176"/>
      <c r="L285" s="176"/>
      <c r="M285" s="181"/>
    </row>
    <row r="286" spans="1:15" x14ac:dyDescent="0.2">
      <c r="A286" s="170" t="s">
        <v>147</v>
      </c>
      <c r="B286" s="171" t="s">
        <v>603</v>
      </c>
      <c r="C286" s="170" t="s">
        <v>83</v>
      </c>
      <c r="D286" s="172">
        <v>43685</v>
      </c>
      <c r="E286" s="173"/>
      <c r="F286" s="174">
        <v>2.4</v>
      </c>
      <c r="G286" s="174">
        <v>5.2</v>
      </c>
      <c r="H286" s="174">
        <v>6.7</v>
      </c>
      <c r="I286" s="175">
        <f t="shared" si="10"/>
        <v>2.166666666666667</v>
      </c>
      <c r="K286" s="176"/>
      <c r="L286" s="176"/>
    </row>
    <row r="287" spans="1:15" x14ac:dyDescent="0.2">
      <c r="A287" s="170" t="s">
        <v>147</v>
      </c>
      <c r="B287" s="171" t="s">
        <v>604</v>
      </c>
      <c r="C287" s="170" t="s">
        <v>83</v>
      </c>
      <c r="D287" s="172">
        <v>43685</v>
      </c>
      <c r="E287" s="173"/>
      <c r="F287" s="174">
        <v>2.5</v>
      </c>
      <c r="G287" s="174">
        <v>5.2</v>
      </c>
      <c r="H287" s="174">
        <v>6.6</v>
      </c>
      <c r="I287" s="175">
        <f t="shared" si="10"/>
        <v>2.08</v>
      </c>
      <c r="K287" s="176"/>
      <c r="L287" s="176"/>
    </row>
    <row r="288" spans="1:15" x14ac:dyDescent="0.2">
      <c r="A288" s="170" t="s">
        <v>147</v>
      </c>
      <c r="B288" s="171" t="s">
        <v>605</v>
      </c>
      <c r="C288" s="170" t="s">
        <v>83</v>
      </c>
      <c r="D288" s="172">
        <v>43685</v>
      </c>
      <c r="E288" s="173"/>
      <c r="F288" s="174">
        <v>2.5</v>
      </c>
      <c r="G288" s="174">
        <v>5.3</v>
      </c>
      <c r="H288" s="174">
        <v>6.5</v>
      </c>
      <c r="I288" s="175">
        <f t="shared" si="10"/>
        <v>2.12</v>
      </c>
      <c r="K288" s="176"/>
      <c r="L288" s="176"/>
    </row>
    <row r="289" spans="1:13" x14ac:dyDescent="0.2">
      <c r="A289" s="170" t="s">
        <v>147</v>
      </c>
      <c r="B289" s="171" t="s">
        <v>606</v>
      </c>
      <c r="C289" s="170" t="s">
        <v>83</v>
      </c>
      <c r="D289" s="172">
        <v>43685</v>
      </c>
      <c r="E289" s="173"/>
      <c r="F289" s="174">
        <v>2.5</v>
      </c>
      <c r="G289" s="174">
        <v>5.3</v>
      </c>
      <c r="H289" s="174">
        <v>6.8</v>
      </c>
      <c r="I289" s="175">
        <f t="shared" si="10"/>
        <v>2.12</v>
      </c>
      <c r="K289" s="176"/>
      <c r="L289" s="176"/>
    </row>
    <row r="290" spans="1:13" x14ac:dyDescent="0.2">
      <c r="A290" s="170" t="s">
        <v>147</v>
      </c>
      <c r="B290" s="171" t="s">
        <v>607</v>
      </c>
      <c r="C290" s="170" t="s">
        <v>83</v>
      </c>
      <c r="D290" s="172">
        <v>43685</v>
      </c>
      <c r="E290" s="173"/>
      <c r="F290" s="174">
        <v>2.5</v>
      </c>
      <c r="G290" s="174">
        <v>5.5</v>
      </c>
      <c r="H290" s="174">
        <v>7</v>
      </c>
      <c r="I290" s="175">
        <f t="shared" si="10"/>
        <v>2.2000000000000002</v>
      </c>
      <c r="K290" s="176"/>
      <c r="L290" s="176"/>
      <c r="M290" s="159"/>
    </row>
    <row r="291" spans="1:13" x14ac:dyDescent="0.2">
      <c r="A291" s="170" t="s">
        <v>147</v>
      </c>
      <c r="B291" s="171" t="s">
        <v>608</v>
      </c>
      <c r="C291" s="170" t="s">
        <v>83</v>
      </c>
      <c r="D291" s="172">
        <v>43685</v>
      </c>
      <c r="E291" s="173"/>
      <c r="F291" s="174">
        <v>2.5</v>
      </c>
      <c r="G291" s="174">
        <v>5.6</v>
      </c>
      <c r="H291" s="174">
        <v>7.4</v>
      </c>
      <c r="I291" s="175">
        <f t="shared" si="10"/>
        <v>2.2399999999999998</v>
      </c>
      <c r="K291" s="176"/>
      <c r="L291" s="176"/>
      <c r="M291" s="159"/>
    </row>
    <row r="292" spans="1:13" x14ac:dyDescent="0.2">
      <c r="A292" s="170" t="s">
        <v>147</v>
      </c>
      <c r="B292" s="171" t="s">
        <v>609</v>
      </c>
      <c r="C292" s="170" t="s">
        <v>83</v>
      </c>
      <c r="D292" s="172">
        <v>43685</v>
      </c>
      <c r="E292" s="173"/>
      <c r="F292" s="174">
        <v>2.6</v>
      </c>
      <c r="G292" s="174">
        <v>5.4</v>
      </c>
      <c r="H292" s="174">
        <v>6.9</v>
      </c>
      <c r="I292" s="175">
        <f t="shared" si="10"/>
        <v>2.0769230769230771</v>
      </c>
      <c r="K292" s="176"/>
      <c r="L292" s="176"/>
    </row>
    <row r="293" spans="1:13" x14ac:dyDescent="0.2">
      <c r="A293" s="170" t="s">
        <v>147</v>
      </c>
      <c r="B293" s="171" t="s">
        <v>610</v>
      </c>
      <c r="C293" s="170" t="s">
        <v>83</v>
      </c>
      <c r="D293" s="172">
        <v>43685</v>
      </c>
      <c r="E293" s="173"/>
      <c r="F293" s="174">
        <v>2.6</v>
      </c>
      <c r="G293" s="174">
        <v>5.4</v>
      </c>
      <c r="H293" s="174">
        <v>7</v>
      </c>
      <c r="I293" s="175">
        <f t="shared" si="10"/>
        <v>2.0769230769230771</v>
      </c>
      <c r="K293" s="176"/>
      <c r="L293" s="176"/>
    </row>
    <row r="294" spans="1:13" x14ac:dyDescent="0.2">
      <c r="A294" s="170" t="s">
        <v>147</v>
      </c>
      <c r="B294" s="171" t="s">
        <v>611</v>
      </c>
      <c r="C294" s="170" t="s">
        <v>83</v>
      </c>
      <c r="D294" s="172">
        <v>43685</v>
      </c>
      <c r="E294" s="173"/>
      <c r="F294" s="174">
        <v>2</v>
      </c>
      <c r="G294" s="174">
        <v>5.3</v>
      </c>
      <c r="H294" s="174">
        <v>6.2</v>
      </c>
      <c r="I294" s="175">
        <f t="shared" si="10"/>
        <v>2.65</v>
      </c>
      <c r="K294" s="176"/>
      <c r="L294" s="176"/>
    </row>
    <row r="295" spans="1:13" x14ac:dyDescent="0.2">
      <c r="A295" s="170" t="s">
        <v>147</v>
      </c>
      <c r="B295" s="171" t="s">
        <v>612</v>
      </c>
      <c r="C295" s="170" t="s">
        <v>83</v>
      </c>
      <c r="D295" s="172">
        <v>43685</v>
      </c>
      <c r="E295" s="173"/>
      <c r="F295" s="174">
        <v>2</v>
      </c>
      <c r="G295" s="174">
        <v>5.3</v>
      </c>
      <c r="H295" s="174">
        <v>6.8</v>
      </c>
      <c r="I295" s="175">
        <f t="shared" si="10"/>
        <v>2.65</v>
      </c>
      <c r="K295" s="176"/>
      <c r="L295" s="176"/>
    </row>
    <row r="296" spans="1:13" x14ac:dyDescent="0.2">
      <c r="A296" s="170" t="s">
        <v>147</v>
      </c>
      <c r="B296" s="171" t="s">
        <v>613</v>
      </c>
      <c r="C296" s="170" t="s">
        <v>83</v>
      </c>
      <c r="D296" s="172">
        <v>43685</v>
      </c>
      <c r="E296" s="173"/>
      <c r="F296" s="174">
        <v>2.1</v>
      </c>
      <c r="G296" s="174">
        <v>4.9000000000000004</v>
      </c>
      <c r="H296" s="174">
        <v>6</v>
      </c>
      <c r="I296" s="175">
        <f t="shared" ref="I296:I327" si="11">G296/F296</f>
        <v>2.3333333333333335</v>
      </c>
      <c r="K296" s="176"/>
      <c r="L296" s="176"/>
    </row>
    <row r="297" spans="1:13" x14ac:dyDescent="0.2">
      <c r="A297" s="170" t="s">
        <v>147</v>
      </c>
      <c r="B297" s="171" t="s">
        <v>614</v>
      </c>
      <c r="C297" s="170" t="s">
        <v>83</v>
      </c>
      <c r="D297" s="172">
        <v>43685</v>
      </c>
      <c r="E297" s="173"/>
      <c r="F297" s="174">
        <v>2.1</v>
      </c>
      <c r="G297" s="174">
        <v>4.9000000000000004</v>
      </c>
      <c r="H297" s="174">
        <v>6.5</v>
      </c>
      <c r="I297" s="175">
        <f t="shared" si="11"/>
        <v>2.3333333333333335</v>
      </c>
      <c r="K297" s="176"/>
      <c r="L297" s="176"/>
    </row>
    <row r="298" spans="1:13" x14ac:dyDescent="0.2">
      <c r="A298" s="170" t="s">
        <v>147</v>
      </c>
      <c r="B298" s="171" t="s">
        <v>615</v>
      </c>
      <c r="C298" s="170" t="s">
        <v>83</v>
      </c>
      <c r="D298" s="172">
        <v>43685</v>
      </c>
      <c r="E298" s="173"/>
      <c r="F298" s="174">
        <v>2.1</v>
      </c>
      <c r="G298" s="174">
        <v>5</v>
      </c>
      <c r="H298" s="174">
        <v>6.5</v>
      </c>
      <c r="I298" s="175">
        <f t="shared" si="11"/>
        <v>2.3809523809523809</v>
      </c>
      <c r="K298" s="176"/>
      <c r="L298" s="176"/>
    </row>
    <row r="299" spans="1:13" x14ac:dyDescent="0.2">
      <c r="A299" s="170" t="s">
        <v>147</v>
      </c>
      <c r="B299" s="171" t="s">
        <v>616</v>
      </c>
      <c r="C299" s="170" t="s">
        <v>83</v>
      </c>
      <c r="D299" s="172">
        <v>43685</v>
      </c>
      <c r="E299" s="173"/>
      <c r="F299" s="174">
        <v>2.1</v>
      </c>
      <c r="G299" s="174">
        <v>5.3</v>
      </c>
      <c r="H299" s="174">
        <v>6.4</v>
      </c>
      <c r="I299" s="175">
        <f t="shared" si="11"/>
        <v>2.5238095238095237</v>
      </c>
      <c r="K299" s="176"/>
      <c r="L299" s="176"/>
    </row>
    <row r="300" spans="1:13" x14ac:dyDescent="0.2">
      <c r="A300" s="170" t="s">
        <v>147</v>
      </c>
      <c r="B300" s="171" t="s">
        <v>617</v>
      </c>
      <c r="C300" s="170" t="s">
        <v>83</v>
      </c>
      <c r="D300" s="172">
        <v>43685</v>
      </c>
      <c r="E300" s="173"/>
      <c r="F300" s="174">
        <v>2.1</v>
      </c>
      <c r="G300" s="174">
        <v>5.3</v>
      </c>
      <c r="H300" s="174">
        <v>6.7</v>
      </c>
      <c r="I300" s="175">
        <f t="shared" si="11"/>
        <v>2.5238095238095237</v>
      </c>
      <c r="K300" s="176"/>
      <c r="L300" s="176"/>
    </row>
    <row r="301" spans="1:13" x14ac:dyDescent="0.2">
      <c r="A301" s="170" t="s">
        <v>147</v>
      </c>
      <c r="B301" s="171" t="s">
        <v>618</v>
      </c>
      <c r="C301" s="170" t="s">
        <v>83</v>
      </c>
      <c r="D301" s="172">
        <v>43685</v>
      </c>
      <c r="E301" s="173"/>
      <c r="F301" s="174">
        <v>2.1</v>
      </c>
      <c r="G301" s="174">
        <v>5.4</v>
      </c>
      <c r="H301" s="174">
        <v>6.7</v>
      </c>
      <c r="I301" s="175">
        <f t="shared" si="11"/>
        <v>2.5714285714285716</v>
      </c>
      <c r="K301" s="176"/>
      <c r="L301" s="176"/>
      <c r="M301" s="181"/>
    </row>
    <row r="302" spans="1:13" x14ac:dyDescent="0.2">
      <c r="A302" s="170" t="s">
        <v>147</v>
      </c>
      <c r="B302" s="171" t="s">
        <v>619</v>
      </c>
      <c r="C302" s="170" t="s">
        <v>83</v>
      </c>
      <c r="D302" s="172">
        <v>43685</v>
      </c>
      <c r="E302" s="173"/>
      <c r="F302" s="174">
        <v>2.1</v>
      </c>
      <c r="G302" s="174">
        <v>5.4</v>
      </c>
      <c r="H302" s="174">
        <v>6.8</v>
      </c>
      <c r="I302" s="175">
        <f t="shared" si="11"/>
        <v>2.5714285714285716</v>
      </c>
      <c r="K302" s="176"/>
      <c r="L302" s="176"/>
      <c r="M302" s="181"/>
    </row>
    <row r="303" spans="1:13" x14ac:dyDescent="0.2">
      <c r="A303" s="170" t="s">
        <v>147</v>
      </c>
      <c r="B303" s="171" t="s">
        <v>620</v>
      </c>
      <c r="C303" s="170" t="s">
        <v>83</v>
      </c>
      <c r="D303" s="172">
        <v>43685</v>
      </c>
      <c r="E303" s="173"/>
      <c r="F303" s="174">
        <v>2.2999999999999998</v>
      </c>
      <c r="G303" s="174">
        <v>5</v>
      </c>
      <c r="H303" s="174">
        <v>6.7</v>
      </c>
      <c r="I303" s="175">
        <f t="shared" si="11"/>
        <v>2.1739130434782612</v>
      </c>
      <c r="K303" s="176"/>
      <c r="L303" s="176"/>
      <c r="M303" s="181"/>
    </row>
    <row r="304" spans="1:13" x14ac:dyDescent="0.2">
      <c r="A304" s="170" t="s">
        <v>147</v>
      </c>
      <c r="B304" s="171" t="s">
        <v>621</v>
      </c>
      <c r="C304" s="170" t="s">
        <v>83</v>
      </c>
      <c r="D304" s="172">
        <v>43685</v>
      </c>
      <c r="E304" s="173"/>
      <c r="F304" s="174">
        <v>2.2999999999999998</v>
      </c>
      <c r="G304" s="174">
        <v>5.0999999999999996</v>
      </c>
      <c r="H304" s="174">
        <v>6.7</v>
      </c>
      <c r="I304" s="175">
        <f t="shared" si="11"/>
        <v>2.2173913043478262</v>
      </c>
      <c r="K304" s="176"/>
      <c r="L304" s="176"/>
      <c r="M304" s="181"/>
    </row>
    <row r="305" spans="1:28" x14ac:dyDescent="0.2">
      <c r="A305" s="170" t="s">
        <v>147</v>
      </c>
      <c r="B305" s="171" t="s">
        <v>622</v>
      </c>
      <c r="C305" s="170" t="s">
        <v>83</v>
      </c>
      <c r="D305" s="172">
        <v>43685</v>
      </c>
      <c r="E305" s="173"/>
      <c r="F305" s="174">
        <v>2.2999999999999998</v>
      </c>
      <c r="G305" s="174">
        <v>5.2</v>
      </c>
      <c r="H305" s="174">
        <v>7.1</v>
      </c>
      <c r="I305" s="175">
        <f t="shared" si="11"/>
        <v>2.2608695652173916</v>
      </c>
      <c r="K305" s="176"/>
      <c r="L305" s="176"/>
      <c r="M305" s="181"/>
    </row>
    <row r="306" spans="1:28" x14ac:dyDescent="0.2">
      <c r="A306" s="170" t="s">
        <v>147</v>
      </c>
      <c r="B306" s="171" t="s">
        <v>623</v>
      </c>
      <c r="C306" s="170" t="s">
        <v>83</v>
      </c>
      <c r="D306" s="172">
        <v>43685</v>
      </c>
      <c r="E306" s="173"/>
      <c r="F306" s="174">
        <v>2.2999999999999998</v>
      </c>
      <c r="G306" s="174">
        <v>5.3</v>
      </c>
      <c r="H306" s="174">
        <v>7</v>
      </c>
      <c r="I306" s="175">
        <f t="shared" si="11"/>
        <v>2.3043478260869565</v>
      </c>
      <c r="K306" s="176"/>
      <c r="L306" s="176"/>
      <c r="M306" s="181"/>
      <c r="V306" s="128"/>
    </row>
    <row r="307" spans="1:28" x14ac:dyDescent="0.2">
      <c r="A307" s="170" t="s">
        <v>147</v>
      </c>
      <c r="B307" s="171" t="s">
        <v>624</v>
      </c>
      <c r="C307" s="170" t="s">
        <v>83</v>
      </c>
      <c r="D307" s="172">
        <v>43685</v>
      </c>
      <c r="E307" s="173"/>
      <c r="F307" s="174">
        <v>2.2999999999999998</v>
      </c>
      <c r="G307" s="174">
        <v>5.6</v>
      </c>
      <c r="H307" s="174">
        <v>6.5</v>
      </c>
      <c r="I307" s="175">
        <f t="shared" si="11"/>
        <v>2.4347826086956523</v>
      </c>
      <c r="K307" s="176"/>
      <c r="L307" s="176"/>
      <c r="M307" s="181"/>
      <c r="N307" s="185"/>
      <c r="O307" s="128"/>
      <c r="P307" s="128"/>
      <c r="Q307" s="128"/>
      <c r="R307" s="128"/>
      <c r="S307" s="128"/>
      <c r="T307" s="128"/>
      <c r="U307" s="128"/>
    </row>
    <row r="308" spans="1:28" x14ac:dyDescent="0.2">
      <c r="A308" s="170" t="s">
        <v>147</v>
      </c>
      <c r="B308" s="171" t="s">
        <v>625</v>
      </c>
      <c r="C308" s="170" t="s">
        <v>83</v>
      </c>
      <c r="D308" s="172">
        <v>43685</v>
      </c>
      <c r="E308" s="173"/>
      <c r="F308" s="174">
        <v>2.4</v>
      </c>
      <c r="G308" s="174">
        <v>4.8</v>
      </c>
      <c r="H308" s="174">
        <v>6.4</v>
      </c>
      <c r="I308" s="175">
        <f t="shared" si="11"/>
        <v>2</v>
      </c>
      <c r="K308" s="176"/>
      <c r="L308" s="176"/>
      <c r="M308" s="181"/>
    </row>
    <row r="309" spans="1:28" x14ac:dyDescent="0.2">
      <c r="A309" s="170" t="s">
        <v>147</v>
      </c>
      <c r="B309" s="171" t="s">
        <v>626</v>
      </c>
      <c r="C309" s="170" t="s">
        <v>83</v>
      </c>
      <c r="D309" s="172">
        <v>43685</v>
      </c>
      <c r="E309" s="173"/>
      <c r="F309" s="174">
        <v>2.4</v>
      </c>
      <c r="G309" s="174">
        <v>5.0999999999999996</v>
      </c>
      <c r="H309" s="174">
        <v>6.3</v>
      </c>
      <c r="I309" s="175">
        <f t="shared" si="11"/>
        <v>2.125</v>
      </c>
      <c r="K309" s="176"/>
      <c r="L309" s="176"/>
      <c r="M309" s="200"/>
    </row>
    <row r="310" spans="1:28" x14ac:dyDescent="0.2">
      <c r="A310" s="170" t="s">
        <v>147</v>
      </c>
      <c r="B310" s="171" t="s">
        <v>627</v>
      </c>
      <c r="C310" s="170" t="s">
        <v>83</v>
      </c>
      <c r="D310" s="172">
        <v>43685</v>
      </c>
      <c r="E310" s="173"/>
      <c r="F310" s="174">
        <v>2.4</v>
      </c>
      <c r="G310" s="174">
        <v>5.0999999999999996</v>
      </c>
      <c r="H310" s="174">
        <v>7</v>
      </c>
      <c r="I310" s="175">
        <f t="shared" si="11"/>
        <v>2.125</v>
      </c>
      <c r="K310" s="176"/>
      <c r="L310" s="176"/>
      <c r="M310" s="200"/>
    </row>
    <row r="311" spans="1:28" x14ac:dyDescent="0.2">
      <c r="A311" s="170" t="s">
        <v>147</v>
      </c>
      <c r="B311" s="171" t="s">
        <v>628</v>
      </c>
      <c r="C311" s="170" t="s">
        <v>83</v>
      </c>
      <c r="D311" s="172">
        <v>43685</v>
      </c>
      <c r="E311" s="173"/>
      <c r="F311" s="174">
        <v>2.4</v>
      </c>
      <c r="G311" s="174">
        <v>5.2</v>
      </c>
      <c r="H311" s="174">
        <v>6.3</v>
      </c>
      <c r="I311" s="175">
        <f t="shared" si="11"/>
        <v>2.166666666666667</v>
      </c>
      <c r="K311" s="176"/>
      <c r="L311" s="176"/>
      <c r="M311" s="200"/>
    </row>
    <row r="312" spans="1:28" s="128" customFormat="1" x14ac:dyDescent="0.2">
      <c r="A312" s="170" t="s">
        <v>147</v>
      </c>
      <c r="B312" s="171" t="s">
        <v>629</v>
      </c>
      <c r="C312" s="170" t="s">
        <v>83</v>
      </c>
      <c r="D312" s="172">
        <v>43685</v>
      </c>
      <c r="E312" s="173"/>
      <c r="F312" s="174">
        <v>2.4</v>
      </c>
      <c r="G312" s="174">
        <v>5.2</v>
      </c>
      <c r="H312" s="174">
        <v>6.8</v>
      </c>
      <c r="I312" s="175">
        <f t="shared" si="11"/>
        <v>2.166666666666667</v>
      </c>
      <c r="J312" s="152"/>
      <c r="K312" s="176"/>
      <c r="L312" s="176"/>
      <c r="M312" s="199"/>
      <c r="N312" s="171"/>
      <c r="O312" s="152"/>
      <c r="P312" s="152"/>
      <c r="Q312" s="152"/>
      <c r="R312" s="152"/>
      <c r="S312" s="152"/>
      <c r="T312" s="152"/>
      <c r="U312" s="152"/>
      <c r="V312" s="152"/>
      <c r="W312" s="152"/>
      <c r="X312" s="152"/>
      <c r="Y312" s="152"/>
      <c r="Z312" s="152"/>
      <c r="AA312" s="152"/>
      <c r="AB312" s="152"/>
    </row>
    <row r="313" spans="1:28" x14ac:dyDescent="0.2">
      <c r="A313" s="170" t="s">
        <v>147</v>
      </c>
      <c r="B313" s="171" t="s">
        <v>630</v>
      </c>
      <c r="C313" s="170" t="s">
        <v>83</v>
      </c>
      <c r="D313" s="172">
        <v>43685</v>
      </c>
      <c r="E313" s="173"/>
      <c r="F313" s="174">
        <v>2.4</v>
      </c>
      <c r="G313" s="174">
        <v>5.3</v>
      </c>
      <c r="H313" s="174">
        <v>6.7</v>
      </c>
      <c r="I313" s="175">
        <f t="shared" si="11"/>
        <v>2.2083333333333335</v>
      </c>
      <c r="K313" s="176"/>
      <c r="L313" s="176"/>
      <c r="M313" s="200"/>
    </row>
    <row r="314" spans="1:28" x14ac:dyDescent="0.2">
      <c r="A314" s="170" t="s">
        <v>147</v>
      </c>
      <c r="B314" s="171" t="s">
        <v>631</v>
      </c>
      <c r="C314" s="170" t="s">
        <v>83</v>
      </c>
      <c r="D314" s="172">
        <v>43685</v>
      </c>
      <c r="E314" s="173"/>
      <c r="F314" s="174">
        <v>2.4</v>
      </c>
      <c r="G314" s="174">
        <v>5.4</v>
      </c>
      <c r="H314" s="174">
        <v>6.6</v>
      </c>
      <c r="I314" s="175">
        <f t="shared" si="11"/>
        <v>2.2500000000000004</v>
      </c>
      <c r="K314" s="176"/>
      <c r="L314" s="176"/>
      <c r="M314" s="196"/>
    </row>
    <row r="315" spans="1:28" x14ac:dyDescent="0.2">
      <c r="A315" s="170" t="s">
        <v>147</v>
      </c>
      <c r="B315" s="171" t="s">
        <v>632</v>
      </c>
      <c r="C315" s="170" t="s">
        <v>83</v>
      </c>
      <c r="D315" s="172">
        <v>43685</v>
      </c>
      <c r="E315" s="173"/>
      <c r="F315" s="174">
        <v>2.5</v>
      </c>
      <c r="G315" s="174">
        <v>5.3</v>
      </c>
      <c r="H315" s="174">
        <v>7</v>
      </c>
      <c r="I315" s="175">
        <f t="shared" si="11"/>
        <v>2.12</v>
      </c>
      <c r="K315" s="176"/>
      <c r="L315" s="176"/>
      <c r="M315" s="200"/>
    </row>
    <row r="316" spans="1:28" x14ac:dyDescent="0.2">
      <c r="A316" s="170" t="s">
        <v>147</v>
      </c>
      <c r="B316" s="171" t="s">
        <v>633</v>
      </c>
      <c r="C316" s="170" t="s">
        <v>83</v>
      </c>
      <c r="D316" s="172">
        <v>43685</v>
      </c>
      <c r="E316" s="173"/>
      <c r="F316" s="174">
        <v>2.5</v>
      </c>
      <c r="G316" s="174">
        <v>5.5</v>
      </c>
      <c r="H316" s="174">
        <v>6.6</v>
      </c>
      <c r="I316" s="175">
        <f t="shared" si="11"/>
        <v>2.2000000000000002</v>
      </c>
      <c r="K316" s="176"/>
      <c r="L316" s="176"/>
      <c r="M316" s="181"/>
      <c r="W316" s="128"/>
      <c r="AB316" s="174"/>
    </row>
    <row r="317" spans="1:28" x14ac:dyDescent="0.2">
      <c r="A317" s="170" t="s">
        <v>147</v>
      </c>
      <c r="B317" s="171" t="s">
        <v>634</v>
      </c>
      <c r="C317" s="170" t="s">
        <v>83</v>
      </c>
      <c r="D317" s="172">
        <v>43685</v>
      </c>
      <c r="E317" s="173"/>
      <c r="F317" s="174">
        <v>2.6</v>
      </c>
      <c r="G317" s="174">
        <v>5.7</v>
      </c>
      <c r="H317" s="174">
        <v>7.4</v>
      </c>
      <c r="I317" s="175">
        <f t="shared" si="11"/>
        <v>2.1923076923076925</v>
      </c>
      <c r="K317" s="176"/>
      <c r="L317" s="176"/>
      <c r="M317" s="186"/>
      <c r="AB317" s="174"/>
    </row>
    <row r="318" spans="1:28" x14ac:dyDescent="0.2">
      <c r="A318" s="170" t="s">
        <v>147</v>
      </c>
      <c r="B318" s="171" t="s">
        <v>309</v>
      </c>
      <c r="C318" s="170">
        <v>1</v>
      </c>
      <c r="D318" s="177">
        <v>43656</v>
      </c>
      <c r="E318" s="178">
        <v>0</v>
      </c>
      <c r="F318" s="179">
        <v>5.4</v>
      </c>
      <c r="G318" s="179">
        <v>5.4</v>
      </c>
      <c r="H318" s="179"/>
      <c r="I318" s="175">
        <f t="shared" si="11"/>
        <v>1</v>
      </c>
      <c r="J318" s="179"/>
      <c r="K318" s="195"/>
      <c r="L318" s="195"/>
      <c r="M318" s="186"/>
      <c r="AB318" s="174"/>
    </row>
    <row r="319" spans="1:28" x14ac:dyDescent="0.2">
      <c r="A319" s="170" t="s">
        <v>147</v>
      </c>
      <c r="B319" s="171" t="s">
        <v>312</v>
      </c>
      <c r="C319" s="170">
        <v>1</v>
      </c>
      <c r="D319" s="177">
        <v>43674</v>
      </c>
      <c r="E319" s="178">
        <v>0</v>
      </c>
      <c r="F319" s="179">
        <v>4.9000000000000004</v>
      </c>
      <c r="G319" s="179">
        <v>5.0999999999999996</v>
      </c>
      <c r="H319" s="179"/>
      <c r="I319" s="175">
        <f t="shared" si="11"/>
        <v>1.0408163265306121</v>
      </c>
      <c r="J319" s="196"/>
      <c r="K319" s="195"/>
      <c r="L319" s="195"/>
      <c r="M319" s="186"/>
      <c r="AA319" s="174"/>
      <c r="AB319" s="174"/>
    </row>
    <row r="320" spans="1:28" x14ac:dyDescent="0.2">
      <c r="A320" s="170" t="s">
        <v>147</v>
      </c>
      <c r="B320" s="171" t="s">
        <v>315</v>
      </c>
      <c r="C320" s="181">
        <v>1</v>
      </c>
      <c r="D320" s="177">
        <v>43656</v>
      </c>
      <c r="E320" s="178">
        <v>0</v>
      </c>
      <c r="F320" s="182">
        <v>5.6</v>
      </c>
      <c r="G320" s="182">
        <v>5.6</v>
      </c>
      <c r="H320" s="182"/>
      <c r="I320" s="175">
        <f t="shared" si="11"/>
        <v>1</v>
      </c>
      <c r="J320" s="182"/>
      <c r="K320" s="195"/>
      <c r="L320" s="195"/>
      <c r="M320" s="186"/>
      <c r="AA320" s="174"/>
      <c r="AB320" s="174"/>
    </row>
    <row r="321" spans="1:28" x14ac:dyDescent="0.2">
      <c r="A321" s="170" t="s">
        <v>147</v>
      </c>
      <c r="B321" s="171" t="s">
        <v>318</v>
      </c>
      <c r="C321" s="181">
        <v>1</v>
      </c>
      <c r="D321" s="177">
        <v>43656</v>
      </c>
      <c r="E321" s="178">
        <v>0</v>
      </c>
      <c r="F321" s="179">
        <v>5.3</v>
      </c>
      <c r="G321" s="182">
        <v>5.4</v>
      </c>
      <c r="H321" s="182"/>
      <c r="I321" s="175">
        <f t="shared" si="11"/>
        <v>1.0188679245283019</v>
      </c>
      <c r="J321" s="182"/>
      <c r="K321" s="195"/>
      <c r="L321" s="195"/>
      <c r="M321" s="186"/>
      <c r="AA321" s="174"/>
      <c r="AB321" s="174"/>
    </row>
    <row r="322" spans="1:28" x14ac:dyDescent="0.2">
      <c r="A322" s="170" t="s">
        <v>147</v>
      </c>
      <c r="B322" s="171" t="s">
        <v>321</v>
      </c>
      <c r="C322" s="181">
        <v>1</v>
      </c>
      <c r="D322" s="177">
        <v>43656</v>
      </c>
      <c r="E322" s="178">
        <v>0</v>
      </c>
      <c r="F322" s="182">
        <v>6</v>
      </c>
      <c r="G322" s="182">
        <v>6</v>
      </c>
      <c r="I322" s="175">
        <f t="shared" si="11"/>
        <v>1</v>
      </c>
      <c r="K322" s="195"/>
      <c r="L322" s="195"/>
      <c r="M322" s="186"/>
      <c r="X322" s="174"/>
      <c r="Y322" s="174"/>
      <c r="AA322" s="174"/>
      <c r="AB322" s="174"/>
    </row>
    <row r="323" spans="1:28" x14ac:dyDescent="0.2">
      <c r="A323" s="170" t="s">
        <v>147</v>
      </c>
      <c r="B323" s="171" t="s">
        <v>324</v>
      </c>
      <c r="C323" s="170">
        <v>1</v>
      </c>
      <c r="D323" s="177">
        <v>43656</v>
      </c>
      <c r="E323" s="178">
        <v>0</v>
      </c>
      <c r="F323" s="182">
        <v>5.5</v>
      </c>
      <c r="G323" s="182">
        <v>5.4</v>
      </c>
      <c r="H323" s="182"/>
      <c r="I323" s="175">
        <f t="shared" si="11"/>
        <v>0.98181818181818192</v>
      </c>
      <c r="J323" s="182"/>
      <c r="K323" s="195"/>
      <c r="L323" s="195"/>
      <c r="M323" s="186"/>
      <c r="X323" s="174"/>
      <c r="Y323" s="174"/>
      <c r="AA323" s="174"/>
      <c r="AB323" s="174"/>
    </row>
    <row r="324" spans="1:28" x14ac:dyDescent="0.2">
      <c r="A324" s="170" t="s">
        <v>147</v>
      </c>
      <c r="B324" s="171" t="s">
        <v>327</v>
      </c>
      <c r="C324" s="181">
        <v>1</v>
      </c>
      <c r="D324" s="177">
        <v>43656</v>
      </c>
      <c r="E324" s="178">
        <v>0</v>
      </c>
      <c r="F324" s="182">
        <v>5.5</v>
      </c>
      <c r="G324" s="182">
        <v>5.5</v>
      </c>
      <c r="H324" s="182"/>
      <c r="I324" s="175">
        <f t="shared" si="11"/>
        <v>1</v>
      </c>
      <c r="J324" s="182"/>
      <c r="K324" s="195"/>
      <c r="L324" s="195"/>
      <c r="M324" s="186"/>
      <c r="X324" s="174"/>
      <c r="Y324" s="174"/>
      <c r="AA324" s="174"/>
      <c r="AB324" s="174"/>
    </row>
    <row r="325" spans="1:28" x14ac:dyDescent="0.2">
      <c r="A325" s="170" t="s">
        <v>147</v>
      </c>
      <c r="B325" s="171" t="s">
        <v>330</v>
      </c>
      <c r="C325" s="181">
        <v>1</v>
      </c>
      <c r="D325" s="177">
        <v>43656</v>
      </c>
      <c r="E325" s="178">
        <v>0</v>
      </c>
      <c r="F325" s="182">
        <v>5.6</v>
      </c>
      <c r="G325" s="182">
        <v>5.5</v>
      </c>
      <c r="H325" s="182"/>
      <c r="I325" s="175">
        <f t="shared" si="11"/>
        <v>0.98214285714285721</v>
      </c>
      <c r="J325" s="182"/>
      <c r="K325" s="195"/>
      <c r="L325" s="195"/>
      <c r="M325" s="186"/>
      <c r="X325" s="174"/>
      <c r="Y325" s="174"/>
      <c r="Z325" s="174"/>
      <c r="AA325" s="174"/>
      <c r="AB325" s="174"/>
    </row>
    <row r="326" spans="1:28" x14ac:dyDescent="0.2">
      <c r="A326" s="170" t="s">
        <v>147</v>
      </c>
      <c r="B326" s="171" t="s">
        <v>333</v>
      </c>
      <c r="C326" s="181">
        <v>1</v>
      </c>
      <c r="D326" s="177">
        <v>43656</v>
      </c>
      <c r="E326" s="178">
        <v>0</v>
      </c>
      <c r="F326" s="182">
        <v>5.5</v>
      </c>
      <c r="G326" s="182">
        <v>5.4</v>
      </c>
      <c r="H326" s="182"/>
      <c r="I326" s="175">
        <f t="shared" si="11"/>
        <v>0.98181818181818192</v>
      </c>
      <c r="J326" s="182"/>
      <c r="K326" s="195"/>
      <c r="L326" s="195"/>
      <c r="M326" s="186"/>
      <c r="X326" s="174"/>
      <c r="Y326" s="174"/>
      <c r="Z326" s="174"/>
      <c r="AA326" s="174"/>
      <c r="AB326" s="174"/>
    </row>
    <row r="327" spans="1:28" x14ac:dyDescent="0.2">
      <c r="A327" s="170" t="s">
        <v>147</v>
      </c>
      <c r="B327" s="171" t="s">
        <v>336</v>
      </c>
      <c r="C327" s="170">
        <v>1</v>
      </c>
      <c r="D327" s="177">
        <v>43659</v>
      </c>
      <c r="E327" s="178">
        <v>0</v>
      </c>
      <c r="F327" s="179">
        <v>5.2</v>
      </c>
      <c r="G327" s="179">
        <v>5.3</v>
      </c>
      <c r="I327" s="175">
        <f t="shared" si="11"/>
        <v>1.0192307692307692</v>
      </c>
      <c r="K327" s="195"/>
      <c r="L327" s="195"/>
      <c r="M327" s="186"/>
      <c r="X327" s="174"/>
      <c r="Y327" s="174"/>
      <c r="Z327" s="174"/>
      <c r="AA327" s="174"/>
    </row>
    <row r="328" spans="1:28" x14ac:dyDescent="0.2">
      <c r="A328" s="170" t="s">
        <v>147</v>
      </c>
      <c r="B328" s="171" t="s">
        <v>339</v>
      </c>
      <c r="C328" s="170">
        <v>1</v>
      </c>
      <c r="D328" s="183">
        <v>43656</v>
      </c>
      <c r="E328" s="178">
        <v>0</v>
      </c>
      <c r="F328" s="179">
        <v>5.5</v>
      </c>
      <c r="G328" s="179">
        <v>5.5</v>
      </c>
      <c r="H328" s="179"/>
      <c r="I328" s="175">
        <f t="shared" ref="I328:I359" si="12">G328/F328</f>
        <v>1</v>
      </c>
      <c r="J328" s="179"/>
      <c r="K328" s="195"/>
      <c r="L328" s="195"/>
      <c r="M328" s="181"/>
      <c r="X328" s="174"/>
      <c r="Y328" s="174"/>
      <c r="Z328" s="174"/>
      <c r="AA328" s="174"/>
    </row>
    <row r="329" spans="1:28" x14ac:dyDescent="0.2">
      <c r="A329" s="170" t="s">
        <v>147</v>
      </c>
      <c r="B329" s="171" t="s">
        <v>342</v>
      </c>
      <c r="C329" s="181">
        <v>1</v>
      </c>
      <c r="D329" s="183">
        <v>43662.5</v>
      </c>
      <c r="E329" s="178">
        <v>0</v>
      </c>
      <c r="F329" s="179">
        <v>5.5</v>
      </c>
      <c r="G329" s="179">
        <v>5.6</v>
      </c>
      <c r="H329" s="179"/>
      <c r="I329" s="175">
        <f t="shared" si="12"/>
        <v>1.0181818181818181</v>
      </c>
      <c r="J329" s="179"/>
      <c r="K329" s="195"/>
      <c r="L329" s="195"/>
      <c r="M329" s="181"/>
      <c r="X329" s="174"/>
      <c r="Y329" s="174"/>
      <c r="Z329" s="174"/>
      <c r="AA329" s="174"/>
    </row>
    <row r="330" spans="1:28" x14ac:dyDescent="0.2">
      <c r="A330" s="170" t="s">
        <v>147</v>
      </c>
      <c r="B330" s="171" t="s">
        <v>345</v>
      </c>
      <c r="C330" s="170">
        <v>1</v>
      </c>
      <c r="D330" s="177">
        <v>43659</v>
      </c>
      <c r="E330" s="178">
        <v>0</v>
      </c>
      <c r="F330" s="179">
        <v>4.7</v>
      </c>
      <c r="G330" s="179">
        <v>4.9000000000000004</v>
      </c>
      <c r="I330" s="175">
        <f t="shared" si="12"/>
        <v>1.0425531914893618</v>
      </c>
      <c r="K330" s="196"/>
      <c r="L330" s="196"/>
      <c r="M330" s="181"/>
      <c r="X330" s="174"/>
      <c r="Y330" s="174"/>
      <c r="Z330" s="174"/>
    </row>
    <row r="331" spans="1:28" x14ac:dyDescent="0.2">
      <c r="A331" s="170" t="s">
        <v>147</v>
      </c>
      <c r="B331" s="171" t="s">
        <v>348</v>
      </c>
      <c r="C331" s="181">
        <v>1</v>
      </c>
      <c r="D331" s="183">
        <v>43659</v>
      </c>
      <c r="E331" s="178">
        <v>0</v>
      </c>
      <c r="F331" s="179">
        <v>5.2</v>
      </c>
      <c r="G331" s="179">
        <v>5.5</v>
      </c>
      <c r="H331" s="179"/>
      <c r="I331" s="175">
        <f t="shared" si="12"/>
        <v>1.0576923076923077</v>
      </c>
      <c r="J331" s="179"/>
      <c r="K331" s="195"/>
      <c r="L331" s="195"/>
      <c r="M331" s="181"/>
      <c r="X331" s="174"/>
      <c r="Y331" s="174"/>
      <c r="Z331" s="174"/>
    </row>
    <row r="332" spans="1:28" x14ac:dyDescent="0.2">
      <c r="A332" s="170" t="s">
        <v>147</v>
      </c>
      <c r="B332" s="171" t="s">
        <v>351</v>
      </c>
      <c r="C332" s="170">
        <v>1</v>
      </c>
      <c r="D332" s="177">
        <v>43678.5</v>
      </c>
      <c r="E332" s="178">
        <v>0</v>
      </c>
      <c r="F332" s="179">
        <v>4.9000000000000004</v>
      </c>
      <c r="G332" s="179">
        <v>5</v>
      </c>
      <c r="H332" s="179"/>
      <c r="I332" s="175">
        <f t="shared" si="12"/>
        <v>1.0204081632653061</v>
      </c>
      <c r="J332" s="179"/>
      <c r="K332" s="195"/>
      <c r="L332" s="195"/>
      <c r="M332" s="181"/>
      <c r="X332" s="174"/>
      <c r="Y332" s="174"/>
      <c r="Z332" s="174"/>
    </row>
    <row r="333" spans="1:28" x14ac:dyDescent="0.2">
      <c r="A333" s="170" t="s">
        <v>147</v>
      </c>
      <c r="B333" s="171" t="s">
        <v>354</v>
      </c>
      <c r="C333" s="181">
        <v>1</v>
      </c>
      <c r="D333" s="183">
        <v>43659</v>
      </c>
      <c r="E333" s="178">
        <v>0</v>
      </c>
      <c r="F333" s="179">
        <v>5.4</v>
      </c>
      <c r="G333" s="179">
        <v>5.4</v>
      </c>
      <c r="H333" s="179"/>
      <c r="I333" s="175">
        <f t="shared" si="12"/>
        <v>1</v>
      </c>
      <c r="J333" s="179"/>
      <c r="K333" s="195"/>
      <c r="L333" s="195"/>
      <c r="Z333" s="174"/>
    </row>
    <row r="334" spans="1:28" x14ac:dyDescent="0.2">
      <c r="A334" s="170" t="s">
        <v>147</v>
      </c>
      <c r="B334" s="171" t="s">
        <v>357</v>
      </c>
      <c r="C334" s="170">
        <v>1</v>
      </c>
      <c r="D334" s="177">
        <v>43680</v>
      </c>
      <c r="E334" s="178">
        <v>0</v>
      </c>
      <c r="F334" s="179">
        <v>4.7</v>
      </c>
      <c r="G334" s="179">
        <v>4.8</v>
      </c>
      <c r="H334" s="179"/>
      <c r="I334" s="175">
        <f t="shared" si="12"/>
        <v>1.0212765957446808</v>
      </c>
      <c r="J334" s="196"/>
      <c r="K334" s="195"/>
      <c r="L334" s="195"/>
      <c r="Z334" s="174"/>
    </row>
    <row r="335" spans="1:28" x14ac:dyDescent="0.2">
      <c r="A335" s="170" t="s">
        <v>147</v>
      </c>
      <c r="B335" s="171" t="s">
        <v>360</v>
      </c>
      <c r="C335" s="170">
        <v>1</v>
      </c>
      <c r="D335" s="183">
        <v>43659</v>
      </c>
      <c r="E335" s="178">
        <v>0</v>
      </c>
      <c r="F335" s="179">
        <v>5.2</v>
      </c>
      <c r="G335" s="179">
        <v>5.3</v>
      </c>
      <c r="H335" s="179"/>
      <c r="I335" s="175">
        <f t="shared" si="12"/>
        <v>1.0192307692307692</v>
      </c>
      <c r="J335" s="179"/>
      <c r="K335" s="195"/>
      <c r="L335" s="195"/>
      <c r="Z335" s="174"/>
    </row>
    <row r="336" spans="1:28" x14ac:dyDescent="0.2">
      <c r="A336" s="170" t="s">
        <v>147</v>
      </c>
      <c r="B336" s="171" t="s">
        <v>363</v>
      </c>
      <c r="C336" s="181">
        <v>1</v>
      </c>
      <c r="D336" s="183">
        <v>43659</v>
      </c>
      <c r="E336" s="178">
        <v>0</v>
      </c>
      <c r="F336" s="179">
        <v>5.5</v>
      </c>
      <c r="G336" s="179">
        <v>5.5</v>
      </c>
      <c r="H336" s="179"/>
      <c r="I336" s="175">
        <f t="shared" si="12"/>
        <v>1</v>
      </c>
      <c r="J336" s="179"/>
      <c r="K336" s="195"/>
      <c r="L336" s="195"/>
    </row>
    <row r="337" spans="1:28" x14ac:dyDescent="0.2">
      <c r="A337" s="170" t="s">
        <v>147</v>
      </c>
      <c r="B337" s="171" t="s">
        <v>366</v>
      </c>
      <c r="C337" s="181">
        <v>1</v>
      </c>
      <c r="D337" s="183">
        <v>43659</v>
      </c>
      <c r="E337" s="178">
        <v>0</v>
      </c>
      <c r="F337" s="179">
        <v>5.3</v>
      </c>
      <c r="G337" s="179">
        <v>5.4</v>
      </c>
      <c r="H337" s="179"/>
      <c r="I337" s="175">
        <f t="shared" si="12"/>
        <v>1.0188679245283019</v>
      </c>
      <c r="J337" s="179"/>
      <c r="K337" s="175"/>
      <c r="L337" s="175"/>
    </row>
    <row r="338" spans="1:28" x14ac:dyDescent="0.2">
      <c r="A338" s="170" t="s">
        <v>147</v>
      </c>
      <c r="B338" s="171" t="s">
        <v>369</v>
      </c>
      <c r="C338" s="181">
        <v>1</v>
      </c>
      <c r="D338" s="183">
        <v>43659</v>
      </c>
      <c r="E338" s="178">
        <v>0</v>
      </c>
      <c r="F338" s="179">
        <v>5.5</v>
      </c>
      <c r="G338" s="179">
        <v>5.5</v>
      </c>
      <c r="H338" s="179"/>
      <c r="I338" s="175">
        <f t="shared" si="12"/>
        <v>1</v>
      </c>
      <c r="J338" s="179"/>
      <c r="K338" s="195"/>
      <c r="L338" s="195"/>
    </row>
    <row r="339" spans="1:28" x14ac:dyDescent="0.2">
      <c r="A339" s="170" t="s">
        <v>147</v>
      </c>
      <c r="B339" s="171" t="s">
        <v>372</v>
      </c>
      <c r="C339" s="170">
        <v>1</v>
      </c>
      <c r="D339" s="183">
        <v>43659</v>
      </c>
      <c r="E339" s="178">
        <v>0</v>
      </c>
      <c r="F339" s="179">
        <v>5</v>
      </c>
      <c r="G339" s="179">
        <v>5.0999999999999996</v>
      </c>
      <c r="H339" s="179"/>
      <c r="I339" s="175">
        <f t="shared" si="12"/>
        <v>1.02</v>
      </c>
      <c r="J339" s="179"/>
      <c r="K339" s="195"/>
      <c r="L339" s="195"/>
      <c r="AB339" s="172"/>
    </row>
    <row r="340" spans="1:28" x14ac:dyDescent="0.2">
      <c r="A340" s="170" t="s">
        <v>147</v>
      </c>
      <c r="B340" s="171" t="s">
        <v>375</v>
      </c>
      <c r="C340" s="181">
        <v>1</v>
      </c>
      <c r="D340" s="183">
        <v>43667.5</v>
      </c>
      <c r="E340" s="178">
        <v>0</v>
      </c>
      <c r="F340" s="179">
        <v>5.3</v>
      </c>
      <c r="G340" s="179">
        <v>5.4</v>
      </c>
      <c r="H340" s="179"/>
      <c r="I340" s="175">
        <f t="shared" si="12"/>
        <v>1.0188679245283019</v>
      </c>
      <c r="J340" s="179"/>
      <c r="K340" s="195"/>
      <c r="L340" s="195"/>
      <c r="AB340" s="171"/>
    </row>
    <row r="341" spans="1:28" x14ac:dyDescent="0.2">
      <c r="A341" s="170" t="s">
        <v>147</v>
      </c>
      <c r="B341" s="171" t="s">
        <v>378</v>
      </c>
      <c r="C341" s="181">
        <v>1</v>
      </c>
      <c r="D341" s="183">
        <v>43667.5</v>
      </c>
      <c r="E341" s="178">
        <v>0</v>
      </c>
      <c r="F341" s="179">
        <v>5.4</v>
      </c>
      <c r="G341" s="179">
        <v>5.3</v>
      </c>
      <c r="H341" s="179"/>
      <c r="I341" s="175">
        <f t="shared" si="12"/>
        <v>0.9814814814814814</v>
      </c>
      <c r="J341" s="179"/>
      <c r="K341" s="195"/>
      <c r="L341" s="195"/>
      <c r="AB341" s="170"/>
    </row>
    <row r="342" spans="1:28" x14ac:dyDescent="0.2">
      <c r="A342" s="170" t="s">
        <v>147</v>
      </c>
      <c r="B342" s="171" t="s">
        <v>381</v>
      </c>
      <c r="C342" s="170">
        <v>1</v>
      </c>
      <c r="D342" s="183">
        <v>43667.5</v>
      </c>
      <c r="E342" s="178">
        <v>0</v>
      </c>
      <c r="F342" s="179">
        <v>5.0999999999999996</v>
      </c>
      <c r="G342" s="179">
        <v>5</v>
      </c>
      <c r="H342" s="179"/>
      <c r="I342" s="175">
        <f t="shared" si="12"/>
        <v>0.98039215686274517</v>
      </c>
      <c r="J342" s="179"/>
      <c r="K342" s="195"/>
      <c r="L342" s="195"/>
      <c r="AA342" s="172"/>
    </row>
    <row r="343" spans="1:28" x14ac:dyDescent="0.2">
      <c r="A343" s="170" t="s">
        <v>147</v>
      </c>
      <c r="B343" s="171" t="s">
        <v>384</v>
      </c>
      <c r="C343" s="181">
        <v>1</v>
      </c>
      <c r="D343" s="183">
        <v>43667.5</v>
      </c>
      <c r="E343" s="178">
        <v>0</v>
      </c>
      <c r="F343" s="179">
        <v>5.3</v>
      </c>
      <c r="G343" s="179">
        <v>5.4</v>
      </c>
      <c r="H343" s="179"/>
      <c r="I343" s="175">
        <f t="shared" si="12"/>
        <v>1.0188679245283019</v>
      </c>
      <c r="J343" s="179"/>
      <c r="K343" s="195"/>
      <c r="L343" s="195"/>
      <c r="AA343" s="171"/>
    </row>
    <row r="344" spans="1:28" x14ac:dyDescent="0.2">
      <c r="A344" s="170" t="s">
        <v>147</v>
      </c>
      <c r="B344" s="171" t="s">
        <v>387</v>
      </c>
      <c r="C344" s="170">
        <v>1</v>
      </c>
      <c r="D344" s="177">
        <v>43673</v>
      </c>
      <c r="E344" s="178">
        <v>0</v>
      </c>
      <c r="F344" s="179">
        <v>4.8</v>
      </c>
      <c r="G344" s="179">
        <v>4.9000000000000004</v>
      </c>
      <c r="I344" s="175">
        <f t="shared" si="12"/>
        <v>1.0208333333333335</v>
      </c>
      <c r="K344" s="195"/>
      <c r="L344" s="195"/>
      <c r="AA344" s="170"/>
    </row>
    <row r="345" spans="1:28" x14ac:dyDescent="0.2">
      <c r="A345" s="170" t="s">
        <v>147</v>
      </c>
      <c r="B345" s="171" t="s">
        <v>390</v>
      </c>
      <c r="C345" s="181">
        <v>1</v>
      </c>
      <c r="D345" s="183">
        <v>43667.5</v>
      </c>
      <c r="E345" s="178">
        <v>0</v>
      </c>
      <c r="F345" s="179">
        <v>5.3</v>
      </c>
      <c r="G345" s="179">
        <v>5.3</v>
      </c>
      <c r="H345" s="179"/>
      <c r="I345" s="175">
        <f t="shared" si="12"/>
        <v>1</v>
      </c>
      <c r="J345" s="179"/>
      <c r="K345" s="195"/>
      <c r="L345" s="195"/>
      <c r="X345" s="172"/>
      <c r="Y345" s="172"/>
    </row>
    <row r="346" spans="1:28" x14ac:dyDescent="0.2">
      <c r="A346" s="170" t="s">
        <v>147</v>
      </c>
      <c r="B346" s="171" t="s">
        <v>393</v>
      </c>
      <c r="C346" s="181">
        <v>1</v>
      </c>
      <c r="D346" s="183">
        <v>43667.5</v>
      </c>
      <c r="E346" s="178">
        <v>0</v>
      </c>
      <c r="F346" s="179">
        <v>5.3</v>
      </c>
      <c r="G346" s="179">
        <v>5.3</v>
      </c>
      <c r="H346" s="179"/>
      <c r="I346" s="175">
        <f t="shared" si="12"/>
        <v>1</v>
      </c>
      <c r="J346" s="179"/>
      <c r="K346" s="195"/>
      <c r="L346" s="195"/>
      <c r="X346" s="171"/>
      <c r="Y346" s="171"/>
    </row>
    <row r="347" spans="1:28" x14ac:dyDescent="0.2">
      <c r="A347" s="170" t="s">
        <v>147</v>
      </c>
      <c r="B347" s="171" t="s">
        <v>396</v>
      </c>
      <c r="C347" s="170">
        <v>1</v>
      </c>
      <c r="D347" s="183">
        <v>43667.5</v>
      </c>
      <c r="E347" s="178">
        <v>0</v>
      </c>
      <c r="F347" s="179">
        <v>5.3</v>
      </c>
      <c r="G347" s="179">
        <v>5.3</v>
      </c>
      <c r="H347" s="179"/>
      <c r="I347" s="175">
        <f t="shared" si="12"/>
        <v>1</v>
      </c>
      <c r="J347" s="179"/>
      <c r="K347" s="195"/>
      <c r="L347" s="195"/>
      <c r="X347" s="170"/>
      <c r="Y347" s="170"/>
    </row>
    <row r="348" spans="1:28" x14ac:dyDescent="0.2">
      <c r="A348" s="170" t="s">
        <v>147</v>
      </c>
      <c r="B348" s="171" t="s">
        <v>399</v>
      </c>
      <c r="C348" s="181">
        <v>1</v>
      </c>
      <c r="D348" s="183">
        <v>43667.5</v>
      </c>
      <c r="E348" s="184">
        <v>0</v>
      </c>
      <c r="F348" s="179">
        <v>5.6</v>
      </c>
      <c r="G348" s="179">
        <v>5.6</v>
      </c>
      <c r="H348" s="179"/>
      <c r="I348" s="175">
        <f t="shared" si="12"/>
        <v>1</v>
      </c>
      <c r="J348" s="179"/>
      <c r="K348" s="201"/>
      <c r="L348" s="201"/>
      <c r="Z348" s="172"/>
    </row>
    <row r="349" spans="1:28" x14ac:dyDescent="0.2">
      <c r="A349" s="170" t="s">
        <v>147</v>
      </c>
      <c r="B349" s="171" t="s">
        <v>402</v>
      </c>
      <c r="C349" s="181">
        <v>1</v>
      </c>
      <c r="D349" s="183">
        <v>43669.5</v>
      </c>
      <c r="E349" s="178">
        <v>0</v>
      </c>
      <c r="F349" s="179">
        <v>4.5999999999999996</v>
      </c>
      <c r="G349" s="179">
        <v>4.8</v>
      </c>
      <c r="H349" s="179"/>
      <c r="I349" s="175">
        <f t="shared" si="12"/>
        <v>1.0434782608695652</v>
      </c>
      <c r="J349" s="179"/>
      <c r="K349" s="195"/>
      <c r="L349" s="195"/>
      <c r="Z349" s="171"/>
    </row>
    <row r="350" spans="1:28" x14ac:dyDescent="0.2">
      <c r="A350" s="181" t="s">
        <v>147</v>
      </c>
      <c r="B350" s="185" t="s">
        <v>405</v>
      </c>
      <c r="C350" s="181">
        <v>1</v>
      </c>
      <c r="D350" s="183">
        <v>43683.5</v>
      </c>
      <c r="E350" s="184">
        <v>0</v>
      </c>
      <c r="F350" s="186">
        <v>5</v>
      </c>
      <c r="G350" s="182">
        <v>5.0999999999999996</v>
      </c>
      <c r="H350" s="223"/>
      <c r="I350" s="213">
        <f t="shared" si="12"/>
        <v>1.02</v>
      </c>
      <c r="J350" s="128"/>
      <c r="K350" s="201"/>
      <c r="L350" s="201"/>
      <c r="Z350" s="170"/>
    </row>
    <row r="351" spans="1:28" x14ac:dyDescent="0.2">
      <c r="A351" s="170" t="s">
        <v>147</v>
      </c>
      <c r="B351" s="171" t="s">
        <v>408</v>
      </c>
      <c r="C351" s="181">
        <v>1</v>
      </c>
      <c r="D351" s="183">
        <v>43669.5</v>
      </c>
      <c r="E351" s="178">
        <v>0</v>
      </c>
      <c r="F351" s="179">
        <v>5.2</v>
      </c>
      <c r="G351" s="179">
        <v>5.2</v>
      </c>
      <c r="H351" s="179"/>
      <c r="I351" s="175">
        <f t="shared" si="12"/>
        <v>1</v>
      </c>
      <c r="J351" s="179"/>
      <c r="K351" s="195"/>
      <c r="L351" s="195"/>
    </row>
    <row r="352" spans="1:28" x14ac:dyDescent="0.2">
      <c r="A352" s="170" t="s">
        <v>147</v>
      </c>
      <c r="B352" s="171" t="s">
        <v>411</v>
      </c>
      <c r="C352" s="170">
        <v>1</v>
      </c>
      <c r="D352" s="183">
        <v>43673</v>
      </c>
      <c r="E352" s="178">
        <v>0</v>
      </c>
      <c r="F352" s="179">
        <v>5.0999999999999996</v>
      </c>
      <c r="G352" s="179">
        <v>5.0999999999999996</v>
      </c>
      <c r="H352" s="179"/>
      <c r="I352" s="175">
        <f t="shared" si="12"/>
        <v>1</v>
      </c>
      <c r="J352" s="179"/>
      <c r="K352" s="175"/>
      <c r="L352" s="175"/>
    </row>
    <row r="353" spans="1:13" x14ac:dyDescent="0.2">
      <c r="A353" s="170" t="s">
        <v>147</v>
      </c>
      <c r="B353" s="185" t="s">
        <v>419</v>
      </c>
      <c r="C353" s="181">
        <v>1</v>
      </c>
      <c r="D353" s="183">
        <v>43673</v>
      </c>
      <c r="E353" s="178">
        <v>0</v>
      </c>
      <c r="F353" s="182">
        <v>5.2</v>
      </c>
      <c r="G353" s="182">
        <v>5.4</v>
      </c>
      <c r="I353" s="175">
        <f t="shared" si="12"/>
        <v>1.0384615384615385</v>
      </c>
      <c r="K353" s="175"/>
      <c r="L353" s="175"/>
    </row>
    <row r="354" spans="1:13" x14ac:dyDescent="0.2">
      <c r="A354" s="181" t="s">
        <v>147</v>
      </c>
      <c r="B354" s="185" t="s">
        <v>422</v>
      </c>
      <c r="C354" s="181">
        <v>1</v>
      </c>
      <c r="D354" s="183">
        <v>43683.5</v>
      </c>
      <c r="E354" s="184">
        <v>0</v>
      </c>
      <c r="F354" s="186">
        <v>4.5</v>
      </c>
      <c r="G354" s="182">
        <v>4.5999999999999996</v>
      </c>
      <c r="H354" s="223"/>
      <c r="I354" s="213">
        <f t="shared" si="12"/>
        <v>1.0222222222222221</v>
      </c>
      <c r="J354" s="128"/>
      <c r="K354" s="201"/>
      <c r="L354" s="201"/>
    </row>
    <row r="355" spans="1:13" x14ac:dyDescent="0.2">
      <c r="A355" s="181" t="s">
        <v>147</v>
      </c>
      <c r="B355" s="171" t="s">
        <v>425</v>
      </c>
      <c r="C355" s="181">
        <v>1</v>
      </c>
      <c r="D355" s="183">
        <v>43673</v>
      </c>
      <c r="E355" s="178">
        <v>0</v>
      </c>
      <c r="F355" s="179">
        <v>6</v>
      </c>
      <c r="G355" s="179">
        <v>6</v>
      </c>
      <c r="I355" s="225">
        <f t="shared" si="12"/>
        <v>1</v>
      </c>
      <c r="K355" s="175"/>
      <c r="L355" s="175"/>
    </row>
    <row r="356" spans="1:13" x14ac:dyDescent="0.2">
      <c r="A356" s="170" t="s">
        <v>147</v>
      </c>
      <c r="B356" s="171" t="s">
        <v>428</v>
      </c>
      <c r="C356" s="181">
        <v>1</v>
      </c>
      <c r="D356" s="183">
        <v>43673</v>
      </c>
      <c r="E356" s="178">
        <v>0</v>
      </c>
      <c r="F356" s="179">
        <v>5.4</v>
      </c>
      <c r="G356" s="179">
        <v>5.4</v>
      </c>
      <c r="H356" s="179"/>
      <c r="I356" s="175">
        <f t="shared" si="12"/>
        <v>1</v>
      </c>
      <c r="J356" s="179"/>
      <c r="K356" s="195"/>
      <c r="L356" s="195"/>
    </row>
    <row r="357" spans="1:13" x14ac:dyDescent="0.2">
      <c r="A357" s="170" t="s">
        <v>147</v>
      </c>
      <c r="B357" s="185" t="s">
        <v>431</v>
      </c>
      <c r="C357" s="181">
        <v>1</v>
      </c>
      <c r="D357" s="183">
        <v>43673</v>
      </c>
      <c r="E357" s="178">
        <v>0</v>
      </c>
      <c r="F357" s="182">
        <v>5</v>
      </c>
      <c r="G357" s="182">
        <v>5.0999999999999996</v>
      </c>
      <c r="I357" s="175">
        <f t="shared" si="12"/>
        <v>1.02</v>
      </c>
      <c r="K357" s="195"/>
      <c r="L357" s="195"/>
    </row>
    <row r="358" spans="1:13" x14ac:dyDescent="0.2">
      <c r="A358" s="170" t="s">
        <v>147</v>
      </c>
      <c r="B358" s="171" t="s">
        <v>434</v>
      </c>
      <c r="C358" s="181">
        <v>1</v>
      </c>
      <c r="D358" s="183">
        <v>43675</v>
      </c>
      <c r="E358" s="184">
        <v>0</v>
      </c>
      <c r="F358" s="179">
        <v>5.5</v>
      </c>
      <c r="G358" s="179">
        <v>5.4</v>
      </c>
      <c r="H358" s="179"/>
      <c r="I358" s="175">
        <f t="shared" si="12"/>
        <v>0.98181818181818192</v>
      </c>
      <c r="J358" s="179"/>
      <c r="K358" s="201"/>
      <c r="L358" s="201"/>
    </row>
    <row r="359" spans="1:13" x14ac:dyDescent="0.2">
      <c r="A359" s="170" t="s">
        <v>147</v>
      </c>
      <c r="B359" s="171" t="s">
        <v>437</v>
      </c>
      <c r="C359" s="170">
        <v>1</v>
      </c>
      <c r="D359" s="183">
        <v>43669.5</v>
      </c>
      <c r="E359" s="178">
        <v>0</v>
      </c>
      <c r="F359" s="179">
        <v>5.5</v>
      </c>
      <c r="G359" s="179">
        <v>5.5</v>
      </c>
      <c r="H359" s="179"/>
      <c r="I359" s="175">
        <f t="shared" si="12"/>
        <v>1</v>
      </c>
      <c r="J359" s="179"/>
      <c r="K359" s="195"/>
      <c r="L359" s="195"/>
    </row>
    <row r="360" spans="1:13" x14ac:dyDescent="0.2">
      <c r="A360" s="170" t="s">
        <v>147</v>
      </c>
      <c r="B360" s="171" t="s">
        <v>440</v>
      </c>
      <c r="C360" s="181">
        <v>1</v>
      </c>
      <c r="D360" s="172">
        <v>43669.5</v>
      </c>
      <c r="E360" s="157">
        <v>0</v>
      </c>
      <c r="F360" s="174">
        <v>5.9</v>
      </c>
      <c r="G360" s="174">
        <v>6</v>
      </c>
      <c r="I360" s="214">
        <v>1.0169491525423728</v>
      </c>
    </row>
    <row r="361" spans="1:13" x14ac:dyDescent="0.2">
      <c r="A361" s="170" t="s">
        <v>147</v>
      </c>
      <c r="B361" s="171" t="s">
        <v>443</v>
      </c>
      <c r="C361" s="170">
        <v>1</v>
      </c>
      <c r="D361" s="177">
        <v>43673</v>
      </c>
      <c r="E361" s="178">
        <v>0</v>
      </c>
      <c r="F361" s="179">
        <v>4.9000000000000004</v>
      </c>
      <c r="G361" s="179">
        <v>4.9000000000000004</v>
      </c>
      <c r="I361" s="175">
        <f t="shared" ref="I361:I372" si="13">G361/F361</f>
        <v>1</v>
      </c>
      <c r="K361" s="195"/>
      <c r="L361" s="195"/>
    </row>
    <row r="362" spans="1:13" x14ac:dyDescent="0.2">
      <c r="A362" s="170" t="s">
        <v>147</v>
      </c>
      <c r="B362" s="171" t="s">
        <v>446</v>
      </c>
      <c r="C362" s="181">
        <v>1</v>
      </c>
      <c r="D362" s="183">
        <v>43669.5</v>
      </c>
      <c r="E362" s="178">
        <v>0</v>
      </c>
      <c r="F362" s="179">
        <v>5.4</v>
      </c>
      <c r="G362" s="179">
        <v>5.4</v>
      </c>
      <c r="H362" s="179"/>
      <c r="I362" s="175">
        <f t="shared" si="13"/>
        <v>1</v>
      </c>
      <c r="J362" s="179"/>
      <c r="K362" s="195"/>
      <c r="L362" s="195"/>
    </row>
    <row r="363" spans="1:13" x14ac:dyDescent="0.2">
      <c r="A363" s="170" t="s">
        <v>147</v>
      </c>
      <c r="B363" s="171" t="s">
        <v>449</v>
      </c>
      <c r="C363" s="181">
        <v>1</v>
      </c>
      <c r="D363" s="183">
        <v>43674</v>
      </c>
      <c r="E363" s="178">
        <v>0</v>
      </c>
      <c r="F363" s="179">
        <v>5.3</v>
      </c>
      <c r="G363" s="179">
        <v>5.2</v>
      </c>
      <c r="H363" s="179"/>
      <c r="I363" s="175">
        <f t="shared" si="13"/>
        <v>0.98113207547169823</v>
      </c>
      <c r="J363" s="179"/>
      <c r="K363" s="195"/>
      <c r="L363" s="195"/>
    </row>
    <row r="364" spans="1:13" x14ac:dyDescent="0.2">
      <c r="A364" s="170" t="s">
        <v>147</v>
      </c>
      <c r="B364" s="171" t="s">
        <v>452</v>
      </c>
      <c r="C364" s="170">
        <v>1</v>
      </c>
      <c r="D364" s="183">
        <v>43674</v>
      </c>
      <c r="E364" s="184">
        <v>0</v>
      </c>
      <c r="F364" s="179">
        <v>5.3</v>
      </c>
      <c r="G364" s="179">
        <v>5.4</v>
      </c>
      <c r="H364" s="179"/>
      <c r="I364" s="175">
        <f t="shared" si="13"/>
        <v>1.0188679245283019</v>
      </c>
      <c r="J364" s="179"/>
      <c r="K364" s="201"/>
      <c r="L364" s="201"/>
    </row>
    <row r="365" spans="1:13" x14ac:dyDescent="0.2">
      <c r="A365" s="170" t="s">
        <v>147</v>
      </c>
      <c r="B365" s="171" t="s">
        <v>455</v>
      </c>
      <c r="C365" s="181">
        <v>1</v>
      </c>
      <c r="D365" s="183">
        <v>43676.5</v>
      </c>
      <c r="E365" s="184">
        <v>0</v>
      </c>
      <c r="F365" s="186">
        <v>5</v>
      </c>
      <c r="G365" s="182">
        <v>4.9000000000000004</v>
      </c>
      <c r="I365" s="175">
        <f t="shared" si="13"/>
        <v>0.98000000000000009</v>
      </c>
      <c r="K365" s="201"/>
      <c r="L365" s="201"/>
    </row>
    <row r="366" spans="1:13" x14ac:dyDescent="0.2">
      <c r="A366" s="170" t="s">
        <v>147</v>
      </c>
      <c r="B366" s="171" t="s">
        <v>458</v>
      </c>
      <c r="C366" s="181">
        <v>1</v>
      </c>
      <c r="D366" s="183">
        <v>43674</v>
      </c>
      <c r="E366" s="178">
        <v>0</v>
      </c>
      <c r="F366" s="179">
        <v>5.3</v>
      </c>
      <c r="G366" s="179">
        <v>5.3</v>
      </c>
      <c r="H366" s="179"/>
      <c r="I366" s="175">
        <f t="shared" si="13"/>
        <v>1</v>
      </c>
      <c r="J366" s="179"/>
      <c r="K366" s="195"/>
      <c r="L366" s="195"/>
    </row>
    <row r="367" spans="1:13" x14ac:dyDescent="0.2">
      <c r="A367" s="170" t="s">
        <v>147</v>
      </c>
      <c r="B367" s="171" t="s">
        <v>461</v>
      </c>
      <c r="C367" s="181">
        <v>1</v>
      </c>
      <c r="D367" s="183">
        <v>43674</v>
      </c>
      <c r="E367" s="178">
        <v>0</v>
      </c>
      <c r="F367" s="179">
        <v>4.8</v>
      </c>
      <c r="G367" s="179">
        <v>4.9000000000000004</v>
      </c>
      <c r="H367" s="179"/>
      <c r="I367" s="175">
        <f t="shared" si="13"/>
        <v>1.0208333333333335</v>
      </c>
      <c r="J367" s="179"/>
      <c r="K367" s="195"/>
      <c r="L367" s="195"/>
    </row>
    <row r="368" spans="1:13" x14ac:dyDescent="0.2">
      <c r="A368" s="170" t="s">
        <v>147</v>
      </c>
      <c r="B368" s="171" t="s">
        <v>464</v>
      </c>
      <c r="C368" s="170">
        <v>1</v>
      </c>
      <c r="D368" s="177">
        <v>43675</v>
      </c>
      <c r="E368" s="178">
        <v>0</v>
      </c>
      <c r="F368" s="179">
        <v>5.4</v>
      </c>
      <c r="G368" s="179">
        <v>5.4</v>
      </c>
      <c r="H368" s="179"/>
      <c r="I368" s="175">
        <f t="shared" si="13"/>
        <v>1</v>
      </c>
      <c r="J368" s="179"/>
      <c r="K368" s="195"/>
      <c r="L368" s="195"/>
      <c r="M368" s="152"/>
    </row>
    <row r="369" spans="1:23" x14ac:dyDescent="0.2">
      <c r="A369" s="170" t="s">
        <v>147</v>
      </c>
      <c r="B369" s="171" t="s">
        <v>467</v>
      </c>
      <c r="C369" s="170">
        <v>1</v>
      </c>
      <c r="D369" s="177">
        <v>43674</v>
      </c>
      <c r="E369" s="178">
        <v>0</v>
      </c>
      <c r="F369" s="179">
        <v>5.4</v>
      </c>
      <c r="G369" s="179">
        <v>5.3</v>
      </c>
      <c r="H369" s="179"/>
      <c r="I369" s="175">
        <f t="shared" si="13"/>
        <v>0.9814814814814814</v>
      </c>
      <c r="J369" s="179"/>
      <c r="K369" s="175"/>
      <c r="L369" s="175"/>
      <c r="M369" s="152"/>
    </row>
    <row r="370" spans="1:23" x14ac:dyDescent="0.2">
      <c r="A370" s="170" t="s">
        <v>147</v>
      </c>
      <c r="B370" s="171" t="s">
        <v>315</v>
      </c>
      <c r="C370" s="170">
        <v>2</v>
      </c>
      <c r="D370" s="177">
        <v>43682</v>
      </c>
      <c r="E370" s="178">
        <v>26</v>
      </c>
      <c r="F370" s="182">
        <v>6.9</v>
      </c>
      <c r="G370" s="182">
        <v>6.6</v>
      </c>
      <c r="H370" s="182"/>
      <c r="I370" s="175">
        <f t="shared" si="13"/>
        <v>0.9565217391304347</v>
      </c>
      <c r="J370" s="213">
        <v>0.23214285714285729</v>
      </c>
      <c r="K370" s="178" t="s">
        <v>635</v>
      </c>
      <c r="L370" s="178">
        <v>26</v>
      </c>
      <c r="M370" s="152"/>
    </row>
    <row r="371" spans="1:23" x14ac:dyDescent="0.2">
      <c r="A371" s="170" t="s">
        <v>147</v>
      </c>
      <c r="B371" s="171" t="s">
        <v>318</v>
      </c>
      <c r="C371" s="170">
        <v>2</v>
      </c>
      <c r="D371" s="177">
        <v>43689</v>
      </c>
      <c r="E371" s="178">
        <v>33</v>
      </c>
      <c r="F371" s="179">
        <v>6.5</v>
      </c>
      <c r="G371" s="179">
        <v>5.7</v>
      </c>
      <c r="I371" s="175">
        <f t="shared" si="13"/>
        <v>0.87692307692307692</v>
      </c>
      <c r="J371" s="213">
        <v>0.22641509433962267</v>
      </c>
      <c r="K371" s="178" t="s">
        <v>636</v>
      </c>
      <c r="L371" s="178">
        <v>33</v>
      </c>
    </row>
    <row r="372" spans="1:23" x14ac:dyDescent="0.2">
      <c r="A372" s="170" t="s">
        <v>147</v>
      </c>
      <c r="B372" s="171" t="s">
        <v>321</v>
      </c>
      <c r="C372" s="170">
        <v>2</v>
      </c>
      <c r="D372" s="177">
        <v>43682</v>
      </c>
      <c r="E372" s="178">
        <v>26</v>
      </c>
      <c r="F372" s="179">
        <v>7.4</v>
      </c>
      <c r="G372" s="179">
        <v>6.6</v>
      </c>
      <c r="H372" s="179"/>
      <c r="I372" s="175">
        <f t="shared" si="13"/>
        <v>0.89189189189189177</v>
      </c>
      <c r="J372" s="213">
        <v>0.23333333333333339</v>
      </c>
      <c r="K372" s="178" t="s">
        <v>635</v>
      </c>
      <c r="L372" s="178">
        <v>26</v>
      </c>
      <c r="M372" s="152"/>
    </row>
    <row r="373" spans="1:23" x14ac:dyDescent="0.2">
      <c r="A373" s="170" t="s">
        <v>147</v>
      </c>
      <c r="B373" s="171" t="s">
        <v>324</v>
      </c>
      <c r="C373" s="170">
        <v>2</v>
      </c>
      <c r="D373" s="172">
        <v>43684</v>
      </c>
      <c r="E373" s="178">
        <v>28</v>
      </c>
      <c r="F373" s="174">
        <v>7.8</v>
      </c>
      <c r="G373" s="174">
        <v>6.3</v>
      </c>
      <c r="I373" s="214">
        <v>0.80769230769230771</v>
      </c>
      <c r="J373" s="214">
        <v>0.41818181818181815</v>
      </c>
      <c r="K373" s="196" t="s">
        <v>637</v>
      </c>
      <c r="L373" s="196">
        <v>28</v>
      </c>
      <c r="M373" s="152"/>
    </row>
    <row r="374" spans="1:23" x14ac:dyDescent="0.2">
      <c r="A374" s="170" t="s">
        <v>147</v>
      </c>
      <c r="B374" s="171" t="s">
        <v>327</v>
      </c>
      <c r="C374" s="170">
        <v>2</v>
      </c>
      <c r="D374" s="177">
        <v>43685</v>
      </c>
      <c r="E374" s="178">
        <v>29</v>
      </c>
      <c r="F374" s="179">
        <v>6.5</v>
      </c>
      <c r="G374" s="179">
        <v>5.7</v>
      </c>
      <c r="I374" s="175">
        <f t="shared" ref="I374:I398" si="14">G374/F374</f>
        <v>0.87692307692307692</v>
      </c>
      <c r="J374" s="213">
        <v>0.18181818181818182</v>
      </c>
      <c r="K374" s="178" t="s">
        <v>638</v>
      </c>
      <c r="L374" s="178">
        <v>29</v>
      </c>
      <c r="M374" s="152"/>
    </row>
    <row r="375" spans="1:23" x14ac:dyDescent="0.2">
      <c r="A375" s="170" t="s">
        <v>147</v>
      </c>
      <c r="B375" s="171" t="s">
        <v>478</v>
      </c>
      <c r="C375" s="181">
        <v>2</v>
      </c>
      <c r="D375" s="183">
        <v>43725</v>
      </c>
      <c r="E375" s="178">
        <v>45</v>
      </c>
      <c r="F375" s="186">
        <v>6.7</v>
      </c>
      <c r="G375" s="182">
        <v>6.1</v>
      </c>
      <c r="I375" s="175">
        <f t="shared" si="14"/>
        <v>0.91044776119402981</v>
      </c>
      <c r="J375" s="213"/>
      <c r="K375" s="178"/>
      <c r="L375" s="178"/>
      <c r="M375" s="152"/>
    </row>
    <row r="376" spans="1:23" x14ac:dyDescent="0.2">
      <c r="A376" s="170" t="s">
        <v>147</v>
      </c>
      <c r="B376" s="185" t="s">
        <v>336</v>
      </c>
      <c r="C376" s="181">
        <v>2</v>
      </c>
      <c r="D376" s="183"/>
      <c r="E376" s="178"/>
      <c r="F376" s="186">
        <v>6.7</v>
      </c>
      <c r="G376" s="182">
        <v>6.2</v>
      </c>
      <c r="I376" s="213">
        <f t="shared" si="14"/>
        <v>0.92537313432835822</v>
      </c>
      <c r="J376" s="213">
        <v>0.28846153846153844</v>
      </c>
      <c r="K376" s="178"/>
      <c r="L376" s="178"/>
      <c r="M376" s="152"/>
      <c r="N376" s="152"/>
      <c r="W376" s="172"/>
    </row>
    <row r="377" spans="1:23" x14ac:dyDescent="0.2">
      <c r="A377" s="170" t="s">
        <v>147</v>
      </c>
      <c r="B377" s="171" t="s">
        <v>339</v>
      </c>
      <c r="C377" s="170">
        <v>2</v>
      </c>
      <c r="D377" s="177">
        <v>43691</v>
      </c>
      <c r="E377" s="178">
        <v>35</v>
      </c>
      <c r="F377" s="179">
        <v>6.9</v>
      </c>
      <c r="G377" s="179">
        <v>6.4</v>
      </c>
      <c r="I377" s="175">
        <f t="shared" si="14"/>
        <v>0.92753623188405798</v>
      </c>
      <c r="J377" s="213">
        <v>0.25454545454545463</v>
      </c>
      <c r="K377" s="178" t="s">
        <v>639</v>
      </c>
      <c r="L377" s="178">
        <v>35</v>
      </c>
      <c r="M377" s="152"/>
      <c r="N377" s="152"/>
      <c r="W377" s="172"/>
    </row>
    <row r="378" spans="1:23" x14ac:dyDescent="0.2">
      <c r="A378" s="170" t="s">
        <v>147</v>
      </c>
      <c r="B378" s="171" t="s">
        <v>342</v>
      </c>
      <c r="C378" s="170">
        <v>2</v>
      </c>
      <c r="D378" s="177">
        <v>43689</v>
      </c>
      <c r="E378" s="178">
        <v>26.5</v>
      </c>
      <c r="F378" s="179">
        <v>7</v>
      </c>
      <c r="G378" s="179">
        <v>6.3</v>
      </c>
      <c r="I378" s="175">
        <f t="shared" si="14"/>
        <v>0.9</v>
      </c>
      <c r="J378" s="213">
        <v>0.27272727272727271</v>
      </c>
      <c r="K378" s="178" t="s">
        <v>640</v>
      </c>
      <c r="L378" s="178">
        <v>26.5</v>
      </c>
      <c r="M378" s="152"/>
      <c r="N378" s="152"/>
      <c r="W378" s="172"/>
    </row>
    <row r="379" spans="1:23" x14ac:dyDescent="0.2">
      <c r="A379" s="181" t="s">
        <v>147</v>
      </c>
      <c r="B379" s="185" t="s">
        <v>345</v>
      </c>
      <c r="C379" s="181">
        <v>2</v>
      </c>
      <c r="D379" s="183">
        <v>43703</v>
      </c>
      <c r="E379" s="178">
        <v>44</v>
      </c>
      <c r="F379" s="186">
        <v>6.3</v>
      </c>
      <c r="G379" s="182">
        <v>5.6</v>
      </c>
      <c r="I379" s="213">
        <f t="shared" si="14"/>
        <v>0.88888888888888884</v>
      </c>
      <c r="J379" s="213">
        <v>0.34042553191489355</v>
      </c>
      <c r="K379" s="178" t="s">
        <v>641</v>
      </c>
      <c r="L379" s="178">
        <v>44</v>
      </c>
      <c r="M379" s="152"/>
      <c r="N379" s="152"/>
      <c r="W379" s="172"/>
    </row>
    <row r="380" spans="1:23" x14ac:dyDescent="0.2">
      <c r="A380" s="170" t="s">
        <v>147</v>
      </c>
      <c r="B380" s="185" t="s">
        <v>351</v>
      </c>
      <c r="C380" s="181">
        <v>2</v>
      </c>
      <c r="D380" s="183"/>
      <c r="E380" s="178"/>
      <c r="F380" s="186">
        <v>6.5</v>
      </c>
      <c r="G380" s="182">
        <v>5.9</v>
      </c>
      <c r="I380" s="213">
        <f t="shared" si="14"/>
        <v>0.9076923076923078</v>
      </c>
      <c r="J380" s="213">
        <v>0.32653061224489788</v>
      </c>
      <c r="K380" s="178"/>
      <c r="L380" s="178"/>
      <c r="M380" s="152"/>
      <c r="N380" s="200"/>
      <c r="T380" s="170"/>
      <c r="U380" s="171"/>
      <c r="V380" s="170"/>
      <c r="W380" s="172"/>
    </row>
    <row r="381" spans="1:23" x14ac:dyDescent="0.2">
      <c r="A381" s="170" t="s">
        <v>147</v>
      </c>
      <c r="B381" s="185" t="s">
        <v>357</v>
      </c>
      <c r="C381" s="181">
        <v>2</v>
      </c>
      <c r="D381" s="183"/>
      <c r="E381" s="178"/>
      <c r="F381" s="186">
        <v>6.1</v>
      </c>
      <c r="G381" s="182">
        <v>5.5</v>
      </c>
      <c r="I381" s="213">
        <f t="shared" si="14"/>
        <v>0.90163934426229508</v>
      </c>
      <c r="J381" s="213">
        <v>0.29787234042553179</v>
      </c>
      <c r="K381" s="178"/>
      <c r="L381" s="178"/>
      <c r="M381" s="152"/>
      <c r="N381" s="200"/>
      <c r="T381" s="170"/>
      <c r="U381" s="171"/>
      <c r="V381" s="170"/>
      <c r="W381" s="172"/>
    </row>
    <row r="382" spans="1:23" x14ac:dyDescent="0.2">
      <c r="A382" s="170" t="s">
        <v>147</v>
      </c>
      <c r="B382" s="171" t="s">
        <v>486</v>
      </c>
      <c r="C382" s="181">
        <v>2</v>
      </c>
      <c r="D382" s="183">
        <v>43725</v>
      </c>
      <c r="E382" s="178">
        <v>45</v>
      </c>
      <c r="F382" s="186">
        <v>6.4</v>
      </c>
      <c r="G382" s="182">
        <v>5.8</v>
      </c>
      <c r="I382" s="175">
        <f t="shared" si="14"/>
        <v>0.90624999999999989</v>
      </c>
      <c r="J382" s="213"/>
      <c r="K382" s="178"/>
      <c r="L382" s="178"/>
      <c r="M382" s="152"/>
      <c r="N382" s="200"/>
      <c r="T382" s="170"/>
      <c r="U382" s="171"/>
      <c r="V382" s="170"/>
      <c r="W382" s="172"/>
    </row>
    <row r="383" spans="1:23" x14ac:dyDescent="0.2">
      <c r="A383" s="170" t="s">
        <v>147</v>
      </c>
      <c r="B383" s="171" t="s">
        <v>363</v>
      </c>
      <c r="C383" s="159">
        <v>2</v>
      </c>
      <c r="D383" s="177">
        <v>43685</v>
      </c>
      <c r="E383" s="178">
        <v>26</v>
      </c>
      <c r="F383" s="197">
        <v>6.7</v>
      </c>
      <c r="G383" s="197">
        <v>6.2</v>
      </c>
      <c r="I383" s="175">
        <f t="shared" si="14"/>
        <v>0.92537313432835822</v>
      </c>
      <c r="J383" s="213">
        <v>0.21818181818181823</v>
      </c>
      <c r="K383" s="178" t="s">
        <v>508</v>
      </c>
      <c r="L383" s="178">
        <v>26</v>
      </c>
      <c r="M383" s="152"/>
      <c r="N383" s="200"/>
      <c r="T383" s="170"/>
      <c r="U383" s="171"/>
      <c r="V383" s="170"/>
      <c r="W383" s="172"/>
    </row>
    <row r="384" spans="1:23" x14ac:dyDescent="0.2">
      <c r="A384" s="170" t="s">
        <v>147</v>
      </c>
      <c r="B384" s="171" t="s">
        <v>366</v>
      </c>
      <c r="C384" s="170">
        <v>2</v>
      </c>
      <c r="D384" s="177">
        <v>43696</v>
      </c>
      <c r="E384" s="178">
        <v>37</v>
      </c>
      <c r="F384" s="179">
        <v>6.2</v>
      </c>
      <c r="G384" s="179">
        <v>5.6</v>
      </c>
      <c r="I384" s="175">
        <f t="shared" si="14"/>
        <v>0.90322580645161277</v>
      </c>
      <c r="J384" s="213">
        <v>0.16981132075471705</v>
      </c>
      <c r="K384" s="178" t="s">
        <v>544</v>
      </c>
      <c r="L384" s="178">
        <v>37</v>
      </c>
      <c r="M384" s="152"/>
      <c r="N384" s="200"/>
      <c r="T384" s="170"/>
      <c r="U384" s="171"/>
      <c r="V384" s="170"/>
      <c r="W384" s="172"/>
    </row>
    <row r="385" spans="1:28" x14ac:dyDescent="0.2">
      <c r="A385" s="170" t="s">
        <v>147</v>
      </c>
      <c r="B385" s="171" t="s">
        <v>372</v>
      </c>
      <c r="C385" s="170">
        <v>2</v>
      </c>
      <c r="D385" s="183">
        <v>43682</v>
      </c>
      <c r="E385" s="178">
        <v>23</v>
      </c>
      <c r="F385" s="182">
        <v>6.8</v>
      </c>
      <c r="G385" s="179">
        <v>5.9</v>
      </c>
      <c r="H385" s="179"/>
      <c r="I385" s="175">
        <f t="shared" si="14"/>
        <v>0.86764705882352944</v>
      </c>
      <c r="J385" s="213">
        <v>0.36</v>
      </c>
      <c r="K385" s="178" t="s">
        <v>642</v>
      </c>
      <c r="L385" s="178">
        <v>23</v>
      </c>
      <c r="M385" s="152"/>
      <c r="N385" s="200"/>
      <c r="T385" s="170"/>
      <c r="U385" s="171"/>
      <c r="V385" s="170"/>
      <c r="W385" s="172"/>
    </row>
    <row r="386" spans="1:28" x14ac:dyDescent="0.2">
      <c r="A386" s="170" t="s">
        <v>147</v>
      </c>
      <c r="B386" s="171" t="s">
        <v>375</v>
      </c>
      <c r="C386" s="170">
        <v>2</v>
      </c>
      <c r="D386" s="177">
        <v>43696</v>
      </c>
      <c r="E386" s="178">
        <v>28.5</v>
      </c>
      <c r="F386" s="179">
        <v>6.6</v>
      </c>
      <c r="G386" s="179">
        <v>5.9</v>
      </c>
      <c r="I386" s="175">
        <f t="shared" si="14"/>
        <v>0.89393939393939403</v>
      </c>
      <c r="J386" s="213">
        <v>0.2452830188679245</v>
      </c>
      <c r="K386" s="178" t="s">
        <v>643</v>
      </c>
      <c r="L386" s="178">
        <v>28.5</v>
      </c>
      <c r="M386" s="152"/>
      <c r="N386" s="200"/>
      <c r="T386" s="170"/>
      <c r="U386" s="171"/>
      <c r="V386" s="170"/>
      <c r="W386" s="172"/>
    </row>
    <row r="387" spans="1:28" x14ac:dyDescent="0.2">
      <c r="A387" s="170" t="s">
        <v>147</v>
      </c>
      <c r="B387" s="171" t="s">
        <v>378</v>
      </c>
      <c r="C387" s="159">
        <v>2</v>
      </c>
      <c r="D387" s="177">
        <v>43684</v>
      </c>
      <c r="E387" s="178">
        <v>16.5</v>
      </c>
      <c r="F387" s="197">
        <v>6.9</v>
      </c>
      <c r="G387" s="197">
        <v>6.4</v>
      </c>
      <c r="I387" s="175">
        <f t="shared" si="14"/>
        <v>0.92753623188405798</v>
      </c>
      <c r="J387" s="213">
        <v>0.27777777777777773</v>
      </c>
      <c r="K387" s="178" t="s">
        <v>644</v>
      </c>
      <c r="L387" s="178">
        <v>16.5</v>
      </c>
      <c r="M387" s="152"/>
      <c r="N387" s="200"/>
      <c r="T387" s="170"/>
      <c r="U387" s="171"/>
      <c r="V387" s="170"/>
      <c r="W387" s="157"/>
    </row>
    <row r="388" spans="1:28" x14ac:dyDescent="0.2">
      <c r="A388" s="170" t="s">
        <v>147</v>
      </c>
      <c r="B388" s="171" t="s">
        <v>381</v>
      </c>
      <c r="C388" s="170">
        <v>2</v>
      </c>
      <c r="D388" s="177"/>
      <c r="E388" s="178"/>
      <c r="F388" s="179">
        <v>6.8</v>
      </c>
      <c r="G388" s="179">
        <v>6</v>
      </c>
      <c r="I388" s="175">
        <f t="shared" si="14"/>
        <v>0.88235294117647056</v>
      </c>
      <c r="J388" s="213">
        <v>0.33333333333333337</v>
      </c>
      <c r="K388" s="178"/>
      <c r="L388" s="178"/>
      <c r="M388" s="152"/>
      <c r="N388" s="200"/>
      <c r="T388" s="170"/>
      <c r="U388" s="171"/>
      <c r="V388" s="170"/>
      <c r="W388" s="157"/>
    </row>
    <row r="389" spans="1:28" x14ac:dyDescent="0.2">
      <c r="A389" s="170" t="s">
        <v>147</v>
      </c>
      <c r="B389" s="171" t="s">
        <v>384</v>
      </c>
      <c r="C389" s="170">
        <v>2</v>
      </c>
      <c r="D389" s="177">
        <v>43691</v>
      </c>
      <c r="E389" s="178">
        <v>23.5</v>
      </c>
      <c r="F389" s="179">
        <v>6.3</v>
      </c>
      <c r="G389" s="179">
        <v>5.9</v>
      </c>
      <c r="I389" s="175">
        <f t="shared" si="14"/>
        <v>0.93650793650793662</v>
      </c>
      <c r="J389" s="213">
        <v>0.18867924528301888</v>
      </c>
      <c r="K389" s="178" t="s">
        <v>645</v>
      </c>
      <c r="L389" s="178">
        <v>23.5</v>
      </c>
      <c r="M389" s="152"/>
      <c r="N389" s="200"/>
      <c r="T389" s="170"/>
      <c r="U389" s="171"/>
      <c r="V389" s="170"/>
      <c r="W389" s="157"/>
    </row>
    <row r="390" spans="1:28" x14ac:dyDescent="0.2">
      <c r="A390" s="181" t="s">
        <v>147</v>
      </c>
      <c r="B390" s="185" t="s">
        <v>387</v>
      </c>
      <c r="C390" s="198">
        <v>2</v>
      </c>
      <c r="D390" s="183">
        <v>43705</v>
      </c>
      <c r="E390" s="178">
        <v>32</v>
      </c>
      <c r="F390" s="199">
        <v>5.7</v>
      </c>
      <c r="G390" s="182">
        <v>5.4</v>
      </c>
      <c r="H390" s="223"/>
      <c r="I390" s="213">
        <f t="shared" si="14"/>
        <v>0.94736842105263164</v>
      </c>
      <c r="J390" s="213">
        <v>0.18750000000000008</v>
      </c>
      <c r="K390" s="178" t="s">
        <v>646</v>
      </c>
      <c r="L390" s="178">
        <v>32</v>
      </c>
      <c r="M390" s="152"/>
      <c r="N390" s="200"/>
      <c r="T390" s="170"/>
      <c r="U390" s="171"/>
      <c r="V390" s="170"/>
      <c r="W390" s="157"/>
    </row>
    <row r="391" spans="1:28" x14ac:dyDescent="0.2">
      <c r="A391" s="181" t="s">
        <v>147</v>
      </c>
      <c r="B391" s="185" t="s">
        <v>390</v>
      </c>
      <c r="C391" s="181">
        <v>2</v>
      </c>
      <c r="D391" s="183">
        <v>43698</v>
      </c>
      <c r="E391" s="178">
        <v>30.5</v>
      </c>
      <c r="F391" s="182">
        <v>6.3</v>
      </c>
      <c r="G391" s="182">
        <v>5.9</v>
      </c>
      <c r="I391" s="213">
        <f t="shared" si="14"/>
        <v>0.93650793650793662</v>
      </c>
      <c r="J391" s="213">
        <v>0.18867924528301888</v>
      </c>
      <c r="K391" s="178" t="s">
        <v>647</v>
      </c>
      <c r="L391" s="178">
        <v>30.5</v>
      </c>
      <c r="M391" s="152"/>
      <c r="N391" s="200"/>
      <c r="S391" s="170"/>
      <c r="T391" s="171"/>
      <c r="U391" s="170"/>
      <c r="V391" s="172"/>
      <c r="W391" s="157"/>
    </row>
    <row r="392" spans="1:28" x14ac:dyDescent="0.2">
      <c r="A392" s="170" t="s">
        <v>147</v>
      </c>
      <c r="B392" s="171" t="s">
        <v>393</v>
      </c>
      <c r="C392" s="170">
        <v>2</v>
      </c>
      <c r="D392" s="177">
        <v>43696</v>
      </c>
      <c r="E392" s="178">
        <v>28.5</v>
      </c>
      <c r="F392" s="179">
        <v>6.5</v>
      </c>
      <c r="G392" s="179">
        <v>5.9</v>
      </c>
      <c r="I392" s="175">
        <f t="shared" si="14"/>
        <v>0.9076923076923078</v>
      </c>
      <c r="J392" s="213">
        <v>0.22641509433962267</v>
      </c>
      <c r="K392" s="178" t="s">
        <v>643</v>
      </c>
      <c r="L392" s="178">
        <v>28.5</v>
      </c>
      <c r="M392" s="152"/>
      <c r="N392" s="200"/>
      <c r="S392" s="170"/>
      <c r="T392" s="171"/>
      <c r="U392" s="170"/>
      <c r="V392" s="172"/>
      <c r="W392" s="157"/>
    </row>
    <row r="393" spans="1:28" x14ac:dyDescent="0.2">
      <c r="A393" s="170" t="s">
        <v>147</v>
      </c>
      <c r="B393" s="171" t="s">
        <v>396</v>
      </c>
      <c r="C393" s="170">
        <v>2</v>
      </c>
      <c r="D393" s="177">
        <v>43733</v>
      </c>
      <c r="E393" s="178">
        <v>65.5</v>
      </c>
      <c r="F393" s="179">
        <v>6.5</v>
      </c>
      <c r="G393" s="179">
        <v>5.9</v>
      </c>
      <c r="I393" s="175">
        <f t="shared" si="14"/>
        <v>0.9076923076923078</v>
      </c>
      <c r="J393" s="213">
        <v>0.22641509433962267</v>
      </c>
      <c r="K393" s="178" t="s">
        <v>648</v>
      </c>
      <c r="L393" s="178">
        <v>65.5</v>
      </c>
      <c r="M393" s="152"/>
      <c r="N393" s="152"/>
      <c r="S393" s="170"/>
      <c r="T393" s="171"/>
      <c r="U393" s="170"/>
      <c r="V393" s="172"/>
      <c r="W393" s="157"/>
    </row>
    <row r="394" spans="1:28" x14ac:dyDescent="0.2">
      <c r="A394" s="170" t="s">
        <v>147</v>
      </c>
      <c r="B394" s="171" t="s">
        <v>399</v>
      </c>
      <c r="C394" s="170">
        <v>2</v>
      </c>
      <c r="D394" s="177">
        <v>43690</v>
      </c>
      <c r="E394" s="178">
        <v>22.5</v>
      </c>
      <c r="F394" s="179">
        <v>6.6</v>
      </c>
      <c r="G394" s="179">
        <v>6</v>
      </c>
      <c r="I394" s="175">
        <f t="shared" si="14"/>
        <v>0.90909090909090917</v>
      </c>
      <c r="J394" s="213">
        <v>0.17857142857142858</v>
      </c>
      <c r="K394" s="178" t="s">
        <v>649</v>
      </c>
      <c r="L394" s="178">
        <v>22.5</v>
      </c>
      <c r="M394" s="152"/>
      <c r="N394" s="152"/>
      <c r="S394" s="170"/>
      <c r="T394" s="171"/>
      <c r="U394" s="170"/>
      <c r="V394" s="172"/>
      <c r="W394" s="157"/>
      <c r="AB394" s="174"/>
    </row>
    <row r="395" spans="1:28" x14ac:dyDescent="0.2">
      <c r="A395" s="181" t="s">
        <v>147</v>
      </c>
      <c r="B395" s="171" t="s">
        <v>402</v>
      </c>
      <c r="C395" s="159">
        <v>2</v>
      </c>
      <c r="D395" s="177">
        <v>43708</v>
      </c>
      <c r="E395" s="178">
        <v>38.5</v>
      </c>
      <c r="F395" s="200">
        <v>5.7</v>
      </c>
      <c r="G395" s="197">
        <v>5.2</v>
      </c>
      <c r="I395" s="175">
        <f t="shared" si="14"/>
        <v>0.91228070175438591</v>
      </c>
      <c r="J395" s="213">
        <v>0.23913043478260884</v>
      </c>
      <c r="K395" s="178" t="s">
        <v>650</v>
      </c>
      <c r="L395" s="178">
        <v>38.5</v>
      </c>
      <c r="M395" s="152"/>
      <c r="N395" s="152"/>
      <c r="S395" s="170"/>
      <c r="T395" s="171"/>
      <c r="U395" s="170"/>
      <c r="V395" s="172"/>
      <c r="W395" s="157"/>
      <c r="AB395" s="174"/>
    </row>
    <row r="396" spans="1:28" x14ac:dyDescent="0.2">
      <c r="A396" s="170" t="s">
        <v>147</v>
      </c>
      <c r="B396" s="171" t="s">
        <v>405</v>
      </c>
      <c r="C396" s="181">
        <v>2</v>
      </c>
      <c r="D396" s="183"/>
      <c r="E396" s="178"/>
      <c r="F396" s="186">
        <v>6.6</v>
      </c>
      <c r="G396" s="182">
        <v>6</v>
      </c>
      <c r="I396" s="175">
        <f t="shared" si="14"/>
        <v>0.90909090909090917</v>
      </c>
      <c r="J396" s="213">
        <v>0.31999999999999995</v>
      </c>
      <c r="K396" s="178"/>
      <c r="L396" s="178"/>
      <c r="M396" s="152"/>
      <c r="N396" s="152"/>
      <c r="S396" s="170"/>
      <c r="T396" s="171"/>
      <c r="U396" s="170"/>
      <c r="V396" s="172"/>
      <c r="W396" s="157"/>
      <c r="AB396" s="174"/>
    </row>
    <row r="397" spans="1:28" x14ac:dyDescent="0.2">
      <c r="A397" s="170" t="s">
        <v>147</v>
      </c>
      <c r="B397" s="171" t="s">
        <v>408</v>
      </c>
      <c r="C397" s="170">
        <v>2</v>
      </c>
      <c r="D397" s="177"/>
      <c r="E397" s="178"/>
      <c r="F397" s="196">
        <v>6.6</v>
      </c>
      <c r="G397" s="179">
        <v>6.1</v>
      </c>
      <c r="I397" s="175">
        <f t="shared" si="14"/>
        <v>0.9242424242424242</v>
      </c>
      <c r="J397" s="213">
        <v>0.26923076923076911</v>
      </c>
      <c r="K397" s="178"/>
      <c r="L397" s="178"/>
      <c r="M397" s="152"/>
      <c r="N397" s="152"/>
      <c r="S397" s="170"/>
      <c r="T397" s="171"/>
      <c r="U397" s="170"/>
      <c r="V397" s="172"/>
      <c r="W397" s="157"/>
      <c r="AA397" s="174"/>
      <c r="AB397" s="174"/>
    </row>
    <row r="398" spans="1:28" x14ac:dyDescent="0.2">
      <c r="A398" s="170" t="s">
        <v>147</v>
      </c>
      <c r="B398" s="185" t="s">
        <v>422</v>
      </c>
      <c r="C398" s="170">
        <v>2</v>
      </c>
      <c r="D398" s="177">
        <v>43732</v>
      </c>
      <c r="E398" s="178">
        <v>48.5</v>
      </c>
      <c r="F398" s="196">
        <v>6</v>
      </c>
      <c r="G398" s="179">
        <v>5.4</v>
      </c>
      <c r="I398" s="213">
        <f t="shared" si="14"/>
        <v>0.9</v>
      </c>
      <c r="J398" s="213">
        <v>0.33333333333333331</v>
      </c>
      <c r="K398" s="178" t="s">
        <v>651</v>
      </c>
      <c r="L398" s="178">
        <v>48.5</v>
      </c>
      <c r="M398" s="152"/>
      <c r="N398" s="152"/>
      <c r="S398" s="170"/>
      <c r="T398" s="171"/>
      <c r="U398" s="170"/>
      <c r="V398" s="172"/>
      <c r="W398" s="172"/>
      <c r="AA398" s="174"/>
      <c r="AB398" s="174"/>
    </row>
    <row r="399" spans="1:28" x14ac:dyDescent="0.2">
      <c r="A399" s="170" t="s">
        <v>147</v>
      </c>
      <c r="B399" s="171" t="s">
        <v>489</v>
      </c>
      <c r="C399" s="170">
        <v>2</v>
      </c>
      <c r="D399" s="172">
        <v>43725</v>
      </c>
      <c r="E399" s="178">
        <v>48.5</v>
      </c>
      <c r="F399" s="174">
        <v>7.5</v>
      </c>
      <c r="G399" s="174">
        <v>6.8</v>
      </c>
      <c r="I399" s="214">
        <v>0.90666666666666662</v>
      </c>
      <c r="J399" s="214"/>
      <c r="K399" s="196"/>
      <c r="L399" s="196"/>
      <c r="M399" s="152"/>
      <c r="N399" s="152"/>
      <c r="S399" s="170"/>
      <c r="T399" s="171"/>
      <c r="U399" s="170"/>
      <c r="V399" s="172"/>
      <c r="W399" s="172"/>
      <c r="AA399" s="174"/>
      <c r="AB399" s="174"/>
    </row>
    <row r="400" spans="1:28" x14ac:dyDescent="0.2">
      <c r="A400" s="170" t="s">
        <v>147</v>
      </c>
      <c r="B400" s="171" t="s">
        <v>425</v>
      </c>
      <c r="C400" s="170">
        <v>2</v>
      </c>
      <c r="D400" s="177">
        <v>43719</v>
      </c>
      <c r="E400" s="178">
        <v>46</v>
      </c>
      <c r="F400" s="196">
        <v>6.8</v>
      </c>
      <c r="G400" s="179">
        <v>6.2</v>
      </c>
      <c r="I400" s="175">
        <f t="shared" ref="I400:I411" si="15">G400/F400</f>
        <v>0.91176470588235303</v>
      </c>
      <c r="J400" s="213">
        <v>0.1333333333333</v>
      </c>
      <c r="K400" s="178" t="s">
        <v>652</v>
      </c>
      <c r="L400" s="178">
        <v>46</v>
      </c>
      <c r="M400" s="186"/>
      <c r="N400" s="152"/>
      <c r="S400" s="170"/>
      <c r="T400" s="171"/>
      <c r="U400" s="170"/>
      <c r="V400" s="172"/>
      <c r="W400" s="172"/>
      <c r="X400" s="174"/>
      <c r="Y400" s="174"/>
      <c r="AA400" s="174"/>
      <c r="AB400" s="157"/>
    </row>
    <row r="401" spans="1:28" x14ac:dyDescent="0.2">
      <c r="A401" s="181" t="s">
        <v>147</v>
      </c>
      <c r="B401" s="185" t="s">
        <v>431</v>
      </c>
      <c r="C401" s="181">
        <v>2</v>
      </c>
      <c r="D401" s="183">
        <v>43718</v>
      </c>
      <c r="E401" s="178">
        <v>45</v>
      </c>
      <c r="F401" s="186">
        <v>6.8</v>
      </c>
      <c r="G401" s="182">
        <v>6.2</v>
      </c>
      <c r="H401" s="223"/>
      <c r="I401" s="213">
        <f t="shared" si="15"/>
        <v>0.91176470588235303</v>
      </c>
      <c r="J401" s="213">
        <v>0.36</v>
      </c>
      <c r="K401" s="178" t="s">
        <v>653</v>
      </c>
      <c r="L401" s="178">
        <v>45</v>
      </c>
      <c r="M401" s="186"/>
      <c r="N401" s="152"/>
      <c r="S401" s="170"/>
      <c r="T401" s="171"/>
      <c r="U401" s="170"/>
      <c r="V401" s="172"/>
      <c r="W401" s="172"/>
      <c r="X401" s="174"/>
      <c r="Y401" s="174"/>
      <c r="AA401" s="174"/>
      <c r="AB401" s="157"/>
    </row>
    <row r="402" spans="1:28" x14ac:dyDescent="0.2">
      <c r="A402" s="181" t="s">
        <v>147</v>
      </c>
      <c r="B402" s="185" t="s">
        <v>434</v>
      </c>
      <c r="C402" s="181">
        <v>2</v>
      </c>
      <c r="D402" s="183">
        <v>43714</v>
      </c>
      <c r="E402" s="178">
        <v>39</v>
      </c>
      <c r="F402" s="186">
        <v>6.6</v>
      </c>
      <c r="G402" s="182">
        <v>6.1</v>
      </c>
      <c r="H402" s="223"/>
      <c r="I402" s="213">
        <f t="shared" si="15"/>
        <v>0.9242424242424242</v>
      </c>
      <c r="J402" s="213">
        <v>0.19999999999999993</v>
      </c>
      <c r="K402" s="178">
        <v>39</v>
      </c>
      <c r="L402" s="178">
        <v>39</v>
      </c>
      <c r="M402" s="196"/>
      <c r="N402" s="152"/>
      <c r="U402" s="171"/>
      <c r="V402" s="170"/>
      <c r="W402" s="172"/>
      <c r="X402" s="174"/>
      <c r="Y402" s="174"/>
      <c r="AA402" s="174"/>
      <c r="AB402" s="157"/>
    </row>
    <row r="403" spans="1:28" x14ac:dyDescent="0.2">
      <c r="A403" s="181" t="s">
        <v>147</v>
      </c>
      <c r="B403" s="171" t="s">
        <v>437</v>
      </c>
      <c r="C403" s="159">
        <v>2</v>
      </c>
      <c r="D403" s="177">
        <v>43713</v>
      </c>
      <c r="E403" s="178">
        <v>43.5</v>
      </c>
      <c r="F403" s="200">
        <v>6</v>
      </c>
      <c r="G403" s="197">
        <v>5.6</v>
      </c>
      <c r="I403" s="175">
        <f t="shared" si="15"/>
        <v>0.93333333333333324</v>
      </c>
      <c r="J403" s="213">
        <v>9.0909090909090912E-2</v>
      </c>
      <c r="K403" s="178" t="s">
        <v>654</v>
      </c>
      <c r="L403" s="178">
        <v>43.5</v>
      </c>
      <c r="M403" s="196"/>
      <c r="N403" s="152"/>
      <c r="U403" s="171"/>
      <c r="V403" s="170"/>
      <c r="W403" s="172"/>
      <c r="X403" s="174"/>
      <c r="Y403" s="174"/>
      <c r="Z403" s="174"/>
      <c r="AA403" s="157"/>
      <c r="AB403" s="157"/>
    </row>
    <row r="404" spans="1:28" x14ac:dyDescent="0.2">
      <c r="A404" s="181" t="s">
        <v>147</v>
      </c>
      <c r="B404" s="185" t="s">
        <v>443</v>
      </c>
      <c r="C404" s="181">
        <v>2</v>
      </c>
      <c r="D404" s="183">
        <v>43700</v>
      </c>
      <c r="E404" s="178">
        <v>27</v>
      </c>
      <c r="F404" s="186">
        <v>6.4</v>
      </c>
      <c r="G404" s="182">
        <v>5.7</v>
      </c>
      <c r="I404" s="213">
        <f t="shared" si="15"/>
        <v>0.890625</v>
      </c>
      <c r="J404" s="213">
        <v>0.30612244897959179</v>
      </c>
      <c r="K404" s="178" t="s">
        <v>655</v>
      </c>
      <c r="L404" s="178">
        <v>27</v>
      </c>
      <c r="M404" s="196"/>
      <c r="N404" s="152"/>
      <c r="U404" s="171"/>
      <c r="V404" s="170"/>
      <c r="W404" s="172"/>
      <c r="X404" s="174"/>
      <c r="Y404" s="174"/>
      <c r="Z404" s="174"/>
      <c r="AA404" s="157"/>
      <c r="AB404" s="157"/>
    </row>
    <row r="405" spans="1:28" x14ac:dyDescent="0.2">
      <c r="A405" s="181" t="s">
        <v>147</v>
      </c>
      <c r="B405" s="185" t="s">
        <v>446</v>
      </c>
      <c r="C405" s="181">
        <v>2</v>
      </c>
      <c r="D405" s="183">
        <v>43703</v>
      </c>
      <c r="E405" s="178">
        <v>33.5</v>
      </c>
      <c r="F405" s="186">
        <v>6.5</v>
      </c>
      <c r="G405" s="182">
        <v>6</v>
      </c>
      <c r="I405" s="213">
        <f t="shared" si="15"/>
        <v>0.92307692307692313</v>
      </c>
      <c r="J405" s="213">
        <v>0.20370370370370364</v>
      </c>
      <c r="K405" s="178" t="s">
        <v>656</v>
      </c>
      <c r="L405" s="178">
        <v>33.5</v>
      </c>
      <c r="M405" s="196"/>
      <c r="N405" s="152"/>
      <c r="U405" s="171"/>
      <c r="V405" s="170"/>
      <c r="W405" s="172"/>
      <c r="X405" s="174"/>
      <c r="Y405" s="174"/>
      <c r="Z405" s="174"/>
      <c r="AA405" s="157"/>
      <c r="AB405" s="157"/>
    </row>
    <row r="406" spans="1:28" x14ac:dyDescent="0.2">
      <c r="A406" s="181" t="s">
        <v>147</v>
      </c>
      <c r="B406" s="185" t="s">
        <v>449</v>
      </c>
      <c r="C406" s="181">
        <v>2</v>
      </c>
      <c r="D406" s="183">
        <v>43703</v>
      </c>
      <c r="E406" s="178">
        <v>29</v>
      </c>
      <c r="F406" s="186">
        <v>6.5</v>
      </c>
      <c r="G406" s="182">
        <v>6</v>
      </c>
      <c r="I406" s="213">
        <f t="shared" si="15"/>
        <v>0.92307692307692313</v>
      </c>
      <c r="J406" s="213">
        <v>0.22641509433962267</v>
      </c>
      <c r="K406" s="178" t="s">
        <v>638</v>
      </c>
      <c r="L406" s="178">
        <v>29</v>
      </c>
      <c r="M406" s="186"/>
      <c r="N406" s="152"/>
      <c r="U406" s="171"/>
      <c r="V406" s="170"/>
      <c r="W406" s="157"/>
      <c r="X406" s="157"/>
      <c r="Y406" s="157"/>
      <c r="Z406" s="174"/>
      <c r="AA406" s="157"/>
      <c r="AB406" s="157"/>
    </row>
    <row r="407" spans="1:28" x14ac:dyDescent="0.2">
      <c r="A407" s="181" t="s">
        <v>147</v>
      </c>
      <c r="B407" s="185" t="s">
        <v>452</v>
      </c>
      <c r="C407" s="181">
        <v>2</v>
      </c>
      <c r="D407" s="183">
        <v>43703</v>
      </c>
      <c r="E407" s="178">
        <v>29</v>
      </c>
      <c r="F407" s="186">
        <v>6.7</v>
      </c>
      <c r="G407" s="182">
        <v>6</v>
      </c>
      <c r="I407" s="213">
        <f t="shared" si="15"/>
        <v>0.89552238805970152</v>
      </c>
      <c r="J407" s="213">
        <v>0.26415094339622647</v>
      </c>
      <c r="K407" s="178" t="s">
        <v>638</v>
      </c>
      <c r="L407" s="178">
        <v>29</v>
      </c>
      <c r="M407" s="186"/>
      <c r="N407" s="152"/>
      <c r="U407" s="171"/>
      <c r="V407" s="170"/>
      <c r="W407" s="157"/>
      <c r="X407" s="157"/>
      <c r="Y407" s="157"/>
      <c r="Z407" s="174"/>
      <c r="AA407" s="157"/>
      <c r="AB407" s="157"/>
    </row>
    <row r="408" spans="1:28" x14ac:dyDescent="0.2">
      <c r="A408" s="181" t="s">
        <v>147</v>
      </c>
      <c r="B408" s="185" t="s">
        <v>458</v>
      </c>
      <c r="C408" s="181">
        <v>2</v>
      </c>
      <c r="D408" s="183">
        <v>43718</v>
      </c>
      <c r="E408" s="178">
        <v>44</v>
      </c>
      <c r="F408" s="186">
        <v>6.4</v>
      </c>
      <c r="G408" s="182">
        <v>5.8</v>
      </c>
      <c r="H408" s="223"/>
      <c r="I408" s="213">
        <f t="shared" si="15"/>
        <v>0.90624999999999989</v>
      </c>
      <c r="J408" s="213">
        <v>0.20754716981132088</v>
      </c>
      <c r="K408" s="178" t="s">
        <v>657</v>
      </c>
      <c r="L408" s="178">
        <v>44</v>
      </c>
      <c r="M408" s="196"/>
      <c r="N408" s="152"/>
      <c r="U408" s="171"/>
      <c r="V408" s="170"/>
      <c r="W408" s="173"/>
      <c r="X408" s="157"/>
      <c r="Y408" s="157"/>
      <c r="Z408" s="174"/>
      <c r="AA408" s="157"/>
      <c r="AB408" s="157"/>
    </row>
    <row r="409" spans="1:28" x14ac:dyDescent="0.2">
      <c r="A409" s="181" t="s">
        <v>147</v>
      </c>
      <c r="B409" s="185" t="s">
        <v>461</v>
      </c>
      <c r="C409" s="181">
        <v>2</v>
      </c>
      <c r="D409" s="183">
        <v>43703</v>
      </c>
      <c r="E409" s="178">
        <v>29</v>
      </c>
      <c r="F409" s="182">
        <v>6.1</v>
      </c>
      <c r="G409" s="182">
        <v>5.4</v>
      </c>
      <c r="I409" s="213">
        <f t="shared" si="15"/>
        <v>0.88524590163934436</v>
      </c>
      <c r="J409" s="213">
        <v>0.27083333333333331</v>
      </c>
      <c r="K409" s="178" t="s">
        <v>638</v>
      </c>
      <c r="L409" s="178">
        <v>29</v>
      </c>
      <c r="M409" s="196"/>
      <c r="N409" s="152"/>
      <c r="U409" s="171"/>
      <c r="V409" s="170"/>
      <c r="W409" s="173"/>
      <c r="X409" s="157"/>
      <c r="Y409" s="157"/>
      <c r="Z409" s="157"/>
      <c r="AA409" s="157"/>
      <c r="AB409" s="157"/>
    </row>
    <row r="410" spans="1:28" x14ac:dyDescent="0.2">
      <c r="A410" s="181" t="s">
        <v>147</v>
      </c>
      <c r="B410" s="171" t="s">
        <v>464</v>
      </c>
      <c r="C410" s="159">
        <v>2</v>
      </c>
      <c r="D410" s="177">
        <v>43705</v>
      </c>
      <c r="E410" s="178">
        <v>30</v>
      </c>
      <c r="F410" s="200">
        <v>6.7</v>
      </c>
      <c r="G410" s="197">
        <v>6.2</v>
      </c>
      <c r="I410" s="175">
        <f t="shared" si="15"/>
        <v>0.92537313432835822</v>
      </c>
      <c r="J410" s="213">
        <v>0.2407407407407407</v>
      </c>
      <c r="K410" s="178">
        <v>30</v>
      </c>
      <c r="L410" s="178">
        <v>30</v>
      </c>
      <c r="M410" s="196"/>
      <c r="N410" s="152"/>
      <c r="U410" s="174"/>
      <c r="V410" s="174"/>
      <c r="W410" s="173"/>
      <c r="X410" s="157"/>
      <c r="Y410" s="157"/>
      <c r="Z410" s="157"/>
      <c r="AA410" s="157"/>
      <c r="AB410" s="157"/>
    </row>
    <row r="411" spans="1:28" x14ac:dyDescent="0.2">
      <c r="A411" s="181" t="s">
        <v>147</v>
      </c>
      <c r="B411" s="185" t="s">
        <v>467</v>
      </c>
      <c r="C411" s="181">
        <v>2</v>
      </c>
      <c r="D411" s="183">
        <v>43703</v>
      </c>
      <c r="E411" s="178">
        <v>29</v>
      </c>
      <c r="F411" s="186">
        <v>6.5</v>
      </c>
      <c r="G411" s="182">
        <v>5.9</v>
      </c>
      <c r="I411" s="213">
        <f t="shared" si="15"/>
        <v>0.9076923076923078</v>
      </c>
      <c r="J411" s="213">
        <v>0.20370370370370364</v>
      </c>
      <c r="K411" s="178" t="s">
        <v>638</v>
      </c>
      <c r="L411" s="178">
        <v>29</v>
      </c>
      <c r="M411" s="152"/>
      <c r="N411" s="152"/>
      <c r="U411" s="174"/>
      <c r="V411" s="174"/>
      <c r="W411" s="173"/>
      <c r="X411" s="157"/>
      <c r="Y411" s="157"/>
      <c r="Z411" s="157"/>
      <c r="AA411" s="157"/>
      <c r="AB411" s="172"/>
    </row>
    <row r="412" spans="1:28" x14ac:dyDescent="0.2">
      <c r="A412" s="170" t="s">
        <v>147</v>
      </c>
      <c r="B412" s="171" t="s">
        <v>492</v>
      </c>
      <c r="C412" s="170">
        <v>2</v>
      </c>
      <c r="D412" s="177">
        <v>43733</v>
      </c>
      <c r="E412" s="178">
        <v>56.5</v>
      </c>
      <c r="F412" s="196">
        <v>6.8</v>
      </c>
      <c r="G412" s="196">
        <v>6.2</v>
      </c>
      <c r="I412" s="175">
        <v>0.91</v>
      </c>
      <c r="J412" s="213"/>
      <c r="K412" s="178" t="s">
        <v>658</v>
      </c>
      <c r="L412" s="178">
        <v>56.5</v>
      </c>
      <c r="M412" s="152"/>
      <c r="N412" s="152"/>
      <c r="V412" s="171"/>
      <c r="W412" s="173"/>
      <c r="X412" s="157"/>
      <c r="Y412" s="157"/>
      <c r="Z412" s="157"/>
      <c r="AA412" s="157"/>
      <c r="AB412" s="172"/>
    </row>
    <row r="413" spans="1:28" x14ac:dyDescent="0.2">
      <c r="A413" s="170" t="s">
        <v>147</v>
      </c>
      <c r="B413" s="171" t="s">
        <v>493</v>
      </c>
      <c r="C413" s="170">
        <v>2</v>
      </c>
      <c r="D413" s="177">
        <v>43733</v>
      </c>
      <c r="E413" s="178">
        <v>56.5</v>
      </c>
      <c r="F413" s="196">
        <v>6.6</v>
      </c>
      <c r="G413" s="196">
        <v>6.1</v>
      </c>
      <c r="I413" s="175">
        <v>0.9242424242424242</v>
      </c>
      <c r="J413" s="213"/>
      <c r="K413" s="178" t="s">
        <v>658</v>
      </c>
      <c r="L413" s="178">
        <v>56.5</v>
      </c>
      <c r="M413" s="152"/>
      <c r="N413" s="152"/>
      <c r="V413" s="171"/>
      <c r="W413" s="173"/>
      <c r="X413" s="157"/>
      <c r="Y413" s="157"/>
      <c r="Z413" s="157"/>
      <c r="AA413" s="157"/>
      <c r="AB413" s="172"/>
    </row>
    <row r="414" spans="1:28" x14ac:dyDescent="0.2">
      <c r="A414" s="170" t="s">
        <v>147</v>
      </c>
      <c r="B414" s="171" t="s">
        <v>312</v>
      </c>
      <c r="C414" s="170">
        <v>3</v>
      </c>
      <c r="D414" s="172">
        <v>43738</v>
      </c>
      <c r="E414" s="178">
        <v>64</v>
      </c>
      <c r="F414" s="174">
        <v>8.4</v>
      </c>
      <c r="G414" s="174">
        <v>7</v>
      </c>
      <c r="I414" s="214">
        <v>0.83333333333333326</v>
      </c>
      <c r="J414" s="214"/>
      <c r="K414" s="196"/>
      <c r="L414" s="196"/>
      <c r="M414" s="152"/>
      <c r="N414" s="152"/>
      <c r="V414" s="171"/>
      <c r="W414" s="173"/>
      <c r="X414" s="157"/>
      <c r="Y414" s="157"/>
      <c r="Z414" s="157"/>
      <c r="AA414" s="172"/>
      <c r="AB414" s="172"/>
    </row>
    <row r="415" spans="1:28" x14ac:dyDescent="0.2">
      <c r="A415" s="181" t="s">
        <v>147</v>
      </c>
      <c r="B415" s="185" t="s">
        <v>315</v>
      </c>
      <c r="C415" s="181">
        <v>3</v>
      </c>
      <c r="D415" s="183">
        <v>43715.5</v>
      </c>
      <c r="E415" s="178">
        <v>59.5</v>
      </c>
      <c r="F415" s="186">
        <v>8.4</v>
      </c>
      <c r="G415" s="182">
        <v>7.1</v>
      </c>
      <c r="H415" s="223"/>
      <c r="I415" s="213">
        <f t="shared" ref="I415:I429" si="16">G415/F415</f>
        <v>0.84523809523809512</v>
      </c>
      <c r="J415" s="213">
        <v>0.21739130434782608</v>
      </c>
      <c r="K415" s="178" t="s">
        <v>656</v>
      </c>
      <c r="L415" s="178">
        <v>33.5</v>
      </c>
      <c r="M415" s="152"/>
      <c r="N415" s="152"/>
      <c r="V415" s="171"/>
      <c r="W415" s="173"/>
      <c r="X415" s="157"/>
      <c r="Y415" s="157"/>
      <c r="Z415" s="157"/>
      <c r="AA415" s="172"/>
      <c r="AB415" s="172"/>
    </row>
    <row r="416" spans="1:28" x14ac:dyDescent="0.2">
      <c r="A416" s="170" t="s">
        <v>147</v>
      </c>
      <c r="B416" s="171" t="s">
        <v>318</v>
      </c>
      <c r="C416" s="181">
        <v>3</v>
      </c>
      <c r="D416" s="183">
        <v>43724</v>
      </c>
      <c r="E416" s="178">
        <v>68</v>
      </c>
      <c r="F416" s="186">
        <v>7.7</v>
      </c>
      <c r="G416" s="182">
        <v>6.5</v>
      </c>
      <c r="I416" s="175">
        <f t="shared" si="16"/>
        <v>0.8441558441558441</v>
      </c>
      <c r="J416" s="213">
        <v>0.18461538461538465</v>
      </c>
      <c r="K416" s="178">
        <v>35</v>
      </c>
      <c r="L416" s="178">
        <v>35</v>
      </c>
      <c r="M416" s="152"/>
      <c r="N416" s="152"/>
      <c r="V416" s="171"/>
      <c r="W416" s="173"/>
      <c r="X416" s="157"/>
      <c r="Y416" s="157"/>
      <c r="Z416" s="157"/>
      <c r="AA416" s="172"/>
      <c r="AB416" s="172"/>
    </row>
    <row r="417" spans="1:28" x14ac:dyDescent="0.2">
      <c r="A417" s="170" t="s">
        <v>147</v>
      </c>
      <c r="B417" s="171" t="s">
        <v>321</v>
      </c>
      <c r="C417" s="181">
        <v>3</v>
      </c>
      <c r="D417" s="183">
        <v>43724</v>
      </c>
      <c r="E417" s="178">
        <v>68</v>
      </c>
      <c r="F417" s="186">
        <v>9.6</v>
      </c>
      <c r="G417" s="182">
        <v>8.1</v>
      </c>
      <c r="I417" s="175">
        <f t="shared" si="16"/>
        <v>0.84375</v>
      </c>
      <c r="J417" s="213">
        <v>0.2972972972972972</v>
      </c>
      <c r="K417" s="178">
        <v>42</v>
      </c>
      <c r="L417" s="178">
        <v>42</v>
      </c>
      <c r="M417" s="152"/>
      <c r="N417" s="152"/>
      <c r="V417" s="171"/>
      <c r="W417" s="173"/>
      <c r="X417" s="172"/>
      <c r="Y417" s="172"/>
      <c r="Z417" s="157"/>
      <c r="AA417" s="172"/>
      <c r="AB417" s="172"/>
    </row>
    <row r="418" spans="1:28" x14ac:dyDescent="0.2">
      <c r="A418" s="181" t="s">
        <v>147</v>
      </c>
      <c r="B418" s="185" t="s">
        <v>327</v>
      </c>
      <c r="C418" s="181">
        <v>3</v>
      </c>
      <c r="D418" s="183">
        <v>43715.5</v>
      </c>
      <c r="E418" s="178">
        <v>59.5</v>
      </c>
      <c r="F418" s="186">
        <v>8</v>
      </c>
      <c r="G418" s="182">
        <v>6.9</v>
      </c>
      <c r="H418" s="223"/>
      <c r="I418" s="213">
        <f t="shared" si="16"/>
        <v>0.86250000000000004</v>
      </c>
      <c r="J418" s="213">
        <v>0.23076923076923078</v>
      </c>
      <c r="K418" s="178" t="s">
        <v>659</v>
      </c>
      <c r="L418" s="178">
        <v>30.5</v>
      </c>
      <c r="M418" s="152"/>
      <c r="N418" s="152"/>
      <c r="V418" s="171"/>
      <c r="W418" s="173"/>
      <c r="X418" s="172"/>
      <c r="Y418" s="172"/>
      <c r="Z418" s="157"/>
      <c r="AA418" s="172"/>
      <c r="AB418" s="172"/>
    </row>
    <row r="419" spans="1:28" x14ac:dyDescent="0.2">
      <c r="A419" s="170" t="s">
        <v>147</v>
      </c>
      <c r="B419" s="171" t="s">
        <v>345</v>
      </c>
      <c r="C419" s="181">
        <v>3</v>
      </c>
      <c r="D419" s="183">
        <v>43731</v>
      </c>
      <c r="E419" s="178">
        <v>72</v>
      </c>
      <c r="F419" s="186">
        <v>7.9</v>
      </c>
      <c r="G419" s="182">
        <v>6.8</v>
      </c>
      <c r="I419" s="175">
        <f t="shared" si="16"/>
        <v>0.860759493670886</v>
      </c>
      <c r="J419" s="213">
        <v>0.25396825396825407</v>
      </c>
      <c r="K419" s="178">
        <v>28</v>
      </c>
      <c r="L419" s="178">
        <v>28</v>
      </c>
      <c r="M419" s="152"/>
      <c r="N419" s="152"/>
      <c r="V419" s="171"/>
      <c r="W419" s="173"/>
      <c r="X419" s="172"/>
      <c r="Y419" s="172"/>
      <c r="Z419" s="157"/>
      <c r="AA419" s="172"/>
      <c r="AB419" s="172"/>
    </row>
    <row r="420" spans="1:28" x14ac:dyDescent="0.2">
      <c r="A420" s="170" t="s">
        <v>147</v>
      </c>
      <c r="B420" s="185" t="s">
        <v>351</v>
      </c>
      <c r="C420" s="181">
        <v>3</v>
      </c>
      <c r="D420" s="183">
        <v>43733</v>
      </c>
      <c r="E420" s="178">
        <v>54.5</v>
      </c>
      <c r="F420" s="186">
        <v>8.3000000000000007</v>
      </c>
      <c r="G420" s="182">
        <v>7.1</v>
      </c>
      <c r="I420" s="213">
        <f t="shared" si="16"/>
        <v>0.85542168674698782</v>
      </c>
      <c r="J420" s="213">
        <v>0.27692307692307705</v>
      </c>
      <c r="K420" s="178"/>
      <c r="L420" s="178"/>
      <c r="M420" s="152"/>
      <c r="N420" s="152"/>
      <c r="V420" s="171"/>
      <c r="W420" s="173"/>
      <c r="X420" s="172"/>
      <c r="Y420" s="172"/>
      <c r="Z420" s="172"/>
      <c r="AA420" s="172"/>
      <c r="AB420" s="172"/>
    </row>
    <row r="421" spans="1:28" x14ac:dyDescent="0.2">
      <c r="A421" s="170" t="s">
        <v>147</v>
      </c>
      <c r="B421" s="185" t="s">
        <v>357</v>
      </c>
      <c r="C421" s="181">
        <v>3</v>
      </c>
      <c r="D421" s="183">
        <v>43733</v>
      </c>
      <c r="E421" s="178">
        <v>53</v>
      </c>
      <c r="F421" s="186">
        <v>7.6</v>
      </c>
      <c r="G421" s="182">
        <v>6.6</v>
      </c>
      <c r="I421" s="213">
        <f t="shared" si="16"/>
        <v>0.86842105263157898</v>
      </c>
      <c r="J421" s="213">
        <v>0.24590163934426232</v>
      </c>
      <c r="K421" s="178"/>
      <c r="L421" s="178"/>
      <c r="M421" s="152"/>
      <c r="N421" s="196"/>
      <c r="V421" s="171"/>
      <c r="W421" s="173"/>
      <c r="X421" s="172"/>
      <c r="Y421" s="172"/>
      <c r="Z421" s="172"/>
      <c r="AA421" s="172"/>
      <c r="AB421" s="172"/>
    </row>
    <row r="422" spans="1:28" x14ac:dyDescent="0.2">
      <c r="A422" s="170" t="s">
        <v>147</v>
      </c>
      <c r="B422" s="171" t="s">
        <v>360</v>
      </c>
      <c r="C422" s="170">
        <v>3</v>
      </c>
      <c r="D422" s="177">
        <v>43718</v>
      </c>
      <c r="E422" s="178">
        <v>59</v>
      </c>
      <c r="F422" s="179">
        <v>7.4</v>
      </c>
      <c r="G422" s="179">
        <v>6.3</v>
      </c>
      <c r="I422" s="175">
        <f t="shared" si="16"/>
        <v>0.85135135135135132</v>
      </c>
      <c r="J422" s="213"/>
      <c r="K422" s="178" t="s">
        <v>549</v>
      </c>
      <c r="L422" s="178">
        <v>59</v>
      </c>
      <c r="M422" s="152"/>
      <c r="N422" s="196"/>
      <c r="V422" s="171"/>
      <c r="W422" s="173"/>
      <c r="X422" s="172"/>
      <c r="Y422" s="172"/>
      <c r="Z422" s="172"/>
      <c r="AA422" s="172"/>
      <c r="AB422" s="172"/>
    </row>
    <row r="423" spans="1:28" x14ac:dyDescent="0.2">
      <c r="A423" s="170" t="s">
        <v>147</v>
      </c>
      <c r="B423" s="171" t="s">
        <v>363</v>
      </c>
      <c r="C423" s="181">
        <v>3</v>
      </c>
      <c r="D423" s="183">
        <v>43724</v>
      </c>
      <c r="E423" s="178">
        <v>65</v>
      </c>
      <c r="F423" s="186">
        <v>8.1</v>
      </c>
      <c r="G423" s="182">
        <v>6.9</v>
      </c>
      <c r="I423" s="175">
        <f t="shared" si="16"/>
        <v>0.85185185185185197</v>
      </c>
      <c r="J423" s="213">
        <v>0.20895522388059692</v>
      </c>
      <c r="K423" s="178">
        <v>39</v>
      </c>
      <c r="L423" s="178">
        <v>39</v>
      </c>
      <c r="M423" s="152"/>
      <c r="N423" s="200"/>
      <c r="V423" s="171"/>
      <c r="W423" s="173"/>
      <c r="X423" s="172"/>
      <c r="Y423" s="172"/>
      <c r="Z423" s="172"/>
      <c r="AA423" s="172"/>
      <c r="AB423" s="172"/>
    </row>
    <row r="424" spans="1:28" x14ac:dyDescent="0.2">
      <c r="A424" s="170" t="s">
        <v>147</v>
      </c>
      <c r="B424" s="171" t="s">
        <v>369</v>
      </c>
      <c r="C424" s="170">
        <v>3</v>
      </c>
      <c r="D424" s="183">
        <v>43724</v>
      </c>
      <c r="E424" s="178">
        <v>65</v>
      </c>
      <c r="F424" s="186">
        <v>9</v>
      </c>
      <c r="G424" s="182">
        <v>7.5</v>
      </c>
      <c r="I424" s="175">
        <f t="shared" si="16"/>
        <v>0.83333333333333337</v>
      </c>
      <c r="J424" s="213"/>
      <c r="K424" s="178"/>
      <c r="L424" s="178"/>
      <c r="M424" s="152"/>
      <c r="N424" s="200"/>
      <c r="V424" s="171"/>
      <c r="W424" s="173"/>
      <c r="X424" s="172"/>
      <c r="Y424" s="172"/>
      <c r="Z424" s="172"/>
      <c r="AA424" s="172"/>
      <c r="AB424" s="172"/>
    </row>
    <row r="425" spans="1:28" x14ac:dyDescent="0.2">
      <c r="A425" s="181" t="s">
        <v>147</v>
      </c>
      <c r="B425" s="185" t="s">
        <v>372</v>
      </c>
      <c r="C425" s="181">
        <v>3</v>
      </c>
      <c r="D425" s="183">
        <v>43715.5</v>
      </c>
      <c r="E425" s="178">
        <v>56.5</v>
      </c>
      <c r="F425" s="186">
        <v>8.1</v>
      </c>
      <c r="G425" s="182">
        <v>6.9</v>
      </c>
      <c r="H425" s="223"/>
      <c r="I425" s="213">
        <f t="shared" si="16"/>
        <v>0.85185185185185197</v>
      </c>
      <c r="J425" s="213">
        <v>0.19117647058823528</v>
      </c>
      <c r="K425" s="178" t="s">
        <v>656</v>
      </c>
      <c r="L425" s="178">
        <v>34</v>
      </c>
      <c r="M425" s="196"/>
      <c r="N425" s="200"/>
      <c r="V425" s="171"/>
      <c r="W425" s="173"/>
      <c r="X425" s="172"/>
      <c r="Y425" s="172"/>
      <c r="Z425" s="172"/>
      <c r="AA425" s="172"/>
      <c r="AB425" s="157"/>
    </row>
    <row r="426" spans="1:28" x14ac:dyDescent="0.2">
      <c r="A426" s="170" t="s">
        <v>147</v>
      </c>
      <c r="B426" s="171" t="s">
        <v>375</v>
      </c>
      <c r="C426" s="181">
        <v>3</v>
      </c>
      <c r="D426" s="183">
        <v>43731</v>
      </c>
      <c r="E426" s="178">
        <v>63.5</v>
      </c>
      <c r="F426" s="186">
        <v>8.6999999999999993</v>
      </c>
      <c r="G426" s="182">
        <v>7.3</v>
      </c>
      <c r="I426" s="175">
        <f t="shared" si="16"/>
        <v>0.83908045977011503</v>
      </c>
      <c r="J426" s="213">
        <v>0.31818181818181812</v>
      </c>
      <c r="K426" s="178">
        <v>35</v>
      </c>
      <c r="L426" s="178">
        <v>35</v>
      </c>
      <c r="M426" s="196"/>
      <c r="N426" s="196"/>
      <c r="V426" s="171"/>
      <c r="W426" s="173"/>
      <c r="X426" s="172"/>
      <c r="Y426" s="172"/>
      <c r="Z426" s="172"/>
      <c r="AA426" s="172"/>
      <c r="AB426" s="157"/>
    </row>
    <row r="427" spans="1:28" x14ac:dyDescent="0.2">
      <c r="A427" s="170" t="s">
        <v>147</v>
      </c>
      <c r="B427" s="171" t="s">
        <v>381</v>
      </c>
      <c r="C427" s="181">
        <v>3</v>
      </c>
      <c r="D427" s="183">
        <v>43738</v>
      </c>
      <c r="E427" s="178">
        <v>70.5</v>
      </c>
      <c r="F427" s="186">
        <v>8.4</v>
      </c>
      <c r="G427" s="182">
        <v>7.2</v>
      </c>
      <c r="I427" s="175">
        <f t="shared" si="16"/>
        <v>0.8571428571428571</v>
      </c>
      <c r="J427" s="213">
        <v>0.2352941176470589</v>
      </c>
      <c r="K427" s="178"/>
      <c r="L427" s="178"/>
      <c r="M427" s="200"/>
      <c r="N427" s="196"/>
      <c r="V427" s="171"/>
      <c r="W427" s="173"/>
      <c r="X427" s="172"/>
      <c r="Y427" s="172"/>
      <c r="Z427" s="172"/>
      <c r="AA427" s="172"/>
      <c r="AB427" s="157"/>
    </row>
    <row r="428" spans="1:28" x14ac:dyDescent="0.2">
      <c r="A428" s="170" t="s">
        <v>147</v>
      </c>
      <c r="B428" s="171" t="s">
        <v>393</v>
      </c>
      <c r="C428" s="181">
        <v>3</v>
      </c>
      <c r="D428" s="183">
        <v>43735</v>
      </c>
      <c r="E428" s="178">
        <v>67.5</v>
      </c>
      <c r="F428" s="186">
        <v>7.8</v>
      </c>
      <c r="G428" s="182">
        <v>6.7</v>
      </c>
      <c r="I428" s="175">
        <f t="shared" si="16"/>
        <v>0.85897435897435903</v>
      </c>
      <c r="J428" s="213">
        <v>0.19999999999999998</v>
      </c>
      <c r="K428" s="178">
        <v>39</v>
      </c>
      <c r="L428" s="178">
        <v>39</v>
      </c>
      <c r="M428" s="200"/>
      <c r="N428" s="200"/>
      <c r="V428" s="171"/>
      <c r="W428" s="173"/>
      <c r="X428" s="172"/>
      <c r="Y428" s="172"/>
      <c r="Z428" s="172"/>
      <c r="AA428" s="157"/>
      <c r="AB428" s="157"/>
    </row>
    <row r="429" spans="1:28" x14ac:dyDescent="0.2">
      <c r="A429" s="170" t="s">
        <v>147</v>
      </c>
      <c r="B429" s="171" t="s">
        <v>399</v>
      </c>
      <c r="C429" s="181">
        <v>3</v>
      </c>
      <c r="D429" s="183">
        <v>43735</v>
      </c>
      <c r="E429" s="178">
        <v>67.5</v>
      </c>
      <c r="F429" s="186">
        <v>8.4</v>
      </c>
      <c r="G429" s="182">
        <v>7.2</v>
      </c>
      <c r="I429" s="175">
        <f t="shared" si="16"/>
        <v>0.8571428571428571</v>
      </c>
      <c r="J429" s="213">
        <v>0.27272727272727287</v>
      </c>
      <c r="K429" s="178">
        <v>45</v>
      </c>
      <c r="L429" s="178">
        <v>45</v>
      </c>
      <c r="M429" s="200"/>
      <c r="N429" s="200"/>
      <c r="V429" s="171"/>
      <c r="W429" s="173"/>
      <c r="X429" s="172"/>
      <c r="Y429" s="172"/>
      <c r="Z429" s="172"/>
      <c r="AA429" s="157"/>
      <c r="AB429" s="157"/>
    </row>
    <row r="430" spans="1:28" x14ac:dyDescent="0.2">
      <c r="A430" s="170" t="s">
        <v>147</v>
      </c>
      <c r="B430" s="171" t="s">
        <v>437</v>
      </c>
      <c r="C430" s="170">
        <v>3</v>
      </c>
      <c r="D430" s="172">
        <v>43742</v>
      </c>
      <c r="E430" s="178">
        <v>72.5</v>
      </c>
      <c r="F430" s="174">
        <v>7.6</v>
      </c>
      <c r="G430" s="174">
        <v>6.6</v>
      </c>
      <c r="I430" s="214">
        <v>0.86842105263157898</v>
      </c>
      <c r="J430" s="214">
        <v>0.26666666666666661</v>
      </c>
      <c r="K430" s="196">
        <v>29</v>
      </c>
      <c r="L430" s="196">
        <v>29</v>
      </c>
      <c r="M430" s="199"/>
      <c r="N430" s="200"/>
      <c r="V430" s="171"/>
      <c r="W430" s="173"/>
      <c r="X430" s="172"/>
      <c r="Y430" s="172"/>
      <c r="Z430" s="172"/>
      <c r="AA430" s="157"/>
      <c r="AB430" s="157"/>
    </row>
    <row r="431" spans="1:28" x14ac:dyDescent="0.2">
      <c r="A431" s="170" t="s">
        <v>147</v>
      </c>
      <c r="B431" s="185" t="s">
        <v>443</v>
      </c>
      <c r="C431" s="181">
        <v>3</v>
      </c>
      <c r="D431" s="183">
        <v>43731</v>
      </c>
      <c r="E431" s="178">
        <v>58</v>
      </c>
      <c r="F431" s="186">
        <v>7.5</v>
      </c>
      <c r="G431" s="182">
        <v>6.6</v>
      </c>
      <c r="I431" s="213">
        <f>G431/F431</f>
        <v>0.88</v>
      </c>
      <c r="J431" s="213">
        <v>0.17187499999999994</v>
      </c>
      <c r="K431" s="178">
        <v>31</v>
      </c>
      <c r="L431" s="178">
        <v>31</v>
      </c>
      <c r="M431" s="199"/>
      <c r="N431" s="196"/>
      <c r="V431" s="171"/>
      <c r="W431" s="172"/>
      <c r="X431" s="157"/>
      <c r="Y431" s="157"/>
      <c r="Z431" s="172"/>
      <c r="AA431" s="157"/>
      <c r="AB431" s="157"/>
    </row>
    <row r="432" spans="1:28" x14ac:dyDescent="0.2">
      <c r="A432" s="170" t="s">
        <v>147</v>
      </c>
      <c r="B432" s="210" t="s">
        <v>446</v>
      </c>
      <c r="C432" s="181">
        <v>3</v>
      </c>
      <c r="D432" s="183">
        <v>43731</v>
      </c>
      <c r="E432" s="178">
        <v>61.5</v>
      </c>
      <c r="F432" s="186">
        <v>7.9</v>
      </c>
      <c r="G432" s="182">
        <v>6.8</v>
      </c>
      <c r="I432" s="175">
        <f>G432/F432</f>
        <v>0.860759493670886</v>
      </c>
      <c r="J432" s="213">
        <v>0.21538461538461545</v>
      </c>
      <c r="K432" s="178">
        <v>28</v>
      </c>
      <c r="L432" s="178">
        <v>28</v>
      </c>
      <c r="M432" s="196"/>
      <c r="N432" s="196"/>
      <c r="V432" s="171"/>
      <c r="W432" s="172"/>
      <c r="X432" s="157"/>
      <c r="Y432" s="157"/>
      <c r="Z432" s="172"/>
      <c r="AA432" s="157"/>
      <c r="AB432" s="157"/>
    </row>
    <row r="433" spans="1:29" x14ac:dyDescent="0.2">
      <c r="A433" s="170" t="s">
        <v>147</v>
      </c>
      <c r="B433" s="171" t="s">
        <v>467</v>
      </c>
      <c r="C433" s="170">
        <v>3</v>
      </c>
      <c r="D433" s="177">
        <v>43735</v>
      </c>
      <c r="E433" s="178">
        <v>61</v>
      </c>
      <c r="F433" s="179">
        <v>8.1999999999999993</v>
      </c>
      <c r="G433" s="179">
        <v>7.1</v>
      </c>
      <c r="I433" s="175">
        <v>0.86585365853658536</v>
      </c>
      <c r="J433" s="213">
        <v>0.26153846153846144</v>
      </c>
      <c r="K433" s="178"/>
      <c r="L433" s="178">
        <v>32</v>
      </c>
      <c r="M433" s="196"/>
      <c r="N433" s="200"/>
      <c r="V433" s="171"/>
      <c r="W433" s="172"/>
      <c r="X433" s="157"/>
      <c r="Y433" s="157"/>
      <c r="Z433" s="172"/>
      <c r="AA433" s="157"/>
      <c r="AB433" s="157"/>
    </row>
    <row r="434" spans="1:29" x14ac:dyDescent="0.2">
      <c r="A434" s="170" t="s">
        <v>147</v>
      </c>
      <c r="B434" s="171" t="s">
        <v>330</v>
      </c>
      <c r="C434" s="170">
        <v>3</v>
      </c>
      <c r="D434" s="177"/>
      <c r="E434" s="178"/>
      <c r="F434" s="196">
        <v>7.9</v>
      </c>
      <c r="G434" s="179">
        <v>6.9</v>
      </c>
      <c r="I434" s="175">
        <v>0.87341772151898733</v>
      </c>
      <c r="J434" s="175">
        <v>0.21538461538461545</v>
      </c>
      <c r="K434" s="196"/>
      <c r="L434" s="196"/>
      <c r="M434" s="196"/>
      <c r="N434" s="200"/>
      <c r="V434" s="171"/>
      <c r="W434" s="172"/>
      <c r="X434" s="157"/>
      <c r="Y434" s="157"/>
      <c r="Z434" s="157"/>
      <c r="AA434" s="157"/>
      <c r="AB434" s="157"/>
    </row>
    <row r="435" spans="1:29" x14ac:dyDescent="0.2">
      <c r="A435" s="170" t="s">
        <v>147</v>
      </c>
      <c r="B435" s="210" t="s">
        <v>408</v>
      </c>
      <c r="C435" s="170">
        <v>3</v>
      </c>
      <c r="D435" s="177"/>
      <c r="E435" s="178"/>
      <c r="F435" s="196">
        <v>8.1999999999999993</v>
      </c>
      <c r="G435" s="179">
        <v>7.1</v>
      </c>
      <c r="I435" s="175">
        <v>0.86585365853658536</v>
      </c>
      <c r="J435" s="213">
        <v>0.24242424242424238</v>
      </c>
      <c r="K435" s="178"/>
      <c r="L435" s="178"/>
      <c r="M435" s="196"/>
      <c r="N435" s="152"/>
      <c r="U435" s="171"/>
      <c r="V435" s="173"/>
      <c r="W435" s="172"/>
      <c r="X435" s="157"/>
      <c r="Y435" s="157"/>
      <c r="Z435" s="157"/>
      <c r="AA435" s="157"/>
      <c r="AB435" s="157"/>
    </row>
    <row r="436" spans="1:29" x14ac:dyDescent="0.2">
      <c r="A436" s="170" t="s">
        <v>147</v>
      </c>
      <c r="B436" s="210" t="s">
        <v>434</v>
      </c>
      <c r="C436" s="170">
        <v>3</v>
      </c>
      <c r="D436" s="177">
        <v>43744</v>
      </c>
      <c r="E436" s="178">
        <v>69</v>
      </c>
      <c r="F436" s="196">
        <v>8.1999999999999993</v>
      </c>
      <c r="G436" s="179">
        <v>7</v>
      </c>
      <c r="I436" s="175">
        <v>0.85365853658536595</v>
      </c>
      <c r="J436" s="213">
        <v>0.24242424242424238</v>
      </c>
      <c r="K436" s="178" t="s">
        <v>660</v>
      </c>
      <c r="L436" s="178">
        <v>30</v>
      </c>
      <c r="M436" s="196"/>
      <c r="N436" s="152"/>
      <c r="U436" s="171"/>
      <c r="V436" s="173"/>
      <c r="W436" s="172"/>
      <c r="X436" s="157"/>
      <c r="Y436" s="157"/>
      <c r="Z436" s="157"/>
      <c r="AA436" s="157"/>
      <c r="AB436" s="157"/>
    </row>
    <row r="437" spans="1:29" x14ac:dyDescent="0.2">
      <c r="A437" s="170" t="s">
        <v>147</v>
      </c>
      <c r="B437" s="210" t="s">
        <v>324</v>
      </c>
      <c r="C437" s="170">
        <v>3</v>
      </c>
      <c r="D437" s="177"/>
      <c r="E437" s="178"/>
      <c r="F437" s="196">
        <v>8.5</v>
      </c>
      <c r="G437" s="196">
        <v>7.2</v>
      </c>
      <c r="I437" s="175">
        <v>0.84705882352941175</v>
      </c>
      <c r="J437" s="213">
        <v>8.9743589743589772E-2</v>
      </c>
      <c r="K437" s="178"/>
      <c r="L437" s="178"/>
      <c r="M437" s="186"/>
      <c r="N437" s="152"/>
      <c r="U437" s="171"/>
      <c r="V437" s="173"/>
      <c r="W437" s="172"/>
      <c r="X437" s="157"/>
      <c r="Y437" s="157"/>
      <c r="Z437" s="157"/>
      <c r="AA437" s="157"/>
      <c r="AB437" s="157"/>
    </row>
    <row r="438" spans="1:29" x14ac:dyDescent="0.2">
      <c r="A438" s="170" t="s">
        <v>147</v>
      </c>
      <c r="B438" s="210" t="s">
        <v>336</v>
      </c>
      <c r="C438" s="170">
        <v>3</v>
      </c>
      <c r="D438" s="177"/>
      <c r="E438" s="178"/>
      <c r="F438" s="196">
        <v>8.4</v>
      </c>
      <c r="G438" s="196">
        <v>7.2</v>
      </c>
      <c r="I438" s="175">
        <v>0.8571428571428571</v>
      </c>
      <c r="J438" s="213">
        <v>0.2537313432835821</v>
      </c>
      <c r="K438" s="178"/>
      <c r="L438" s="178"/>
      <c r="M438" s="196"/>
      <c r="N438" s="152"/>
      <c r="U438" s="171"/>
      <c r="V438" s="173"/>
      <c r="W438" s="171"/>
      <c r="X438" s="173"/>
      <c r="Y438" s="172"/>
      <c r="Z438" s="157"/>
      <c r="AA438" s="157"/>
      <c r="AB438" s="157"/>
    </row>
    <row r="439" spans="1:29" x14ac:dyDescent="0.2">
      <c r="A439" s="170" t="s">
        <v>147</v>
      </c>
      <c r="B439" s="210" t="s">
        <v>339</v>
      </c>
      <c r="C439" s="170">
        <v>3</v>
      </c>
      <c r="D439" s="177"/>
      <c r="E439" s="178"/>
      <c r="F439" s="196">
        <v>8.6</v>
      </c>
      <c r="G439" s="196">
        <v>7.5</v>
      </c>
      <c r="I439" s="175">
        <v>0.87209302325581395</v>
      </c>
      <c r="J439" s="213">
        <v>0.24637681159420277</v>
      </c>
      <c r="K439" s="178"/>
      <c r="L439" s="178"/>
      <c r="M439" s="196"/>
      <c r="N439" s="152"/>
      <c r="U439" s="171"/>
      <c r="V439" s="173"/>
      <c r="W439" s="171"/>
      <c r="X439" s="173"/>
      <c r="Y439" s="172"/>
      <c r="Z439" s="157"/>
      <c r="AA439" s="157"/>
      <c r="AB439" s="157"/>
    </row>
    <row r="440" spans="1:29" x14ac:dyDescent="0.2">
      <c r="A440" s="170" t="s">
        <v>147</v>
      </c>
      <c r="B440" s="210" t="s">
        <v>486</v>
      </c>
      <c r="C440" s="170">
        <v>3</v>
      </c>
      <c r="D440" s="177"/>
      <c r="E440" s="178"/>
      <c r="F440" s="196">
        <v>8.3000000000000007</v>
      </c>
      <c r="G440" s="196">
        <v>6.9</v>
      </c>
      <c r="I440" s="175">
        <v>0.83132530120481929</v>
      </c>
      <c r="J440" s="213">
        <v>0.29687500000000006</v>
      </c>
      <c r="K440" s="178"/>
      <c r="L440" s="178"/>
      <c r="M440" s="196"/>
      <c r="N440" s="152"/>
      <c r="U440" s="171"/>
      <c r="V440" s="173"/>
      <c r="W440" s="171"/>
      <c r="X440" s="173"/>
      <c r="Y440" s="172"/>
      <c r="Z440" s="157"/>
      <c r="AA440" s="157"/>
      <c r="AB440" s="157"/>
    </row>
    <row r="441" spans="1:29" x14ac:dyDescent="0.2">
      <c r="A441" s="170" t="s">
        <v>147</v>
      </c>
      <c r="B441" s="210" t="s">
        <v>378</v>
      </c>
      <c r="C441" s="170">
        <v>3</v>
      </c>
      <c r="D441" s="177"/>
      <c r="E441" s="178"/>
      <c r="F441" s="196">
        <v>8.6</v>
      </c>
      <c r="G441" s="196">
        <v>7.4</v>
      </c>
      <c r="I441" s="175">
        <v>0.86046511627906985</v>
      </c>
      <c r="J441" s="213">
        <v>0.24637681159420277</v>
      </c>
      <c r="K441" s="178"/>
      <c r="L441" s="178"/>
      <c r="M441" s="196"/>
      <c r="N441" s="152"/>
      <c r="U441" s="171"/>
      <c r="V441" s="173"/>
      <c r="W441" s="171"/>
      <c r="X441" s="173"/>
      <c r="Y441" s="172"/>
      <c r="Z441" s="157"/>
      <c r="AA441" s="157"/>
      <c r="AB441" s="157"/>
    </row>
    <row r="442" spans="1:29" x14ac:dyDescent="0.2">
      <c r="A442" s="170" t="s">
        <v>147</v>
      </c>
      <c r="B442" s="210" t="s">
        <v>390</v>
      </c>
      <c r="C442" s="170">
        <v>3</v>
      </c>
      <c r="D442" s="177"/>
      <c r="E442" s="178"/>
      <c r="F442" s="196">
        <v>7.9</v>
      </c>
      <c r="G442" s="196">
        <v>6.7</v>
      </c>
      <c r="I442" s="175">
        <v>0.84810126582278478</v>
      </c>
      <c r="J442" s="213">
        <v>0.25396825396825407</v>
      </c>
      <c r="K442" s="178"/>
      <c r="L442" s="178"/>
      <c r="M442" s="196"/>
      <c r="N442" s="152"/>
      <c r="W442" s="171"/>
      <c r="X442" s="173"/>
      <c r="Y442" s="172"/>
      <c r="Z442" s="157"/>
      <c r="AA442" s="157"/>
      <c r="AB442" s="157"/>
    </row>
    <row r="443" spans="1:29" x14ac:dyDescent="0.2">
      <c r="A443" s="170" t="s">
        <v>147</v>
      </c>
      <c r="B443" s="210" t="s">
        <v>458</v>
      </c>
      <c r="C443" s="170">
        <v>3</v>
      </c>
      <c r="D443" s="177">
        <v>43746.5</v>
      </c>
      <c r="E443" s="178">
        <v>72.5</v>
      </c>
      <c r="F443" s="196">
        <v>7.7</v>
      </c>
      <c r="G443" s="196">
        <v>6.8</v>
      </c>
      <c r="I443" s="175">
        <v>0.88311688311688308</v>
      </c>
      <c r="J443" s="213">
        <v>0.20312499999999997</v>
      </c>
      <c r="K443" s="178" t="s">
        <v>661</v>
      </c>
      <c r="L443" s="178">
        <v>28.5</v>
      </c>
      <c r="M443" s="195"/>
      <c r="N443" s="152"/>
      <c r="W443" s="171"/>
      <c r="X443" s="173"/>
      <c r="Y443" s="172"/>
      <c r="Z443" s="157"/>
      <c r="AA443" s="157"/>
      <c r="AC443" s="174"/>
    </row>
    <row r="444" spans="1:29" x14ac:dyDescent="0.2">
      <c r="A444" s="170" t="s">
        <v>147</v>
      </c>
      <c r="B444" s="171" t="s">
        <v>478</v>
      </c>
      <c r="C444" s="170">
        <v>3</v>
      </c>
      <c r="D444" s="177">
        <v>43756</v>
      </c>
      <c r="E444" s="178">
        <v>76</v>
      </c>
      <c r="F444" s="196">
        <v>8.6999999999999993</v>
      </c>
      <c r="G444" s="196">
        <v>7.2</v>
      </c>
      <c r="H444" s="179"/>
      <c r="I444" s="175">
        <v>0.82758620689655182</v>
      </c>
      <c r="J444" s="213">
        <v>0.29850746268656703</v>
      </c>
      <c r="K444" s="178" t="s">
        <v>662</v>
      </c>
      <c r="L444" s="178">
        <v>31</v>
      </c>
      <c r="M444" s="201"/>
      <c r="N444" s="152"/>
      <c r="W444" s="171"/>
      <c r="X444" s="173"/>
      <c r="Y444" s="172"/>
      <c r="Z444" s="157"/>
      <c r="AA444" s="157"/>
      <c r="AC444" s="174"/>
    </row>
    <row r="445" spans="1:29" x14ac:dyDescent="0.2">
      <c r="A445" s="170" t="s">
        <v>147</v>
      </c>
      <c r="B445" s="171" t="s">
        <v>431</v>
      </c>
      <c r="C445" s="170">
        <v>3</v>
      </c>
      <c r="D445" s="177">
        <v>43753.5</v>
      </c>
      <c r="E445" s="178">
        <v>80.5</v>
      </c>
      <c r="F445" s="196">
        <v>8.4</v>
      </c>
      <c r="G445" s="196">
        <v>7.2</v>
      </c>
      <c r="H445" s="179"/>
      <c r="I445" s="175">
        <v>0.8571428571428571</v>
      </c>
      <c r="J445" s="213">
        <v>0.2352941176470589</v>
      </c>
      <c r="K445" s="178" t="s">
        <v>663</v>
      </c>
      <c r="L445" s="178">
        <v>35.5</v>
      </c>
      <c r="M445" s="195"/>
      <c r="N445" s="152"/>
      <c r="W445" s="171"/>
      <c r="X445" s="173"/>
      <c r="Y445" s="172"/>
      <c r="Z445" s="157"/>
      <c r="AA445" s="157"/>
      <c r="AC445" s="174"/>
    </row>
    <row r="446" spans="1:29" x14ac:dyDescent="0.2">
      <c r="A446" s="170" t="s">
        <v>147</v>
      </c>
      <c r="B446" s="171" t="s">
        <v>449</v>
      </c>
      <c r="C446" s="170">
        <v>3</v>
      </c>
      <c r="D446" s="177">
        <v>43756</v>
      </c>
      <c r="E446" s="178">
        <v>82</v>
      </c>
      <c r="F446" s="196">
        <v>7.5</v>
      </c>
      <c r="G446" s="196">
        <v>6.5</v>
      </c>
      <c r="H446" s="179"/>
      <c r="I446" s="175">
        <v>0.8666666666666667</v>
      </c>
      <c r="J446" s="213">
        <v>0.15384615384615385</v>
      </c>
      <c r="K446" s="178">
        <v>53</v>
      </c>
      <c r="L446" s="178">
        <v>53</v>
      </c>
      <c r="M446" s="195"/>
      <c r="N446" s="152"/>
      <c r="Z446" s="157"/>
      <c r="AC446" s="174"/>
    </row>
    <row r="447" spans="1:29" x14ac:dyDescent="0.2">
      <c r="A447" s="170" t="s">
        <v>147</v>
      </c>
      <c r="B447" s="171" t="s">
        <v>387</v>
      </c>
      <c r="C447" s="170">
        <v>3</v>
      </c>
      <c r="D447" s="177">
        <v>43761</v>
      </c>
      <c r="E447" s="178">
        <v>88</v>
      </c>
      <c r="F447" s="196">
        <v>6.9</v>
      </c>
      <c r="G447" s="196">
        <v>6.1</v>
      </c>
      <c r="H447" s="179"/>
      <c r="I447" s="175">
        <v>0.88405797101449268</v>
      </c>
      <c r="J447" s="213">
        <v>0.2105263157894737</v>
      </c>
      <c r="K447" s="178">
        <v>56</v>
      </c>
      <c r="L447" s="178">
        <v>56</v>
      </c>
      <c r="M447" s="195"/>
      <c r="N447" s="152"/>
      <c r="Z447" s="157"/>
    </row>
    <row r="448" spans="1:29" x14ac:dyDescent="0.2">
      <c r="A448" s="170" t="s">
        <v>147</v>
      </c>
      <c r="B448" s="171" t="s">
        <v>396</v>
      </c>
      <c r="C448" s="181">
        <v>3</v>
      </c>
      <c r="D448" s="177"/>
      <c r="E448" s="178"/>
      <c r="F448" s="179">
        <v>8</v>
      </c>
      <c r="G448" s="179">
        <v>7</v>
      </c>
      <c r="H448" s="179"/>
      <c r="I448" s="175">
        <v>0.875</v>
      </c>
      <c r="J448" s="213">
        <v>0.23076923076923078</v>
      </c>
      <c r="K448" s="195"/>
      <c r="L448" s="178"/>
      <c r="M448" s="238"/>
      <c r="N448" s="152"/>
      <c r="Z448" s="157"/>
    </row>
    <row r="449" spans="1:28" x14ac:dyDescent="0.2">
      <c r="A449" s="170" t="s">
        <v>147</v>
      </c>
      <c r="B449" s="171" t="s">
        <v>405</v>
      </c>
      <c r="C449" s="170">
        <v>3</v>
      </c>
      <c r="D449" s="177"/>
      <c r="E449" s="215"/>
      <c r="F449" s="197">
        <v>8</v>
      </c>
      <c r="G449" s="197">
        <v>6.9</v>
      </c>
      <c r="H449" s="197"/>
      <c r="I449" s="175">
        <v>0.86250000000000004</v>
      </c>
      <c r="J449" s="213">
        <v>0.21212121212121218</v>
      </c>
      <c r="K449" s="238"/>
      <c r="L449" s="215"/>
      <c r="M449" s="238"/>
      <c r="N449" s="152"/>
    </row>
    <row r="450" spans="1:28" x14ac:dyDescent="0.2">
      <c r="A450" s="170" t="s">
        <v>147</v>
      </c>
      <c r="B450" s="171" t="s">
        <v>489</v>
      </c>
      <c r="C450" s="170">
        <v>3</v>
      </c>
      <c r="D450" s="177"/>
      <c r="E450" s="215"/>
      <c r="F450" s="197">
        <v>9.1</v>
      </c>
      <c r="G450" s="197">
        <v>7.9</v>
      </c>
      <c r="H450" s="197"/>
      <c r="I450" s="175">
        <v>0.86813186813186816</v>
      </c>
      <c r="J450" s="213">
        <v>0.17582417582417578</v>
      </c>
      <c r="K450" s="238"/>
      <c r="L450" s="215"/>
      <c r="M450" s="238"/>
      <c r="N450" s="195"/>
      <c r="O450" s="178"/>
      <c r="P450" s="178"/>
      <c r="Q450" s="196"/>
      <c r="R450" s="196"/>
      <c r="X450" s="171"/>
      <c r="Y450" s="173"/>
    </row>
    <row r="451" spans="1:28" x14ac:dyDescent="0.2">
      <c r="A451" s="170" t="s">
        <v>147</v>
      </c>
      <c r="B451" s="171" t="s">
        <v>461</v>
      </c>
      <c r="C451" s="170">
        <v>3</v>
      </c>
      <c r="D451" s="177"/>
      <c r="E451" s="215"/>
      <c r="F451" s="197">
        <v>7.4</v>
      </c>
      <c r="G451" s="197">
        <v>6.3</v>
      </c>
      <c r="H451" s="197"/>
      <c r="I451" s="175">
        <v>0.85135135135135132</v>
      </c>
      <c r="J451" s="213">
        <v>0.21311475409836078</v>
      </c>
      <c r="K451" s="238"/>
      <c r="L451" s="215"/>
      <c r="M451" s="196"/>
      <c r="N451" s="238"/>
      <c r="O451" s="215"/>
      <c r="P451" s="215"/>
      <c r="Q451" s="196"/>
      <c r="R451" s="196"/>
      <c r="X451" s="171"/>
      <c r="Y451" s="173"/>
      <c r="AB451" s="157"/>
    </row>
    <row r="452" spans="1:28" x14ac:dyDescent="0.2">
      <c r="A452" s="170" t="s">
        <v>147</v>
      </c>
      <c r="B452" s="171" t="s">
        <v>493</v>
      </c>
      <c r="C452" s="170">
        <v>3</v>
      </c>
      <c r="D452" s="177"/>
      <c r="E452" s="215"/>
      <c r="F452" s="197">
        <v>8.6</v>
      </c>
      <c r="G452" s="197">
        <v>7.3</v>
      </c>
      <c r="H452" s="197"/>
      <c r="I452" s="175">
        <v>0.84883720930232565</v>
      </c>
      <c r="J452" s="213">
        <v>0.30303030303030304</v>
      </c>
      <c r="K452" s="238"/>
      <c r="L452" s="215"/>
      <c r="M452" s="196"/>
      <c r="N452" s="238"/>
      <c r="O452" s="215"/>
      <c r="P452" s="215"/>
      <c r="Q452" s="200"/>
      <c r="R452" s="200"/>
      <c r="X452" s="171"/>
      <c r="Y452" s="173"/>
      <c r="AB452" s="157"/>
    </row>
    <row r="453" spans="1:28" x14ac:dyDescent="0.2">
      <c r="A453" s="170" t="s">
        <v>147</v>
      </c>
      <c r="B453" s="171" t="s">
        <v>324</v>
      </c>
      <c r="C453" s="170">
        <v>4</v>
      </c>
      <c r="D453" s="177">
        <v>43753.5</v>
      </c>
      <c r="E453" s="178">
        <v>97.5</v>
      </c>
      <c r="F453" s="196">
        <v>10.5</v>
      </c>
      <c r="G453" s="196">
        <v>8.4</v>
      </c>
      <c r="H453" s="179"/>
      <c r="I453" s="175">
        <v>0.8</v>
      </c>
      <c r="J453" s="213">
        <v>0.23529411764705882</v>
      </c>
      <c r="K453" s="178"/>
      <c r="L453" s="178"/>
      <c r="M453" s="196"/>
      <c r="N453" s="238"/>
      <c r="O453" s="215"/>
      <c r="P453" s="215"/>
      <c r="Q453" s="200"/>
      <c r="R453" s="200"/>
      <c r="X453" s="171"/>
      <c r="Y453" s="173"/>
      <c r="Z453" s="172"/>
      <c r="AB453" s="157"/>
    </row>
    <row r="454" spans="1:28" x14ac:dyDescent="0.2">
      <c r="A454" s="170" t="s">
        <v>147</v>
      </c>
      <c r="B454" s="210" t="s">
        <v>315</v>
      </c>
      <c r="C454" s="181">
        <v>4</v>
      </c>
      <c r="D454" s="183">
        <v>43761</v>
      </c>
      <c r="E454" s="184">
        <v>105</v>
      </c>
      <c r="F454" s="182">
        <v>10.199999999999999</v>
      </c>
      <c r="G454" s="182">
        <v>8.3000000000000007</v>
      </c>
      <c r="H454" s="182"/>
      <c r="I454" s="213">
        <v>0.81372549019607854</v>
      </c>
      <c r="J454" s="213">
        <v>0.21428571428571416</v>
      </c>
      <c r="K454" s="178" t="s">
        <v>664</v>
      </c>
      <c r="L454" s="178">
        <v>45.5</v>
      </c>
      <c r="M454" s="196"/>
      <c r="N454" s="152"/>
      <c r="X454" s="171"/>
      <c r="Y454" s="173"/>
      <c r="Z454" s="172"/>
      <c r="AA454" s="157"/>
      <c r="AB454" s="157"/>
    </row>
    <row r="455" spans="1:28" x14ac:dyDescent="0.2">
      <c r="A455" s="170" t="s">
        <v>147</v>
      </c>
      <c r="B455" s="210" t="s">
        <v>336</v>
      </c>
      <c r="C455" s="170">
        <v>4</v>
      </c>
      <c r="D455" s="177">
        <v>43764.5</v>
      </c>
      <c r="E455" s="178">
        <v>105.5</v>
      </c>
      <c r="F455" s="179">
        <v>10.4</v>
      </c>
      <c r="G455" s="179">
        <v>8.4</v>
      </c>
      <c r="H455" s="179"/>
      <c r="I455" s="175">
        <v>0.80769230769230771</v>
      </c>
      <c r="J455" s="213">
        <v>0.23809523809523808</v>
      </c>
      <c r="K455" s="178"/>
      <c r="L455" s="178"/>
      <c r="M455" s="196"/>
      <c r="N455" s="152"/>
      <c r="X455" s="171"/>
      <c r="Y455" s="173"/>
      <c r="Z455" s="172"/>
      <c r="AA455" s="157"/>
      <c r="AB455" s="157"/>
    </row>
    <row r="456" spans="1:28" x14ac:dyDescent="0.2">
      <c r="A456" s="170" t="s">
        <v>147</v>
      </c>
      <c r="B456" s="210" t="s">
        <v>378</v>
      </c>
      <c r="C456" s="170">
        <v>4</v>
      </c>
      <c r="D456" s="177">
        <v>43769</v>
      </c>
      <c r="E456" s="178">
        <v>101.5</v>
      </c>
      <c r="F456" s="196">
        <v>10.3</v>
      </c>
      <c r="G456" s="196">
        <v>8.6</v>
      </c>
      <c r="H456" s="179"/>
      <c r="I456" s="175">
        <v>0.83495145631067957</v>
      </c>
      <c r="J456" s="213">
        <v>0.19767441860465129</v>
      </c>
      <c r="K456" s="178"/>
      <c r="L456" s="178"/>
      <c r="M456" s="186"/>
      <c r="N456" s="152"/>
      <c r="X456" s="171"/>
      <c r="Y456" s="173"/>
      <c r="Z456" s="172"/>
      <c r="AA456" s="157"/>
      <c r="AB456" s="157"/>
    </row>
    <row r="457" spans="1:28" x14ac:dyDescent="0.2">
      <c r="A457" s="170" t="s">
        <v>147</v>
      </c>
      <c r="B457" s="210" t="s">
        <v>321</v>
      </c>
      <c r="C457" s="170">
        <v>4</v>
      </c>
      <c r="D457" s="177">
        <v>43771.5</v>
      </c>
      <c r="E457" s="178">
        <v>115.5</v>
      </c>
      <c r="F457" s="179">
        <v>12</v>
      </c>
      <c r="G457" s="179">
        <v>9.9</v>
      </c>
      <c r="H457" s="179"/>
      <c r="I457" s="175">
        <v>0.82500000000000007</v>
      </c>
      <c r="J457" s="200">
        <v>0.25000000000000006</v>
      </c>
      <c r="K457" s="195" t="s">
        <v>665</v>
      </c>
      <c r="L457" s="178">
        <v>47.5</v>
      </c>
      <c r="M457" s="196"/>
      <c r="N457" s="152"/>
      <c r="X457" s="171"/>
      <c r="Y457" s="173"/>
      <c r="Z457" s="172"/>
      <c r="AA457" s="157"/>
      <c r="AB457" s="157"/>
    </row>
    <row r="458" spans="1:28" x14ac:dyDescent="0.2">
      <c r="A458" s="170" t="s">
        <v>147</v>
      </c>
      <c r="B458" s="210" t="s">
        <v>339</v>
      </c>
      <c r="C458" s="170">
        <v>4</v>
      </c>
      <c r="D458" s="177">
        <v>43771.5</v>
      </c>
      <c r="E458" s="215">
        <v>115.5</v>
      </c>
      <c r="F458" s="197">
        <v>11.2</v>
      </c>
      <c r="G458" s="197">
        <v>9.6999999999999993</v>
      </c>
      <c r="H458" s="197"/>
      <c r="I458" s="175">
        <v>0.8660714285714286</v>
      </c>
      <c r="J458" s="213">
        <v>0.30232558139534882</v>
      </c>
      <c r="K458" s="238"/>
      <c r="L458" s="215"/>
      <c r="M458" s="196"/>
      <c r="N458" s="152"/>
      <c r="X458" s="171"/>
      <c r="Y458" s="173"/>
      <c r="Z458" s="172"/>
      <c r="AA458" s="157"/>
      <c r="AB458" s="157"/>
    </row>
    <row r="459" spans="1:28" x14ac:dyDescent="0.2">
      <c r="A459" s="170" t="s">
        <v>147</v>
      </c>
      <c r="B459" s="210" t="s">
        <v>357</v>
      </c>
      <c r="C459" s="170">
        <v>4</v>
      </c>
      <c r="D459" s="177">
        <v>43771.5</v>
      </c>
      <c r="E459" s="215">
        <v>91.5</v>
      </c>
      <c r="F459" s="197">
        <v>9.5</v>
      </c>
      <c r="G459" s="197">
        <v>7.9</v>
      </c>
      <c r="H459" s="197"/>
      <c r="I459" s="175">
        <v>0.83157894736842108</v>
      </c>
      <c r="J459" s="213">
        <v>0.25000000000000006</v>
      </c>
      <c r="K459" s="238" t="s">
        <v>666</v>
      </c>
      <c r="L459" s="215">
        <v>38.5</v>
      </c>
      <c r="M459" s="196"/>
      <c r="N459" s="152"/>
      <c r="X459" s="171"/>
      <c r="Y459" s="173"/>
      <c r="Z459" s="172"/>
      <c r="AA459" s="157"/>
      <c r="AB459" s="157"/>
    </row>
    <row r="460" spans="1:28" x14ac:dyDescent="0.2">
      <c r="A460" s="170" t="s">
        <v>147</v>
      </c>
      <c r="B460" s="210" t="s">
        <v>399</v>
      </c>
      <c r="C460" s="170">
        <v>4</v>
      </c>
      <c r="D460" s="177">
        <v>43771.5</v>
      </c>
      <c r="E460" s="178">
        <v>104</v>
      </c>
      <c r="F460" s="179">
        <v>10.3</v>
      </c>
      <c r="G460" s="179">
        <v>8.3000000000000007</v>
      </c>
      <c r="H460" s="179"/>
      <c r="I460" s="175">
        <v>0.80582524271844658</v>
      </c>
      <c r="J460" s="225">
        <v>0.22619047619047622</v>
      </c>
      <c r="K460" s="195" t="s">
        <v>667</v>
      </c>
      <c r="L460" s="178">
        <v>36.5</v>
      </c>
      <c r="M460" s="196"/>
      <c r="N460" s="152"/>
      <c r="X460" s="171"/>
      <c r="Y460" s="173"/>
      <c r="Z460" s="172"/>
      <c r="AA460" s="157"/>
      <c r="AB460" s="157"/>
    </row>
    <row r="461" spans="1:28" x14ac:dyDescent="0.2">
      <c r="A461" s="170" t="s">
        <v>147</v>
      </c>
      <c r="B461" s="210" t="s">
        <v>443</v>
      </c>
      <c r="C461" s="170">
        <v>4</v>
      </c>
      <c r="D461" s="177">
        <v>43771.5</v>
      </c>
      <c r="E461" s="215">
        <v>98.5</v>
      </c>
      <c r="F461" s="197">
        <v>9.1999999999999993</v>
      </c>
      <c r="G461" s="197">
        <v>8</v>
      </c>
      <c r="H461" s="197"/>
      <c r="I461" s="175">
        <v>0.86956521739130443</v>
      </c>
      <c r="J461" s="213">
        <v>0.22666666666666657</v>
      </c>
      <c r="K461" s="200" t="s">
        <v>668</v>
      </c>
      <c r="L461" s="215">
        <v>40.5</v>
      </c>
      <c r="M461" s="196"/>
      <c r="N461" s="152"/>
      <c r="W461" s="173"/>
      <c r="X461" s="172"/>
      <c r="Y461" s="157"/>
      <c r="Z461" s="172"/>
      <c r="AA461" s="157"/>
      <c r="AB461" s="157"/>
    </row>
    <row r="462" spans="1:28" x14ac:dyDescent="0.2">
      <c r="A462" s="170" t="s">
        <v>147</v>
      </c>
      <c r="B462" s="210" t="s">
        <v>446</v>
      </c>
      <c r="C462" s="181">
        <v>4</v>
      </c>
      <c r="D462" s="177">
        <v>43771.5</v>
      </c>
      <c r="E462" s="178">
        <v>102</v>
      </c>
      <c r="F462" s="179">
        <v>9.6</v>
      </c>
      <c r="G462" s="179">
        <v>8.3000000000000007</v>
      </c>
      <c r="H462" s="179"/>
      <c r="I462" s="175">
        <v>0.86458333333333348</v>
      </c>
      <c r="J462" s="213">
        <v>0.21518987341772142</v>
      </c>
      <c r="K462" s="195" t="s">
        <v>668</v>
      </c>
      <c r="L462" s="178">
        <v>40.5</v>
      </c>
      <c r="M462" s="152"/>
      <c r="N462" s="152"/>
      <c r="W462" s="173"/>
      <c r="X462" s="172"/>
      <c r="Y462" s="157"/>
      <c r="Z462" s="172"/>
      <c r="AA462" s="157"/>
      <c r="AB462" s="174"/>
    </row>
    <row r="463" spans="1:28" x14ac:dyDescent="0.2">
      <c r="A463" s="170" t="s">
        <v>147</v>
      </c>
      <c r="B463" s="171" t="s">
        <v>345</v>
      </c>
      <c r="C463" s="159">
        <v>4</v>
      </c>
      <c r="D463" s="177">
        <v>43774.5</v>
      </c>
      <c r="E463" s="184">
        <v>115.5</v>
      </c>
      <c r="F463" s="197">
        <v>9.9</v>
      </c>
      <c r="G463" s="197">
        <v>8.1999999999999993</v>
      </c>
      <c r="H463" s="197"/>
      <c r="I463" s="175">
        <v>0.82828282828282818</v>
      </c>
      <c r="J463" s="213">
        <v>0.25316455696202528</v>
      </c>
      <c r="K463" s="215" t="s">
        <v>654</v>
      </c>
      <c r="L463" s="215">
        <v>43.5</v>
      </c>
      <c r="M463" s="152"/>
      <c r="N463" s="152"/>
      <c r="W463" s="173"/>
      <c r="X463" s="172"/>
      <c r="Y463" s="157"/>
      <c r="Z463" s="172"/>
      <c r="AA463" s="157"/>
      <c r="AB463" s="174"/>
    </row>
    <row r="464" spans="1:28" x14ac:dyDescent="0.2">
      <c r="A464" s="170" t="s">
        <v>147</v>
      </c>
      <c r="B464" s="171" t="s">
        <v>363</v>
      </c>
      <c r="C464" s="159">
        <v>4</v>
      </c>
      <c r="D464" s="177">
        <v>43774.5</v>
      </c>
      <c r="E464" s="184">
        <v>115.5</v>
      </c>
      <c r="F464" s="197">
        <v>9.9</v>
      </c>
      <c r="G464" s="197">
        <v>8.1999999999999993</v>
      </c>
      <c r="H464" s="197"/>
      <c r="I464" s="175">
        <v>0.82828282828282818</v>
      </c>
      <c r="J464" s="213">
        <v>0.22222222222222232</v>
      </c>
      <c r="K464" s="215" t="s">
        <v>495</v>
      </c>
      <c r="L464" s="215">
        <v>51</v>
      </c>
      <c r="M464" s="152"/>
      <c r="N464" s="152"/>
      <c r="W464" s="173"/>
      <c r="X464" s="172"/>
      <c r="Y464" s="157"/>
      <c r="Z464" s="174"/>
      <c r="AA464" s="157"/>
      <c r="AB464" s="174"/>
    </row>
    <row r="465" spans="1:28" x14ac:dyDescent="0.2">
      <c r="A465" s="170" t="s">
        <v>147</v>
      </c>
      <c r="B465" s="171" t="s">
        <v>372</v>
      </c>
      <c r="C465" s="159">
        <v>4</v>
      </c>
      <c r="D465" s="177">
        <v>43774.5</v>
      </c>
      <c r="E465" s="184">
        <v>115.5</v>
      </c>
      <c r="F465" s="197">
        <v>9.8000000000000007</v>
      </c>
      <c r="G465" s="197">
        <v>8.1</v>
      </c>
      <c r="H465" s="197"/>
      <c r="I465" s="175">
        <v>0.82653061224489788</v>
      </c>
      <c r="J465" s="213">
        <v>0.20987654320987667</v>
      </c>
      <c r="K465" s="215" t="s">
        <v>572</v>
      </c>
      <c r="L465" s="215">
        <v>59</v>
      </c>
      <c r="M465" s="152"/>
      <c r="N465" s="152"/>
      <c r="V465" s="171"/>
      <c r="W465" s="173"/>
      <c r="X465" s="172"/>
      <c r="Y465" s="157"/>
      <c r="Z465" s="174"/>
      <c r="AA465" s="174"/>
      <c r="AB465" s="174"/>
    </row>
    <row r="466" spans="1:28" x14ac:dyDescent="0.2">
      <c r="A466" s="170" t="s">
        <v>147</v>
      </c>
      <c r="B466" s="171" t="s">
        <v>375</v>
      </c>
      <c r="C466" s="198">
        <v>4</v>
      </c>
      <c r="D466" s="177">
        <v>43778.5</v>
      </c>
      <c r="E466" s="184">
        <v>111</v>
      </c>
      <c r="F466" s="228">
        <v>10.199999999999999</v>
      </c>
      <c r="G466" s="228">
        <v>8.4</v>
      </c>
      <c r="H466" s="228"/>
      <c r="I466" s="236">
        <v>0.82352941176470595</v>
      </c>
      <c r="J466" s="213">
        <v>0.17241379310344829</v>
      </c>
      <c r="K466" s="215" t="s">
        <v>669</v>
      </c>
      <c r="L466" s="215">
        <v>47.5</v>
      </c>
      <c r="M466" s="152"/>
      <c r="N466" s="152"/>
      <c r="V466" s="171"/>
      <c r="W466" s="173"/>
      <c r="X466" s="172"/>
      <c r="Y466" s="157"/>
      <c r="Z466" s="174"/>
      <c r="AA466" s="174"/>
      <c r="AB466" s="174"/>
    </row>
    <row r="467" spans="1:28" x14ac:dyDescent="0.2">
      <c r="A467" s="170" t="s">
        <v>147</v>
      </c>
      <c r="B467" s="210" t="s">
        <v>408</v>
      </c>
      <c r="C467" s="198">
        <v>4</v>
      </c>
      <c r="D467" s="240">
        <v>43774.5</v>
      </c>
      <c r="E467" s="237">
        <v>105</v>
      </c>
      <c r="F467" s="228">
        <v>10.199999999999999</v>
      </c>
      <c r="G467" s="228">
        <v>8.5</v>
      </c>
      <c r="H467" s="228"/>
      <c r="I467" s="236">
        <v>0.83333333333333337</v>
      </c>
      <c r="J467" s="213">
        <v>0.24390243902439027</v>
      </c>
      <c r="K467" s="215"/>
      <c r="L467" s="215"/>
      <c r="M467" s="152"/>
      <c r="N467" s="152"/>
      <c r="V467" s="171"/>
      <c r="W467" s="173"/>
      <c r="X467" s="172"/>
      <c r="Y467" s="157"/>
      <c r="Z467" s="174"/>
      <c r="AA467" s="174"/>
      <c r="AB467" s="174"/>
    </row>
    <row r="468" spans="1:28" x14ac:dyDescent="0.2">
      <c r="A468" s="170" t="s">
        <v>147</v>
      </c>
      <c r="B468" s="210" t="s">
        <v>312</v>
      </c>
      <c r="C468" s="208">
        <v>4</v>
      </c>
      <c r="D468" s="217">
        <v>43778.5</v>
      </c>
      <c r="E468" s="215">
        <v>104.5</v>
      </c>
      <c r="F468" s="182">
        <v>10.3</v>
      </c>
      <c r="G468" s="182">
        <v>8.4</v>
      </c>
      <c r="H468" s="182"/>
      <c r="I468" s="175">
        <v>0.81553398058252424</v>
      </c>
      <c r="J468" s="175">
        <v>0.22619047619047622</v>
      </c>
      <c r="K468" s="178" t="s">
        <v>670</v>
      </c>
      <c r="L468" s="178">
        <v>40.5</v>
      </c>
      <c r="M468" s="152"/>
      <c r="N468" s="152"/>
      <c r="V468" s="171"/>
      <c r="W468" s="173"/>
      <c r="X468" s="172"/>
      <c r="Y468" s="157"/>
      <c r="Z468" s="174"/>
      <c r="AA468" s="174"/>
      <c r="AB468" s="174"/>
    </row>
    <row r="469" spans="1:28" x14ac:dyDescent="0.2">
      <c r="A469" s="170" t="s">
        <v>147</v>
      </c>
      <c r="B469" s="210" t="s">
        <v>486</v>
      </c>
      <c r="C469" s="208">
        <v>4</v>
      </c>
      <c r="D469" s="177">
        <v>43782</v>
      </c>
      <c r="E469" s="178">
        <v>102</v>
      </c>
      <c r="F469" s="186">
        <v>9.6999999999999993</v>
      </c>
      <c r="G469" s="182">
        <v>8</v>
      </c>
      <c r="H469" s="182"/>
      <c r="I469" s="175">
        <v>0.82474226804123718</v>
      </c>
      <c r="J469" s="213">
        <v>0.16867469879518054</v>
      </c>
      <c r="K469" s="178"/>
      <c r="L469" s="178"/>
      <c r="M469" s="152"/>
      <c r="N469" s="152"/>
      <c r="V469" s="171"/>
      <c r="W469" s="173"/>
      <c r="X469" s="172"/>
      <c r="Y469" s="157"/>
      <c r="Z469" s="174"/>
      <c r="AA469" s="174"/>
      <c r="AB469" s="174"/>
    </row>
    <row r="470" spans="1:28" x14ac:dyDescent="0.2">
      <c r="A470" s="170" t="s">
        <v>147</v>
      </c>
      <c r="B470" s="210" t="s">
        <v>369</v>
      </c>
      <c r="C470" s="208">
        <v>4</v>
      </c>
      <c r="D470" s="177">
        <v>43778.5</v>
      </c>
      <c r="E470" s="178">
        <v>119.5</v>
      </c>
      <c r="F470" s="186">
        <v>10.6</v>
      </c>
      <c r="G470" s="186">
        <v>8.6</v>
      </c>
      <c r="H470" s="186"/>
      <c r="I470" s="175">
        <v>0.81132075471698117</v>
      </c>
      <c r="J470" s="213">
        <v>0.17777777777777773</v>
      </c>
      <c r="K470" s="178" t="s">
        <v>559</v>
      </c>
      <c r="L470" s="178">
        <v>54.5</v>
      </c>
      <c r="M470" s="152"/>
      <c r="N470" s="152"/>
      <c r="V470" s="171"/>
      <c r="W470" s="173"/>
      <c r="X470" s="172"/>
      <c r="Y470" s="157"/>
      <c r="Z470" s="174"/>
      <c r="AA470" s="174"/>
      <c r="AB470" s="174"/>
    </row>
    <row r="471" spans="1:28" x14ac:dyDescent="0.2">
      <c r="A471" s="170" t="s">
        <v>147</v>
      </c>
      <c r="B471" s="210" t="s">
        <v>381</v>
      </c>
      <c r="C471" s="170">
        <v>4</v>
      </c>
      <c r="D471" s="177">
        <v>43785</v>
      </c>
      <c r="E471" s="184">
        <v>117.5</v>
      </c>
      <c r="F471" s="179">
        <v>10.1</v>
      </c>
      <c r="G471" s="179">
        <v>8.1999999999999993</v>
      </c>
      <c r="H471" s="179"/>
      <c r="I471" s="175">
        <v>0.81188118811881183</v>
      </c>
      <c r="J471" s="213">
        <v>0.2023809523809523</v>
      </c>
      <c r="K471" s="178" t="s">
        <v>671</v>
      </c>
      <c r="L471" s="178">
        <v>47</v>
      </c>
      <c r="M471" s="152"/>
      <c r="N471" s="152"/>
      <c r="V471" s="171"/>
      <c r="W471" s="173"/>
      <c r="X471" s="172"/>
      <c r="Y471" s="157"/>
      <c r="Z471" s="174"/>
      <c r="AA471" s="174"/>
      <c r="AB471" s="174"/>
    </row>
    <row r="472" spans="1:28" x14ac:dyDescent="0.2">
      <c r="A472" s="170" t="s">
        <v>147</v>
      </c>
      <c r="B472" s="210" t="s">
        <v>434</v>
      </c>
      <c r="C472" s="170">
        <v>4</v>
      </c>
      <c r="D472" s="177">
        <v>43788.5</v>
      </c>
      <c r="E472" s="215">
        <v>113.5</v>
      </c>
      <c r="F472" s="200">
        <v>10</v>
      </c>
      <c r="G472" s="200">
        <v>8.1999999999999993</v>
      </c>
      <c r="H472" s="200"/>
      <c r="I472" s="175">
        <v>0.82</v>
      </c>
      <c r="J472" s="213">
        <v>0.21951219512195133</v>
      </c>
      <c r="K472" s="215" t="s">
        <v>672</v>
      </c>
      <c r="L472" s="215">
        <v>44.5</v>
      </c>
      <c r="M472" s="152"/>
      <c r="N472" s="152"/>
      <c r="V472" s="171"/>
      <c r="W472" s="173"/>
      <c r="X472" s="172"/>
      <c r="Y472" s="157"/>
      <c r="Z472" s="174"/>
      <c r="AA472" s="174"/>
      <c r="AB472" s="174"/>
    </row>
    <row r="473" spans="1:28" x14ac:dyDescent="0.2">
      <c r="A473" s="170" t="s">
        <v>147</v>
      </c>
      <c r="B473" s="210" t="s">
        <v>351</v>
      </c>
      <c r="C473" s="170">
        <v>4</v>
      </c>
      <c r="D473" s="217">
        <v>43793.5</v>
      </c>
      <c r="E473" s="215">
        <v>115</v>
      </c>
      <c r="F473" s="182">
        <v>9.6</v>
      </c>
      <c r="G473" s="182">
        <v>8</v>
      </c>
      <c r="H473" s="182"/>
      <c r="I473" s="175">
        <v>0.83333333333333337</v>
      </c>
      <c r="J473" s="175">
        <v>0.15662650602409625</v>
      </c>
      <c r="K473" s="178" t="s">
        <v>673</v>
      </c>
      <c r="L473" s="178">
        <v>60.5</v>
      </c>
      <c r="M473" s="152"/>
      <c r="N473" s="152"/>
      <c r="V473" s="171"/>
      <c r="W473" s="173"/>
      <c r="X473" s="172"/>
      <c r="Y473" s="157"/>
      <c r="Z473" s="174"/>
      <c r="AA473" s="174"/>
      <c r="AB473" s="174"/>
    </row>
    <row r="474" spans="1:28" x14ac:dyDescent="0.2">
      <c r="A474" s="170" t="s">
        <v>147</v>
      </c>
      <c r="B474" s="210" t="s">
        <v>390</v>
      </c>
      <c r="C474" s="170">
        <v>4</v>
      </c>
      <c r="D474" s="217">
        <v>43792</v>
      </c>
      <c r="E474" s="215">
        <v>124.5</v>
      </c>
      <c r="F474" s="186">
        <v>9.6999999999999993</v>
      </c>
      <c r="G474" s="182">
        <v>8</v>
      </c>
      <c r="H474" s="182"/>
      <c r="I474" s="175">
        <v>0.82474226804123718</v>
      </c>
      <c r="J474" s="213">
        <v>0.22784810126582264</v>
      </c>
      <c r="K474" s="178"/>
      <c r="L474" s="178"/>
      <c r="M474" s="152"/>
      <c r="N474" s="152"/>
      <c r="V474" s="171"/>
      <c r="W474" s="173"/>
      <c r="X474" s="172"/>
      <c r="Y474" s="157"/>
      <c r="Z474" s="174"/>
      <c r="AA474" s="174"/>
      <c r="AB474" s="174"/>
    </row>
    <row r="475" spans="1:28" x14ac:dyDescent="0.2">
      <c r="A475" s="170" t="s">
        <v>147</v>
      </c>
      <c r="B475" s="210" t="s">
        <v>431</v>
      </c>
      <c r="C475" s="170">
        <v>4</v>
      </c>
      <c r="D475" s="217">
        <v>43788.5</v>
      </c>
      <c r="E475" s="215">
        <v>115.5</v>
      </c>
      <c r="F475" s="186">
        <v>9.9</v>
      </c>
      <c r="G475" s="186">
        <v>8.1</v>
      </c>
      <c r="H475" s="186"/>
      <c r="I475" s="175">
        <v>0.81818181818181812</v>
      </c>
      <c r="J475" s="213">
        <v>0.17857142857142858</v>
      </c>
      <c r="K475" s="178" t="s">
        <v>674</v>
      </c>
      <c r="L475" s="178">
        <v>35</v>
      </c>
      <c r="M475" s="152"/>
      <c r="N475" s="152"/>
      <c r="V475" s="171"/>
      <c r="W475" s="173"/>
      <c r="X475" s="172"/>
      <c r="Y475" s="157"/>
      <c r="Z475" s="174"/>
      <c r="AA475" s="174"/>
      <c r="AB475" s="174"/>
    </row>
    <row r="476" spans="1:28" x14ac:dyDescent="0.2">
      <c r="A476" s="170" t="s">
        <v>147</v>
      </c>
      <c r="B476" s="210" t="s">
        <v>458</v>
      </c>
      <c r="C476" s="170">
        <v>4</v>
      </c>
      <c r="D476" s="217">
        <v>43794.5</v>
      </c>
      <c r="E476" s="215">
        <v>120.5</v>
      </c>
      <c r="F476" s="196">
        <v>9.3000000000000007</v>
      </c>
      <c r="G476" s="196">
        <v>7.6</v>
      </c>
      <c r="H476" s="196"/>
      <c r="I476" s="175">
        <v>0.81720430107526876</v>
      </c>
      <c r="J476" s="213">
        <v>0.20779220779220786</v>
      </c>
      <c r="K476" s="178" t="s">
        <v>675</v>
      </c>
      <c r="L476" s="178">
        <v>48</v>
      </c>
      <c r="M476" s="152"/>
      <c r="N476" s="152"/>
      <c r="V476" s="171"/>
      <c r="W476" s="173"/>
      <c r="X476" s="172"/>
      <c r="Y476" s="157"/>
      <c r="Z476" s="174"/>
      <c r="AA476" s="174"/>
      <c r="AB476" s="174"/>
    </row>
    <row r="477" spans="1:28" x14ac:dyDescent="0.2">
      <c r="A477" s="170" t="s">
        <v>147</v>
      </c>
      <c r="B477" s="171" t="s">
        <v>493</v>
      </c>
      <c r="C477" s="170">
        <v>4</v>
      </c>
      <c r="D477" s="217">
        <v>43803.5</v>
      </c>
      <c r="E477" s="215">
        <v>127</v>
      </c>
      <c r="F477" s="186">
        <v>10.9</v>
      </c>
      <c r="G477" s="186">
        <v>8.6999999999999993</v>
      </c>
      <c r="H477" s="196"/>
      <c r="I477" s="175">
        <v>0.79816513761467878</v>
      </c>
      <c r="J477" s="213">
        <v>0.26744186046511637</v>
      </c>
      <c r="K477" s="178"/>
      <c r="L477" s="178"/>
      <c r="M477" s="152"/>
      <c r="N477" s="152"/>
      <c r="V477" s="171"/>
      <c r="W477" s="173"/>
      <c r="X477" s="172"/>
      <c r="Y477" s="157"/>
      <c r="Z477" s="174"/>
      <c r="AA477" s="174"/>
      <c r="AB477" s="174"/>
    </row>
    <row r="478" spans="1:28" x14ac:dyDescent="0.2">
      <c r="A478" s="170" t="s">
        <v>147</v>
      </c>
      <c r="B478" s="171" t="s">
        <v>396</v>
      </c>
      <c r="C478" s="170">
        <v>4</v>
      </c>
      <c r="D478" s="217">
        <v>43816.5</v>
      </c>
      <c r="E478" s="215">
        <v>149</v>
      </c>
      <c r="F478" s="186">
        <v>9.9</v>
      </c>
      <c r="G478" s="182">
        <v>8.5</v>
      </c>
      <c r="H478" s="196"/>
      <c r="I478" s="175">
        <v>0.85858585858585856</v>
      </c>
      <c r="J478" s="213">
        <v>0.23750000000000004</v>
      </c>
      <c r="K478" s="178"/>
      <c r="L478" s="178"/>
      <c r="M478" s="152"/>
      <c r="N478" s="152"/>
      <c r="V478" s="171"/>
      <c r="W478" s="173"/>
      <c r="X478" s="172"/>
      <c r="Y478" s="157"/>
      <c r="Z478" s="174"/>
      <c r="AA478" s="174"/>
      <c r="AB478" s="174"/>
    </row>
    <row r="479" spans="1:28" x14ac:dyDescent="0.2">
      <c r="A479" s="170" t="s">
        <v>147</v>
      </c>
      <c r="B479" s="171" t="s">
        <v>461</v>
      </c>
      <c r="C479" s="170">
        <v>4</v>
      </c>
      <c r="D479" s="217">
        <v>43816.5</v>
      </c>
      <c r="E479" s="215">
        <v>142.5</v>
      </c>
      <c r="F479" s="186">
        <v>8.6999999999999993</v>
      </c>
      <c r="G479" s="182">
        <v>7</v>
      </c>
      <c r="H479" s="196"/>
      <c r="I479" s="175">
        <v>0.8045977011494253</v>
      </c>
      <c r="J479" s="213">
        <v>0.17567567567567552</v>
      </c>
      <c r="K479" s="178"/>
      <c r="L479" s="178"/>
      <c r="M479" s="152"/>
      <c r="N479" s="152"/>
      <c r="V479" s="171"/>
      <c r="W479" s="173"/>
      <c r="X479" s="172"/>
      <c r="Y479" s="157"/>
      <c r="Z479" s="174"/>
      <c r="AA479" s="174"/>
      <c r="AB479" s="174"/>
    </row>
    <row r="480" spans="1:28" x14ac:dyDescent="0.2">
      <c r="A480" s="170" t="s">
        <v>147</v>
      </c>
      <c r="B480" s="171" t="s">
        <v>312</v>
      </c>
      <c r="C480" s="170">
        <v>5</v>
      </c>
      <c r="D480" s="217">
        <v>43834.5</v>
      </c>
      <c r="E480" s="215">
        <v>160.5</v>
      </c>
      <c r="F480" s="182">
        <v>12.5</v>
      </c>
      <c r="G480" s="182">
        <v>9.9</v>
      </c>
      <c r="H480" s="196"/>
      <c r="I480" s="175">
        <v>0.79200000000000004</v>
      </c>
      <c r="J480" s="175">
        <v>0.21359223300970864</v>
      </c>
      <c r="K480" s="178" t="s">
        <v>676</v>
      </c>
      <c r="L480" s="178">
        <v>56</v>
      </c>
      <c r="M480" s="152"/>
      <c r="N480" s="152"/>
      <c r="V480" s="171"/>
      <c r="W480" s="174"/>
      <c r="X480" s="174"/>
      <c r="Y480" s="173"/>
      <c r="Z480" s="174"/>
      <c r="AA480" s="174"/>
      <c r="AB480" s="174"/>
    </row>
    <row r="481" spans="1:28" x14ac:dyDescent="0.2">
      <c r="A481" s="170" t="s">
        <v>147</v>
      </c>
      <c r="B481" s="171" t="s">
        <v>321</v>
      </c>
      <c r="C481" s="170">
        <v>5</v>
      </c>
      <c r="D481" s="217">
        <v>43820.5</v>
      </c>
      <c r="E481" s="215">
        <v>164.5</v>
      </c>
      <c r="F481" s="182">
        <v>15</v>
      </c>
      <c r="G481" s="182">
        <v>12</v>
      </c>
      <c r="H481" s="196"/>
      <c r="I481" s="175">
        <v>0.8</v>
      </c>
      <c r="J481" s="213">
        <v>0.25</v>
      </c>
      <c r="K481" s="178" t="s">
        <v>677</v>
      </c>
      <c r="L481" s="178">
        <v>49</v>
      </c>
      <c r="M481" s="196"/>
      <c r="N481" s="152"/>
      <c r="V481" s="171"/>
      <c r="W481" s="173"/>
      <c r="X481" s="172"/>
      <c r="Y481" s="157"/>
      <c r="Z481" s="174"/>
      <c r="AA481" s="174"/>
      <c r="AB481" s="157"/>
    </row>
    <row r="482" spans="1:28" x14ac:dyDescent="0.2">
      <c r="A482" s="170" t="s">
        <v>147</v>
      </c>
      <c r="B482" s="171" t="s">
        <v>330</v>
      </c>
      <c r="C482" s="170">
        <v>5</v>
      </c>
      <c r="D482" s="217">
        <v>43816.5</v>
      </c>
      <c r="E482" s="215">
        <v>160.5</v>
      </c>
      <c r="F482" s="196">
        <v>11.1</v>
      </c>
      <c r="G482" s="196">
        <v>9.1999999999999993</v>
      </c>
      <c r="H482" s="196"/>
      <c r="I482" s="175">
        <v>0.8288288288288288</v>
      </c>
      <c r="J482" s="213"/>
      <c r="K482" s="178"/>
      <c r="L482" s="178"/>
      <c r="M482" s="152"/>
      <c r="N482" s="152"/>
      <c r="V482" s="171"/>
      <c r="W482" s="173"/>
      <c r="X482" s="172"/>
      <c r="Y482" s="157"/>
      <c r="Z482" s="174"/>
      <c r="AA482" s="174"/>
      <c r="AB482" s="174"/>
    </row>
    <row r="483" spans="1:28" x14ac:dyDescent="0.2">
      <c r="A483" s="170" t="s">
        <v>147</v>
      </c>
      <c r="B483" s="171" t="s">
        <v>336</v>
      </c>
      <c r="C483" s="181">
        <v>5</v>
      </c>
      <c r="D483" s="183">
        <v>43820.5</v>
      </c>
      <c r="E483" s="184">
        <v>161.5</v>
      </c>
      <c r="F483" s="182">
        <v>12.2</v>
      </c>
      <c r="G483" s="182">
        <v>10.199999999999999</v>
      </c>
      <c r="H483" s="186"/>
      <c r="I483" s="213">
        <v>0.83606557377049184</v>
      </c>
      <c r="J483" s="213">
        <v>0.17307692307692296</v>
      </c>
      <c r="K483" s="178" t="s">
        <v>676</v>
      </c>
      <c r="L483" s="178">
        <v>56</v>
      </c>
      <c r="M483" s="152"/>
      <c r="N483" s="152"/>
      <c r="V483" s="171"/>
      <c r="W483" s="173"/>
      <c r="X483" s="172"/>
      <c r="Y483" s="157"/>
      <c r="Z483" s="172"/>
      <c r="AA483" s="174"/>
      <c r="AB483" s="174"/>
    </row>
    <row r="484" spans="1:28" x14ac:dyDescent="0.2">
      <c r="A484" s="170" t="s">
        <v>147</v>
      </c>
      <c r="B484" s="171" t="s">
        <v>339</v>
      </c>
      <c r="C484" s="181">
        <v>5</v>
      </c>
      <c r="D484" s="217">
        <v>43820.5</v>
      </c>
      <c r="E484" s="215">
        <v>164.5</v>
      </c>
      <c r="F484" s="182">
        <v>13.9</v>
      </c>
      <c r="G484" s="182">
        <v>11.4</v>
      </c>
      <c r="H484" s="196"/>
      <c r="I484" s="175">
        <v>0.82014388489208634</v>
      </c>
      <c r="J484" s="213">
        <v>0.24107142857142869</v>
      </c>
      <c r="K484" s="178" t="s">
        <v>677</v>
      </c>
      <c r="L484" s="178">
        <v>49</v>
      </c>
      <c r="M484" s="152"/>
      <c r="N484" s="152"/>
      <c r="R484" s="171"/>
      <c r="S484" s="173"/>
      <c r="T484" s="172"/>
      <c r="U484" s="157"/>
      <c r="V484" s="174"/>
      <c r="W484" s="173"/>
      <c r="X484" s="172"/>
      <c r="Y484" s="157"/>
      <c r="Z484" s="174"/>
      <c r="AA484" s="157"/>
      <c r="AB484" s="174"/>
    </row>
    <row r="485" spans="1:28" x14ac:dyDescent="0.2">
      <c r="A485" s="170" t="s">
        <v>147</v>
      </c>
      <c r="B485" s="171" t="s">
        <v>345</v>
      </c>
      <c r="C485" s="170">
        <v>5</v>
      </c>
      <c r="D485" s="217">
        <v>43816.5</v>
      </c>
      <c r="E485" s="215">
        <v>157.5</v>
      </c>
      <c r="F485" s="182">
        <v>12.4</v>
      </c>
      <c r="G485" s="182">
        <v>10.3</v>
      </c>
      <c r="H485" s="182"/>
      <c r="I485" s="175">
        <v>0.83064516129032262</v>
      </c>
      <c r="J485" s="213">
        <v>0.25252525252525254</v>
      </c>
      <c r="K485" s="178" t="s">
        <v>678</v>
      </c>
      <c r="L485" s="178">
        <v>42</v>
      </c>
      <c r="M485" s="152"/>
      <c r="N485" s="152"/>
      <c r="V485" s="171"/>
      <c r="W485" s="173"/>
      <c r="X485" s="172"/>
      <c r="Y485" s="157"/>
      <c r="Z485" s="174"/>
      <c r="AA485" s="174"/>
      <c r="AB485" s="174"/>
    </row>
    <row r="486" spans="1:28" x14ac:dyDescent="0.2">
      <c r="A486" s="170" t="s">
        <v>147</v>
      </c>
      <c r="B486" s="171" t="s">
        <v>357</v>
      </c>
      <c r="C486" s="170">
        <v>5</v>
      </c>
      <c r="D486" s="217">
        <v>43812.5</v>
      </c>
      <c r="E486" s="215">
        <v>132.5</v>
      </c>
      <c r="F486" s="186">
        <v>11.4</v>
      </c>
      <c r="G486" s="182">
        <v>9</v>
      </c>
      <c r="H486" s="196"/>
      <c r="I486" s="175">
        <v>0.78947368421052633</v>
      </c>
      <c r="J486" s="213">
        <v>0.20000000000000004</v>
      </c>
      <c r="K486" s="178" t="s">
        <v>679</v>
      </c>
      <c r="L486" s="178">
        <v>41</v>
      </c>
      <c r="M486" s="152"/>
      <c r="N486" s="152"/>
      <c r="V486" s="171"/>
      <c r="W486" s="173"/>
      <c r="X486" s="172"/>
      <c r="Y486" s="157"/>
      <c r="Z486" s="174"/>
      <c r="AA486" s="174"/>
      <c r="AB486" s="174"/>
    </row>
    <row r="487" spans="1:28" x14ac:dyDescent="0.2">
      <c r="A487" s="170" t="s">
        <v>147</v>
      </c>
      <c r="B487" s="171" t="s">
        <v>486</v>
      </c>
      <c r="C487" s="170">
        <v>5</v>
      </c>
      <c r="D487" s="217">
        <v>43831.5</v>
      </c>
      <c r="E487" s="215">
        <v>151.5</v>
      </c>
      <c r="F487" s="186">
        <v>11.9</v>
      </c>
      <c r="G487" s="186">
        <v>9.4</v>
      </c>
      <c r="H487" s="196"/>
      <c r="I487" s="175">
        <v>0.78991596638655459</v>
      </c>
      <c r="J487" s="213">
        <v>0.22680412371134034</v>
      </c>
      <c r="K487" s="178" t="s">
        <v>680</v>
      </c>
      <c r="L487" s="178">
        <v>49.5</v>
      </c>
      <c r="M487" s="152"/>
      <c r="N487" s="152"/>
      <c r="V487" s="171"/>
      <c r="W487" s="173"/>
      <c r="X487" s="172"/>
      <c r="Y487" s="157"/>
      <c r="Z487" s="174"/>
      <c r="AA487" s="174"/>
      <c r="AB487" s="174"/>
    </row>
    <row r="488" spans="1:28" x14ac:dyDescent="0.2">
      <c r="A488" s="170" t="s">
        <v>147</v>
      </c>
      <c r="B488" s="171" t="s">
        <v>363</v>
      </c>
      <c r="C488" s="170">
        <v>5</v>
      </c>
      <c r="D488" s="217">
        <v>43828.5</v>
      </c>
      <c r="E488" s="215">
        <v>169.5</v>
      </c>
      <c r="F488" s="196">
        <v>11.9</v>
      </c>
      <c r="G488" s="196">
        <v>9.5</v>
      </c>
      <c r="H488" s="196"/>
      <c r="I488" s="175">
        <v>0.79831932773109238</v>
      </c>
      <c r="J488" s="213">
        <v>0.20202020202020202</v>
      </c>
      <c r="K488" s="178" t="s">
        <v>681</v>
      </c>
      <c r="L488" s="178">
        <v>54</v>
      </c>
      <c r="M488" s="152"/>
      <c r="N488" s="152"/>
      <c r="V488" s="171"/>
      <c r="W488" s="173"/>
      <c r="X488" s="172"/>
      <c r="Y488" s="157"/>
      <c r="Z488" s="174"/>
      <c r="AA488" s="174"/>
      <c r="AB488" s="174"/>
    </row>
    <row r="489" spans="1:28" x14ac:dyDescent="0.2">
      <c r="A489" s="170" t="s">
        <v>147</v>
      </c>
      <c r="B489" s="171" t="s">
        <v>372</v>
      </c>
      <c r="C489" s="181">
        <v>5</v>
      </c>
      <c r="D489" s="217">
        <v>43820.5</v>
      </c>
      <c r="E489" s="215">
        <v>161.5</v>
      </c>
      <c r="F489" s="182">
        <v>11.8</v>
      </c>
      <c r="G489" s="182">
        <v>9.6</v>
      </c>
      <c r="H489" s="196"/>
      <c r="I489" s="175">
        <v>0.81355932203389825</v>
      </c>
      <c r="J489" s="213">
        <v>0.2040816326530612</v>
      </c>
      <c r="K489" s="178" t="s">
        <v>682</v>
      </c>
      <c r="L489" s="178">
        <v>46</v>
      </c>
      <c r="M489" s="152"/>
      <c r="N489" s="152"/>
      <c r="V489" s="171"/>
      <c r="W489" s="173"/>
      <c r="X489" s="172"/>
      <c r="Y489" s="157"/>
      <c r="Z489" s="174"/>
      <c r="AA489" s="174"/>
      <c r="AB489" s="174"/>
    </row>
    <row r="490" spans="1:28" x14ac:dyDescent="0.2">
      <c r="A490" s="170" t="s">
        <v>147</v>
      </c>
      <c r="B490" s="171" t="s">
        <v>375</v>
      </c>
      <c r="C490" s="170">
        <v>5</v>
      </c>
      <c r="D490" s="217">
        <v>43825</v>
      </c>
      <c r="E490" s="215">
        <v>157.5</v>
      </c>
      <c r="F490" s="182">
        <v>11.9</v>
      </c>
      <c r="G490" s="182">
        <v>9.5</v>
      </c>
      <c r="H490" s="196"/>
      <c r="I490" s="175">
        <v>0.79831932773109238</v>
      </c>
      <c r="J490" s="175">
        <v>0.1666666666666668</v>
      </c>
      <c r="K490" s="178" t="s">
        <v>683</v>
      </c>
      <c r="L490" s="178">
        <v>46.5</v>
      </c>
      <c r="M490" s="152"/>
      <c r="N490" s="152"/>
      <c r="V490" s="171"/>
      <c r="W490" s="173"/>
      <c r="X490" s="172"/>
      <c r="Y490" s="157"/>
      <c r="Z490" s="174"/>
      <c r="AA490" s="174"/>
      <c r="AB490" s="174"/>
    </row>
    <row r="491" spans="1:28" x14ac:dyDescent="0.2">
      <c r="A491" s="170" t="s">
        <v>147</v>
      </c>
      <c r="B491" s="171" t="s">
        <v>399</v>
      </c>
      <c r="C491" s="170">
        <v>5</v>
      </c>
      <c r="D491" s="217">
        <v>43816.5</v>
      </c>
      <c r="E491" s="215">
        <v>149</v>
      </c>
      <c r="F491" s="186">
        <v>12.6</v>
      </c>
      <c r="G491" s="186">
        <v>10.5</v>
      </c>
      <c r="H491" s="196"/>
      <c r="I491" s="175">
        <v>0.83333333333333337</v>
      </c>
      <c r="J491" s="213">
        <v>0.22330097087378628</v>
      </c>
      <c r="K491" s="178" t="s">
        <v>684</v>
      </c>
      <c r="L491" s="178">
        <v>45</v>
      </c>
      <c r="M491" s="152"/>
      <c r="N491" s="152"/>
      <c r="V491" s="171"/>
      <c r="W491" s="173"/>
      <c r="X491" s="172"/>
      <c r="Y491" s="157"/>
      <c r="Z491" s="174"/>
      <c r="AA491" s="174"/>
      <c r="AB491" s="174"/>
    </row>
    <row r="492" spans="1:28" x14ac:dyDescent="0.2">
      <c r="A492" s="170" t="s">
        <v>147</v>
      </c>
      <c r="B492" s="171" t="s">
        <v>408</v>
      </c>
      <c r="C492" s="170">
        <v>5</v>
      </c>
      <c r="D492" s="217">
        <v>43816.5</v>
      </c>
      <c r="E492" s="215">
        <v>147</v>
      </c>
      <c r="F492" s="196">
        <v>13.2</v>
      </c>
      <c r="G492" s="196">
        <v>10.5</v>
      </c>
      <c r="H492" s="196"/>
      <c r="I492" s="175">
        <v>0.79545454545454553</v>
      </c>
      <c r="J492" s="213">
        <v>0.29411764705882354</v>
      </c>
      <c r="K492" s="178" t="s">
        <v>678</v>
      </c>
      <c r="L492" s="178">
        <v>42</v>
      </c>
      <c r="M492" s="152"/>
      <c r="N492" s="152"/>
      <c r="V492" s="171"/>
      <c r="W492" s="173"/>
      <c r="X492" s="172"/>
      <c r="Y492" s="157"/>
      <c r="Z492" s="174"/>
      <c r="AA492" s="174"/>
      <c r="AB492" s="174"/>
    </row>
    <row r="493" spans="1:28" x14ac:dyDescent="0.2">
      <c r="A493" s="170" t="s">
        <v>147</v>
      </c>
      <c r="B493" s="171" t="s">
        <v>434</v>
      </c>
      <c r="C493" s="181">
        <v>5</v>
      </c>
      <c r="D493" s="183">
        <v>43834.5</v>
      </c>
      <c r="E493" s="184">
        <v>159.5</v>
      </c>
      <c r="F493" s="182">
        <v>11.9</v>
      </c>
      <c r="G493" s="182">
        <v>9.5</v>
      </c>
      <c r="H493" s="186"/>
      <c r="I493" s="213">
        <v>0.79831932773109238</v>
      </c>
      <c r="J493" s="213">
        <v>0.19000000000000003</v>
      </c>
      <c r="K493" s="178" t="s">
        <v>685</v>
      </c>
      <c r="L493" s="178">
        <v>46</v>
      </c>
      <c r="M493" s="152"/>
      <c r="N493" s="152"/>
      <c r="V493" s="171"/>
      <c r="Z493" s="174"/>
      <c r="AA493" s="174"/>
      <c r="AB493" s="174"/>
    </row>
    <row r="494" spans="1:28" x14ac:dyDescent="0.2">
      <c r="A494" s="170" t="s">
        <v>147</v>
      </c>
      <c r="B494" s="171" t="s">
        <v>446</v>
      </c>
      <c r="C494" s="181">
        <v>5</v>
      </c>
      <c r="D494" s="217">
        <v>43825</v>
      </c>
      <c r="E494" s="215">
        <v>155.5</v>
      </c>
      <c r="F494" s="182">
        <v>11.6</v>
      </c>
      <c r="G494" s="182">
        <v>9</v>
      </c>
      <c r="H494" s="196"/>
      <c r="I494" s="175">
        <v>0.77586206896551724</v>
      </c>
      <c r="J494" s="213">
        <v>0.20833333333333334</v>
      </c>
      <c r="K494" s="178" t="s">
        <v>686</v>
      </c>
      <c r="L494" s="178">
        <v>53.5</v>
      </c>
      <c r="M494" s="152"/>
      <c r="N494" s="152"/>
      <c r="V494" s="171"/>
      <c r="Z494" s="174"/>
      <c r="AA494" s="174"/>
      <c r="AB494" s="173"/>
    </row>
    <row r="495" spans="1:28" x14ac:dyDescent="0.2">
      <c r="N495" s="152"/>
      <c r="V495" s="171"/>
      <c r="Z495" s="174"/>
      <c r="AA495" s="174"/>
    </row>
    <row r="496" spans="1:28" x14ac:dyDescent="0.2">
      <c r="N496" s="152"/>
      <c r="V496" s="171"/>
      <c r="Z496" s="171"/>
      <c r="AA496" s="174"/>
    </row>
    <row r="497" spans="14:27" x14ac:dyDescent="0.2">
      <c r="N497" s="152"/>
      <c r="AA497" s="173"/>
    </row>
  </sheetData>
  <mergeCells count="2">
    <mergeCell ref="W58:Y58"/>
    <mergeCell ref="W66:Y66"/>
  </mergeCells>
  <pageMargins left="0.7" right="0.7" top="0.75" bottom="0.75" header="0.3" footer="0.3"/>
  <pageSetup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67"/>
  <sheetViews>
    <sheetView zoomScale="80" zoomScaleNormal="8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T39" sqref="T39"/>
    </sheetView>
  </sheetViews>
  <sheetFormatPr defaultRowHeight="12.75" x14ac:dyDescent="0.2"/>
  <cols>
    <col min="1" max="1" width="9.140625" style="77"/>
    <col min="2" max="2" width="10.85546875" style="43" customWidth="1"/>
    <col min="3" max="3" width="10.42578125" style="43" customWidth="1"/>
    <col min="4" max="4" width="11.42578125" style="43" customWidth="1"/>
    <col min="5" max="13" width="10.85546875" style="43" customWidth="1"/>
    <col min="14" max="14" width="10.7109375" style="43" customWidth="1"/>
    <col min="15" max="16" width="9.140625" style="43"/>
    <col min="17" max="17" width="10.7109375" style="43" customWidth="1"/>
    <col min="18" max="18" width="11.85546875" style="43" customWidth="1"/>
    <col min="19" max="19" width="10.28515625" style="43" customWidth="1"/>
    <col min="20" max="23" width="9.140625" style="43"/>
    <col min="24" max="24" width="10.85546875" style="43" customWidth="1"/>
    <col min="25" max="27" width="9.140625" style="43"/>
    <col min="28" max="28" width="11" style="43" customWidth="1"/>
    <col min="29" max="16384" width="9.140625" style="43"/>
  </cols>
  <sheetData>
    <row r="1" spans="1:27" ht="12.75" customHeight="1" x14ac:dyDescent="0.2">
      <c r="A1" s="328" t="s">
        <v>205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30"/>
    </row>
    <row r="2" spans="1:27" ht="12.75" customHeight="1" x14ac:dyDescent="0.2">
      <c r="A2" s="331"/>
      <c r="B2" s="332" t="s">
        <v>155</v>
      </c>
      <c r="C2" s="332"/>
      <c r="D2" s="332"/>
      <c r="E2" s="333" t="s">
        <v>156</v>
      </c>
      <c r="F2" s="334"/>
      <c r="G2" s="334"/>
      <c r="H2" s="334"/>
      <c r="I2" s="334"/>
      <c r="J2" s="334"/>
      <c r="K2" s="335"/>
      <c r="L2" s="44" t="s">
        <v>157</v>
      </c>
      <c r="M2" s="332" t="s">
        <v>158</v>
      </c>
      <c r="N2" s="332"/>
      <c r="X2" s="333" t="s">
        <v>159</v>
      </c>
      <c r="Y2" s="334"/>
      <c r="Z2" s="334"/>
      <c r="AA2" s="335"/>
    </row>
    <row r="3" spans="1:27" s="50" customFormat="1" ht="25.5" x14ac:dyDescent="0.2">
      <c r="A3" s="331"/>
      <c r="B3" s="45" t="s">
        <v>160</v>
      </c>
      <c r="C3" s="46" t="s">
        <v>161</v>
      </c>
      <c r="D3" s="47" t="s">
        <v>162</v>
      </c>
      <c r="E3" s="336" t="s">
        <v>163</v>
      </c>
      <c r="F3" s="336"/>
      <c r="G3" s="336"/>
      <c r="H3" s="48" t="s">
        <v>164</v>
      </c>
      <c r="I3" s="323" t="s">
        <v>165</v>
      </c>
      <c r="J3" s="323"/>
      <c r="K3" s="47" t="s">
        <v>166</v>
      </c>
      <c r="L3" s="48" t="s">
        <v>167</v>
      </c>
      <c r="M3" s="49" t="s">
        <v>168</v>
      </c>
      <c r="N3" s="47" t="s">
        <v>169</v>
      </c>
      <c r="X3" s="337" t="s">
        <v>151</v>
      </c>
      <c r="Y3" s="51" t="s">
        <v>167</v>
      </c>
      <c r="Z3" s="324" t="s">
        <v>170</v>
      </c>
      <c r="AA3" s="325"/>
    </row>
    <row r="4" spans="1:27" s="50" customFormat="1" x14ac:dyDescent="0.2">
      <c r="A4" s="331"/>
      <c r="B4" s="49">
        <v>1983</v>
      </c>
      <c r="C4" s="48">
        <v>1983</v>
      </c>
      <c r="D4" s="52">
        <v>1967</v>
      </c>
      <c r="E4" s="323">
        <v>1993</v>
      </c>
      <c r="F4" s="323"/>
      <c r="G4" s="323"/>
      <c r="H4" s="48">
        <v>1988</v>
      </c>
      <c r="I4" s="323">
        <v>1987</v>
      </c>
      <c r="J4" s="323"/>
      <c r="K4" s="52">
        <v>1949</v>
      </c>
      <c r="L4" s="48">
        <v>2005</v>
      </c>
      <c r="M4" s="49">
        <v>1961</v>
      </c>
      <c r="N4" s="52">
        <v>1935</v>
      </c>
      <c r="X4" s="338"/>
      <c r="Y4" s="51">
        <v>2005</v>
      </c>
      <c r="Z4" s="324">
        <v>1993</v>
      </c>
      <c r="AA4" s="325"/>
    </row>
    <row r="5" spans="1:27" s="50" customFormat="1" ht="40.5" customHeight="1" x14ac:dyDescent="0.2">
      <c r="A5" s="53" t="s">
        <v>151</v>
      </c>
      <c r="B5" s="54" t="s">
        <v>171</v>
      </c>
      <c r="C5" s="53" t="s">
        <v>172</v>
      </c>
      <c r="D5" s="55" t="s">
        <v>173</v>
      </c>
      <c r="E5" s="53" t="s">
        <v>174</v>
      </c>
      <c r="F5" s="53" t="s">
        <v>175</v>
      </c>
      <c r="G5" s="53" t="s">
        <v>176</v>
      </c>
      <c r="H5" s="53" t="s">
        <v>177</v>
      </c>
      <c r="I5" s="53" t="s">
        <v>178</v>
      </c>
      <c r="J5" s="53" t="s">
        <v>179</v>
      </c>
      <c r="K5" s="55" t="s">
        <v>180</v>
      </c>
      <c r="L5" s="53" t="s">
        <v>181</v>
      </c>
      <c r="M5" s="54" t="s">
        <v>182</v>
      </c>
      <c r="N5" s="55" t="s">
        <v>183</v>
      </c>
      <c r="P5" s="10" t="s">
        <v>106</v>
      </c>
      <c r="Q5" s="10" t="s">
        <v>184</v>
      </c>
      <c r="R5" s="10" t="s">
        <v>185</v>
      </c>
      <c r="S5" s="11" t="s">
        <v>107</v>
      </c>
      <c r="X5" s="338"/>
      <c r="Y5" s="51" t="s">
        <v>148</v>
      </c>
      <c r="Z5" s="49" t="s">
        <v>149</v>
      </c>
      <c r="AA5" s="52" t="s">
        <v>150</v>
      </c>
    </row>
    <row r="6" spans="1:27" x14ac:dyDescent="0.2">
      <c r="A6" s="56" t="s">
        <v>84</v>
      </c>
      <c r="B6" s="57">
        <v>7.3065795613625761</v>
      </c>
      <c r="C6" s="58">
        <v>6.9</v>
      </c>
      <c r="D6" s="59">
        <v>7.1199253383107797</v>
      </c>
      <c r="E6" s="60" t="s">
        <v>108</v>
      </c>
      <c r="F6" s="60" t="s">
        <v>109</v>
      </c>
      <c r="G6" s="60" t="s">
        <v>109</v>
      </c>
      <c r="H6" s="58">
        <v>7.3999066728884753</v>
      </c>
      <c r="I6" s="61">
        <v>7.3</v>
      </c>
      <c r="J6" s="61">
        <v>7.2</v>
      </c>
      <c r="K6" s="59">
        <v>6.0000000000000009</v>
      </c>
      <c r="L6" s="58">
        <v>6.1773215118992075</v>
      </c>
      <c r="M6" s="57">
        <v>6.466635557629492</v>
      </c>
      <c r="N6" s="59">
        <v>4.8800746616892212</v>
      </c>
      <c r="P6" s="12" t="s">
        <v>84</v>
      </c>
      <c r="Q6" s="13" t="s">
        <v>108</v>
      </c>
      <c r="R6" s="14" t="s">
        <v>109</v>
      </c>
      <c r="S6" s="15" t="s">
        <v>110</v>
      </c>
      <c r="T6" s="62" t="s">
        <v>186</v>
      </c>
      <c r="X6" s="339"/>
      <c r="Y6" s="63" t="s">
        <v>152</v>
      </c>
      <c r="Z6" s="326" t="s">
        <v>152</v>
      </c>
      <c r="AA6" s="327"/>
    </row>
    <row r="7" spans="1:27" x14ac:dyDescent="0.2">
      <c r="A7" s="56" t="s">
        <v>85</v>
      </c>
      <c r="B7" s="57">
        <v>10.666355576294915</v>
      </c>
      <c r="C7" s="58">
        <v>10.5</v>
      </c>
      <c r="D7" s="59">
        <v>11.412972468502101</v>
      </c>
      <c r="E7" s="60" t="s">
        <v>111</v>
      </c>
      <c r="F7" s="60" t="s">
        <v>108</v>
      </c>
      <c r="G7" s="60" t="s">
        <v>108</v>
      </c>
      <c r="H7" s="58">
        <v>11.786280914605694</v>
      </c>
      <c r="I7" s="61">
        <v>10.9</v>
      </c>
      <c r="J7" s="61">
        <v>10.1</v>
      </c>
      <c r="K7" s="59">
        <v>8.9864675688287452</v>
      </c>
      <c r="L7" s="58">
        <v>8.5851609892673828</v>
      </c>
      <c r="M7" s="57">
        <v>9.3597760149323381</v>
      </c>
      <c r="N7" s="59">
        <v>6.9332711152589841</v>
      </c>
      <c r="P7" s="16" t="s">
        <v>85</v>
      </c>
      <c r="Q7" s="17" t="s">
        <v>111</v>
      </c>
      <c r="R7" s="18" t="s">
        <v>108</v>
      </c>
      <c r="S7" s="19" t="s">
        <v>112</v>
      </c>
      <c r="T7" s="62" t="s">
        <v>187</v>
      </c>
      <c r="X7" s="16" t="s">
        <v>84</v>
      </c>
      <c r="Y7" s="64">
        <v>1.0409042151382382</v>
      </c>
      <c r="Z7" s="65">
        <v>1.02</v>
      </c>
      <c r="AA7" s="66">
        <v>0.99</v>
      </c>
    </row>
    <row r="8" spans="1:27" x14ac:dyDescent="0.2">
      <c r="A8" s="56" t="s">
        <v>86</v>
      </c>
      <c r="B8" s="57">
        <v>14.212785814279048</v>
      </c>
      <c r="C8" s="58">
        <v>14.3</v>
      </c>
      <c r="D8" s="59">
        <v>15.79934671021932</v>
      </c>
      <c r="E8" s="60" t="s">
        <v>113</v>
      </c>
      <c r="F8" s="60" t="s">
        <v>114</v>
      </c>
      <c r="G8" s="60"/>
      <c r="H8" s="58">
        <v>16.452636490900609</v>
      </c>
      <c r="I8" s="61">
        <v>15.3</v>
      </c>
      <c r="J8" s="61">
        <v>14</v>
      </c>
      <c r="K8" s="59">
        <v>11.97293513765749</v>
      </c>
      <c r="L8" s="58">
        <v>10.899673355109661</v>
      </c>
      <c r="M8" s="57">
        <v>12.906206252916474</v>
      </c>
      <c r="N8" s="59">
        <v>9.0797946803546434</v>
      </c>
      <c r="P8" s="16" t="s">
        <v>86</v>
      </c>
      <c r="Q8" s="17" t="s">
        <v>113</v>
      </c>
      <c r="R8" s="18" t="s">
        <v>114</v>
      </c>
      <c r="S8" s="19" t="s">
        <v>112</v>
      </c>
      <c r="T8" s="62" t="s">
        <v>188</v>
      </c>
      <c r="X8" s="16" t="s">
        <v>85</v>
      </c>
      <c r="Y8" s="64">
        <v>0.93417001848026948</v>
      </c>
      <c r="Z8" s="65">
        <v>0.88</v>
      </c>
      <c r="AA8" s="66">
        <v>0.88</v>
      </c>
    </row>
    <row r="9" spans="1:27" x14ac:dyDescent="0.2">
      <c r="A9" s="56" t="s">
        <v>90</v>
      </c>
      <c r="B9" s="57">
        <v>18.412505832944472</v>
      </c>
      <c r="C9" s="58">
        <v>19.2</v>
      </c>
      <c r="D9" s="59">
        <v>21.025664955669622</v>
      </c>
      <c r="E9" s="60" t="s">
        <v>115</v>
      </c>
      <c r="F9" s="60"/>
      <c r="G9" s="60"/>
      <c r="H9" s="58">
        <v>24.105459636024268</v>
      </c>
      <c r="I9" s="61">
        <v>20</v>
      </c>
      <c r="J9" s="61">
        <v>19.8</v>
      </c>
      <c r="K9" s="59">
        <v>15.986000933271118</v>
      </c>
      <c r="L9" s="58">
        <v>12.196920205319646</v>
      </c>
      <c r="M9" s="57">
        <v>17.292580494633693</v>
      </c>
      <c r="N9" s="59">
        <v>12.53289780681288</v>
      </c>
      <c r="P9" s="16" t="s">
        <v>90</v>
      </c>
      <c r="Q9" s="17" t="s">
        <v>115</v>
      </c>
      <c r="R9" s="18" t="s">
        <v>116</v>
      </c>
      <c r="S9" s="19" t="s">
        <v>117</v>
      </c>
      <c r="T9" s="5" t="s">
        <v>202</v>
      </c>
      <c r="X9" s="16" t="s">
        <v>86</v>
      </c>
      <c r="Y9" s="64">
        <v>0.84773182635499611</v>
      </c>
      <c r="Z9" s="65"/>
      <c r="AA9" s="66"/>
    </row>
    <row r="10" spans="1:27" x14ac:dyDescent="0.2">
      <c r="A10" s="56" t="s">
        <v>92</v>
      </c>
      <c r="B10" s="57">
        <v>23.545496966868878</v>
      </c>
      <c r="C10" s="58">
        <v>24.7</v>
      </c>
      <c r="D10" s="59">
        <v>28.305179654689692</v>
      </c>
      <c r="E10" s="60" t="s">
        <v>118</v>
      </c>
      <c r="F10" s="60"/>
      <c r="G10" s="60"/>
      <c r="H10" s="58">
        <v>32.504899673355112</v>
      </c>
      <c r="I10" s="61">
        <v>25.9</v>
      </c>
      <c r="J10" s="61">
        <v>25.1</v>
      </c>
      <c r="K10" s="59">
        <v>22.425571628558099</v>
      </c>
      <c r="L10" s="58">
        <v>11.823611759216053</v>
      </c>
      <c r="M10" s="57">
        <v>22.612225851609892</v>
      </c>
      <c r="N10" s="59">
        <v>17.012599160055998</v>
      </c>
      <c r="P10" s="16" t="s">
        <v>92</v>
      </c>
      <c r="Q10" s="17" t="s">
        <v>118</v>
      </c>
      <c r="R10" s="18" t="s">
        <v>119</v>
      </c>
      <c r="S10" s="19" t="s">
        <v>120</v>
      </c>
      <c r="X10" s="16" t="s">
        <v>90</v>
      </c>
      <c r="Y10" s="64">
        <v>0.82725801515035569</v>
      </c>
      <c r="Z10" s="65"/>
      <c r="AA10" s="66"/>
    </row>
    <row r="11" spans="1:27" x14ac:dyDescent="0.2">
      <c r="A11" s="56" t="s">
        <v>89</v>
      </c>
      <c r="B11" s="57">
        <v>29.891740550629965</v>
      </c>
      <c r="C11" s="58">
        <v>32.799999999999997</v>
      </c>
      <c r="D11" s="59">
        <v>36.984601026598234</v>
      </c>
      <c r="E11" s="60"/>
      <c r="F11" s="60"/>
      <c r="G11" s="60"/>
      <c r="H11" s="58">
        <v>40.90433971068596</v>
      </c>
      <c r="I11" s="61">
        <v>32.299999999999997</v>
      </c>
      <c r="J11" s="61">
        <v>30.9</v>
      </c>
      <c r="K11" s="59">
        <v>28.771815212319183</v>
      </c>
      <c r="L11" s="58"/>
      <c r="M11" s="57">
        <v>29.051796546896878</v>
      </c>
      <c r="N11" s="59">
        <v>22.425571628558099</v>
      </c>
      <c r="P11" s="16" t="s">
        <v>89</v>
      </c>
      <c r="Q11" s="17" t="s">
        <v>121</v>
      </c>
      <c r="R11" s="18" t="s">
        <v>122</v>
      </c>
      <c r="S11" s="20" t="s">
        <v>123</v>
      </c>
      <c r="X11" s="21" t="s">
        <v>92</v>
      </c>
      <c r="Y11" s="67">
        <v>0.80686005209566647</v>
      </c>
      <c r="Z11" s="68"/>
      <c r="AA11" s="69"/>
    </row>
    <row r="12" spans="1:27" x14ac:dyDescent="0.2">
      <c r="A12" s="56" t="s">
        <v>91</v>
      </c>
      <c r="B12" s="57">
        <v>37.544563695753624</v>
      </c>
      <c r="C12" s="58">
        <v>42</v>
      </c>
      <c r="D12" s="59">
        <v>47.530564629024738</v>
      </c>
      <c r="E12" s="60"/>
      <c r="F12" s="60"/>
      <c r="G12" s="60"/>
      <c r="H12" s="58">
        <v>53.783481101259923</v>
      </c>
      <c r="I12" s="61">
        <v>40</v>
      </c>
      <c r="J12" s="61">
        <v>37.1</v>
      </c>
      <c r="K12" s="59">
        <v>35.211385907606171</v>
      </c>
      <c r="L12" s="58"/>
      <c r="M12" s="57">
        <v>36.984601026598234</v>
      </c>
      <c r="N12" s="59">
        <v>29.42510499300047</v>
      </c>
      <c r="P12" s="16" t="s">
        <v>91</v>
      </c>
      <c r="Q12" s="17" t="s">
        <v>124</v>
      </c>
      <c r="R12" s="18" t="s">
        <v>125</v>
      </c>
      <c r="S12" s="20" t="s">
        <v>126</v>
      </c>
    </row>
    <row r="13" spans="1:27" x14ac:dyDescent="0.2">
      <c r="A13" s="56" t="s">
        <v>87</v>
      </c>
      <c r="B13" s="57">
        <v>46.970601959869349</v>
      </c>
      <c r="C13" s="58">
        <v>53.6</v>
      </c>
      <c r="D13" s="59">
        <v>63.396173588427445</v>
      </c>
      <c r="E13" s="60"/>
      <c r="F13" s="60"/>
      <c r="G13" s="60"/>
      <c r="H13" s="58">
        <v>67.222585160989297</v>
      </c>
      <c r="I13" s="61">
        <v>52.5</v>
      </c>
      <c r="J13" s="61">
        <v>46</v>
      </c>
      <c r="K13" s="59">
        <v>44.544097060195995</v>
      </c>
      <c r="L13" s="58"/>
      <c r="M13" s="57">
        <v>46.597293513765756</v>
      </c>
      <c r="N13" s="59">
        <v>38.29118058796081</v>
      </c>
      <c r="P13" s="16" t="s">
        <v>87</v>
      </c>
      <c r="Q13" s="17" t="s">
        <v>127</v>
      </c>
      <c r="R13" s="18" t="s">
        <v>128</v>
      </c>
      <c r="S13" s="20" t="s">
        <v>129</v>
      </c>
    </row>
    <row r="14" spans="1:27" x14ac:dyDescent="0.2">
      <c r="A14" s="56" t="s">
        <v>93</v>
      </c>
      <c r="B14" s="57">
        <v>58.636490900606631</v>
      </c>
      <c r="C14" s="58">
        <v>67.7</v>
      </c>
      <c r="D14" s="59">
        <v>85.048063462435834</v>
      </c>
      <c r="E14" s="60"/>
      <c r="F14" s="60"/>
      <c r="G14" s="60"/>
      <c r="H14" s="58">
        <v>84.488100793280452</v>
      </c>
      <c r="I14" s="61">
        <v>55.8</v>
      </c>
      <c r="J14" s="61">
        <v>58.6</v>
      </c>
      <c r="K14" s="59">
        <v>56.396640223985074</v>
      </c>
      <c r="L14" s="58"/>
      <c r="M14" s="57">
        <v>58.35650956602894</v>
      </c>
      <c r="N14" s="59">
        <v>49.02379841343911</v>
      </c>
      <c r="P14" s="16" t="s">
        <v>93</v>
      </c>
      <c r="Q14" s="17" t="s">
        <v>130</v>
      </c>
      <c r="R14" s="18" t="s">
        <v>131</v>
      </c>
      <c r="S14" s="20" t="s">
        <v>132</v>
      </c>
    </row>
    <row r="15" spans="1:27" x14ac:dyDescent="0.2">
      <c r="A15" s="56" t="s">
        <v>88</v>
      </c>
      <c r="B15" s="57">
        <v>72.635557629491373</v>
      </c>
      <c r="C15" s="58">
        <v>86.2</v>
      </c>
      <c r="D15" s="59"/>
      <c r="E15" s="60"/>
      <c r="F15" s="60"/>
      <c r="G15" s="60"/>
      <c r="H15" s="61"/>
      <c r="I15" s="61">
        <v>84.2</v>
      </c>
      <c r="J15" s="61">
        <v>73.7</v>
      </c>
      <c r="K15" s="59">
        <v>68.342510499300047</v>
      </c>
      <c r="L15" s="58"/>
      <c r="M15" s="57">
        <v>72.728884741017268</v>
      </c>
      <c r="N15" s="59">
        <v>61.342977134857684</v>
      </c>
      <c r="P15" s="16" t="s">
        <v>88</v>
      </c>
      <c r="Q15" s="17" t="s">
        <v>133</v>
      </c>
      <c r="R15" s="18" t="s">
        <v>134</v>
      </c>
      <c r="S15" s="20" t="s">
        <v>135</v>
      </c>
    </row>
    <row r="16" spans="1:27" x14ac:dyDescent="0.2">
      <c r="A16" s="56" t="s">
        <v>136</v>
      </c>
      <c r="B16" s="57">
        <v>89.994400373308451</v>
      </c>
      <c r="C16" s="58">
        <v>107.4</v>
      </c>
      <c r="D16" s="59"/>
      <c r="E16" s="60"/>
      <c r="F16" s="60"/>
      <c r="G16" s="60"/>
      <c r="H16" s="61"/>
      <c r="I16" s="61"/>
      <c r="J16" s="61">
        <v>87.8</v>
      </c>
      <c r="K16" s="59">
        <v>84.861409239384045</v>
      </c>
      <c r="L16" s="58"/>
      <c r="M16" s="57">
        <v>90.181054596360241</v>
      </c>
      <c r="N16" s="59">
        <v>75.155389640690629</v>
      </c>
      <c r="P16" s="16" t="s">
        <v>136</v>
      </c>
      <c r="Q16" s="17" t="s">
        <v>137</v>
      </c>
      <c r="R16" s="18" t="s">
        <v>138</v>
      </c>
      <c r="S16" s="20" t="s">
        <v>139</v>
      </c>
    </row>
    <row r="17" spans="1:23" x14ac:dyDescent="0.2">
      <c r="A17" s="56" t="s">
        <v>140</v>
      </c>
      <c r="B17" s="57"/>
      <c r="C17" s="58">
        <v>124.2</v>
      </c>
      <c r="D17" s="59"/>
      <c r="E17" s="60"/>
      <c r="F17" s="60"/>
      <c r="G17" s="60"/>
      <c r="H17" s="58"/>
      <c r="I17" s="58"/>
      <c r="J17" s="58"/>
      <c r="K17" s="59"/>
      <c r="L17" s="58"/>
      <c r="M17" s="57"/>
      <c r="N17" s="59">
        <v>89.434437704153055</v>
      </c>
      <c r="P17" s="16" t="s">
        <v>140</v>
      </c>
      <c r="Q17" s="17" t="s">
        <v>141</v>
      </c>
      <c r="R17" s="18" t="s">
        <v>142</v>
      </c>
      <c r="S17" s="20"/>
    </row>
    <row r="18" spans="1:23" x14ac:dyDescent="0.2">
      <c r="A18" s="70" t="s">
        <v>143</v>
      </c>
      <c r="B18" s="71"/>
      <c r="C18" s="72">
        <v>142.19999999999999</v>
      </c>
      <c r="D18" s="73"/>
      <c r="E18" s="74"/>
      <c r="F18" s="74"/>
      <c r="G18" s="74"/>
      <c r="H18" s="72"/>
      <c r="I18" s="72"/>
      <c r="J18" s="72"/>
      <c r="K18" s="69"/>
      <c r="L18" s="75"/>
      <c r="M18" s="71"/>
      <c r="N18" s="73"/>
      <c r="O18" s="76"/>
      <c r="P18" s="21" t="s">
        <v>143</v>
      </c>
      <c r="Q18" s="22" t="s">
        <v>144</v>
      </c>
      <c r="R18" s="23"/>
      <c r="S18" s="24"/>
    </row>
    <row r="19" spans="1:23" x14ac:dyDescent="0.2">
      <c r="B19" s="340"/>
      <c r="C19" s="340"/>
      <c r="D19" s="340"/>
      <c r="E19" s="340"/>
      <c r="F19" s="340"/>
      <c r="G19" s="340"/>
      <c r="H19" s="340"/>
      <c r="I19" s="340"/>
      <c r="J19" s="340"/>
      <c r="K19" s="340"/>
      <c r="L19" s="340"/>
      <c r="M19" s="340"/>
      <c r="N19" s="340"/>
      <c r="O19" s="76"/>
    </row>
    <row r="20" spans="1:23" ht="38.25" x14ac:dyDescent="0.2">
      <c r="B20" s="341" t="s">
        <v>713</v>
      </c>
      <c r="C20" s="341"/>
      <c r="D20" s="341"/>
      <c r="E20" s="341"/>
      <c r="F20" s="341"/>
      <c r="G20" s="341"/>
      <c r="H20" s="341"/>
      <c r="I20" s="341"/>
      <c r="J20" s="341"/>
      <c r="K20" s="341"/>
      <c r="L20" s="341"/>
      <c r="M20" s="341"/>
      <c r="N20" s="341"/>
      <c r="O20" s="76"/>
      <c r="P20" s="103" t="s">
        <v>189</v>
      </c>
      <c r="Q20" s="104" t="s">
        <v>190</v>
      </c>
      <c r="R20" s="104" t="s">
        <v>191</v>
      </c>
      <c r="S20" s="80"/>
      <c r="T20" s="103" t="s">
        <v>192</v>
      </c>
      <c r="U20" s="105" t="s">
        <v>193</v>
      </c>
      <c r="V20" s="105" t="s">
        <v>194</v>
      </c>
    </row>
    <row r="21" spans="1:23" x14ac:dyDescent="0.2">
      <c r="A21" s="301" t="s">
        <v>84</v>
      </c>
      <c r="B21" s="43" t="s">
        <v>714</v>
      </c>
      <c r="C21" s="58" t="s">
        <v>714</v>
      </c>
      <c r="D21" s="43" t="s">
        <v>714</v>
      </c>
      <c r="E21" s="58" t="s">
        <v>714</v>
      </c>
      <c r="F21" s="43" t="s">
        <v>714</v>
      </c>
      <c r="G21" s="58" t="s">
        <v>714</v>
      </c>
      <c r="H21" s="43" t="s">
        <v>714</v>
      </c>
      <c r="I21" s="58" t="s">
        <v>714</v>
      </c>
      <c r="J21" s="43" t="s">
        <v>714</v>
      </c>
      <c r="K21" s="58" t="s">
        <v>714</v>
      </c>
      <c r="L21" s="43" t="s">
        <v>714</v>
      </c>
      <c r="M21" s="58" t="s">
        <v>714</v>
      </c>
      <c r="N21" s="43" t="s">
        <v>714</v>
      </c>
      <c r="P21" s="102" t="s">
        <v>196</v>
      </c>
      <c r="Q21" s="84">
        <v>3.69</v>
      </c>
      <c r="R21" s="85">
        <v>2.9312101910827999</v>
      </c>
      <c r="S21" s="80"/>
      <c r="T21" s="102" t="s">
        <v>196</v>
      </c>
      <c r="U21" s="84">
        <v>6.88</v>
      </c>
      <c r="V21" s="85">
        <v>5.5302325581395353</v>
      </c>
    </row>
    <row r="22" spans="1:23" x14ac:dyDescent="0.2">
      <c r="A22" s="301" t="s">
        <v>85</v>
      </c>
      <c r="B22" s="57">
        <f>(B7-B6)/B6</f>
        <v>0.45982884148678005</v>
      </c>
      <c r="C22" s="57">
        <f>(C7-C6)/C6</f>
        <v>0.52173913043478248</v>
      </c>
      <c r="D22" s="57">
        <f>(D7-D6)/D6</f>
        <v>0.60296238039061478</v>
      </c>
      <c r="E22" s="57">
        <f>(11-7)/7</f>
        <v>0.5714285714285714</v>
      </c>
      <c r="F22" s="57"/>
      <c r="G22" s="57">
        <f>(7-5)/5</f>
        <v>0.4</v>
      </c>
      <c r="H22" s="57">
        <f>(H7-H6)/H6</f>
        <v>0.59276075167108078</v>
      </c>
      <c r="I22" s="57">
        <f>(I7-I6)/I6</f>
        <v>0.49315068493150693</v>
      </c>
      <c r="J22" s="57">
        <f>(J7-J6)/J6</f>
        <v>0.40277777777777768</v>
      </c>
      <c r="K22" s="57">
        <f>(K7-K6)/K6</f>
        <v>0.49774459480479066</v>
      </c>
      <c r="L22" s="57">
        <f>(L7-L6)/L6</f>
        <v>0.38978697688472569</v>
      </c>
      <c r="M22" s="57">
        <f>(M7-M6)/M6</f>
        <v>0.44739500649444353</v>
      </c>
      <c r="N22" s="57">
        <f>(N7-N6)/N6</f>
        <v>0.42073054121246906</v>
      </c>
      <c r="P22" s="83" t="s">
        <v>197</v>
      </c>
      <c r="Q22" s="86">
        <v>2.7</v>
      </c>
      <c r="R22" s="85">
        <v>2.4</v>
      </c>
      <c r="S22" s="80"/>
      <c r="T22" s="83" t="s">
        <v>197</v>
      </c>
      <c r="U22" s="86">
        <v>5.6</v>
      </c>
      <c r="V22" s="85">
        <v>4.5999999999999996</v>
      </c>
    </row>
    <row r="23" spans="1:23" x14ac:dyDescent="0.2">
      <c r="A23" s="301" t="s">
        <v>86</v>
      </c>
      <c r="B23" s="57">
        <f>(B8-B7)/B7</f>
        <v>0.3324875317175604</v>
      </c>
      <c r="C23" s="57">
        <f>(C8-C7)/C7</f>
        <v>0.36190476190476195</v>
      </c>
      <c r="D23" s="57">
        <f>(D8-D7)/D7</f>
        <v>0.38433232480170082</v>
      </c>
      <c r="E23" s="57">
        <f>(14-11)/11</f>
        <v>0.27272727272727271</v>
      </c>
      <c r="F23" s="57"/>
      <c r="G23" s="57"/>
      <c r="H23" s="57">
        <f>(H8-H7)/H7</f>
        <v>0.39591416580885275</v>
      </c>
      <c r="I23" s="57">
        <f>(I8-I7)/I7</f>
        <v>0.40366972477064222</v>
      </c>
      <c r="J23" s="57">
        <f>(J8-J7)/J7</f>
        <v>0.3861386138613862</v>
      </c>
      <c r="K23" s="57">
        <f>(K8-K7)/K7</f>
        <v>0.33232942153910067</v>
      </c>
      <c r="L23" s="57">
        <f>(L8-L7)/L7</f>
        <v>0.26959452114360261</v>
      </c>
      <c r="M23" s="57">
        <f>(M8-M7)/M7</f>
        <v>0.37890118655897914</v>
      </c>
      <c r="N23" s="57">
        <f>(N8-N7)/N7</f>
        <v>0.30959752321981404</v>
      </c>
      <c r="P23" s="83" t="s">
        <v>198</v>
      </c>
      <c r="Q23" s="86">
        <v>4.7</v>
      </c>
      <c r="R23" s="85">
        <v>3.5</v>
      </c>
      <c r="S23" s="80"/>
      <c r="T23" s="83" t="s">
        <v>198</v>
      </c>
      <c r="U23" s="86">
        <v>8.1</v>
      </c>
      <c r="V23" s="85">
        <v>7.4</v>
      </c>
    </row>
    <row r="24" spans="1:23" x14ac:dyDescent="0.2">
      <c r="A24" s="301" t="s">
        <v>90</v>
      </c>
      <c r="B24" s="57">
        <f>(B9-B8)/B8</f>
        <v>0.29548886991923318</v>
      </c>
      <c r="C24" s="57">
        <f>(C9-C8)/C8</f>
        <v>0.34265734265734255</v>
      </c>
      <c r="D24" s="57">
        <f>(D9-D8)/D8</f>
        <v>0.33079331324945355</v>
      </c>
      <c r="E24" s="57">
        <f>(17-14)/14</f>
        <v>0.21428571428571427</v>
      </c>
      <c r="F24" s="57"/>
      <c r="G24" s="57"/>
      <c r="H24" s="57">
        <f>(H9-H8)/H8</f>
        <v>0.4651426626581201</v>
      </c>
      <c r="I24" s="57">
        <f>(I9-I8)/I8</f>
        <v>0.30718954248366009</v>
      </c>
      <c r="J24" s="57">
        <f>(J9-J8)/J8</f>
        <v>0.41428571428571431</v>
      </c>
      <c r="K24" s="57">
        <f>(K9-K8)/K8</f>
        <v>0.3351781120897967</v>
      </c>
      <c r="L24" s="57">
        <f>(L9-L8)/L8</f>
        <v>0.11901703913006244</v>
      </c>
      <c r="M24" s="57">
        <f>(M9-M8)/M8</f>
        <v>0.33986550003615584</v>
      </c>
      <c r="N24" s="57">
        <f>(N9-N8)/N8</f>
        <v>0.38030630075033406</v>
      </c>
      <c r="P24" s="83" t="s">
        <v>195</v>
      </c>
      <c r="Q24" s="87">
        <v>80</v>
      </c>
      <c r="R24" s="88">
        <v>157</v>
      </c>
      <c r="S24" s="80"/>
      <c r="T24" s="93" t="s">
        <v>195</v>
      </c>
      <c r="U24" s="94">
        <v>36</v>
      </c>
      <c r="V24" s="95">
        <v>43</v>
      </c>
    </row>
    <row r="25" spans="1:23" x14ac:dyDescent="0.2">
      <c r="A25" s="301" t="s">
        <v>92</v>
      </c>
      <c r="B25" s="57">
        <f>(B10-B9)/B9</f>
        <v>0.27877743423386897</v>
      </c>
      <c r="C25" s="57">
        <f>(C10-C9)/C9</f>
        <v>0.28645833333333337</v>
      </c>
      <c r="D25" s="57">
        <f>(D10-D9)/D9</f>
        <v>0.34622042700519351</v>
      </c>
      <c r="E25" s="57">
        <f>(24-17)/17</f>
        <v>0.41176470588235292</v>
      </c>
      <c r="F25" s="57"/>
      <c r="G25" s="57"/>
      <c r="H25" s="57">
        <f>(H10-H9)/H9</f>
        <v>0.3484455457044407</v>
      </c>
      <c r="I25" s="57">
        <f>(I10-I9)/I9</f>
        <v>0.29499999999999993</v>
      </c>
      <c r="J25" s="57">
        <f>(J10-J9)/J9</f>
        <v>0.26767676767676768</v>
      </c>
      <c r="K25" s="57">
        <f>(K10-K9)/K9</f>
        <v>0.40282561737404399</v>
      </c>
      <c r="L25" s="57">
        <f>(L10-L9)/L9</f>
        <v>-3.0606779401637446E-2</v>
      </c>
      <c r="M25" s="57">
        <f>(M10-M9)/M9</f>
        <v>0.30762588374979744</v>
      </c>
      <c r="N25" s="57">
        <f>(N10-N9)/N9</f>
        <v>0.3574354009978406</v>
      </c>
      <c r="P25" s="89"/>
      <c r="Q25" s="90"/>
      <c r="R25" s="91"/>
      <c r="S25" s="80"/>
      <c r="T25" s="80"/>
      <c r="U25" s="80"/>
      <c r="V25" s="80"/>
    </row>
    <row r="26" spans="1:23" x14ac:dyDescent="0.2">
      <c r="A26" s="301" t="s">
        <v>89</v>
      </c>
      <c r="B26" s="57">
        <f>(B11-B10)/B10</f>
        <v>0.26953109516825891</v>
      </c>
      <c r="C26" s="57">
        <f>(C11-C10)/C10</f>
        <v>0.32793522267206471</v>
      </c>
      <c r="D26" s="57">
        <f>(D11-D10)/D10</f>
        <v>0.30663721190939369</v>
      </c>
      <c r="E26" s="57"/>
      <c r="F26" s="57"/>
      <c r="G26" s="57"/>
      <c r="H26" s="57">
        <f>(H11-H10)/H10</f>
        <v>0.25840535186195418</v>
      </c>
      <c r="I26" s="57">
        <f>(I11-I10)/I10</f>
        <v>0.24710424710424705</v>
      </c>
      <c r="J26" s="57">
        <f>(J11-J10)/J10</f>
        <v>0.23107569721115526</v>
      </c>
      <c r="K26" s="57">
        <f>(K11-K10)/K10</f>
        <v>0.28299138540929708</v>
      </c>
      <c r="L26" s="57"/>
      <c r="M26" s="57">
        <f>(M11-M10)/M10</f>
        <v>0.28478269841924986</v>
      </c>
      <c r="N26" s="57">
        <f>(N11-N10)/N10</f>
        <v>0.31817433759394376</v>
      </c>
      <c r="P26" s="89" t="s">
        <v>199</v>
      </c>
      <c r="Q26" s="96">
        <v>6.6750000000000016</v>
      </c>
      <c r="R26" s="99">
        <v>5.6878980891719753</v>
      </c>
      <c r="S26" s="80"/>
      <c r="T26" s="80"/>
      <c r="U26" s="80"/>
      <c r="V26" s="81"/>
    </row>
    <row r="27" spans="1:23" x14ac:dyDescent="0.2">
      <c r="A27" s="301" t="s">
        <v>91</v>
      </c>
      <c r="B27" s="57">
        <f>(B12-B11)/B11</f>
        <v>0.25601798370226975</v>
      </c>
      <c r="C27" s="57">
        <f>(C12-C11)/C11</f>
        <v>0.28048780487804892</v>
      </c>
      <c r="D27" s="57">
        <f>(D12-D11)/D11</f>
        <v>0.285144717252517</v>
      </c>
      <c r="E27" s="57"/>
      <c r="F27" s="57"/>
      <c r="G27" s="57"/>
      <c r="H27" s="57">
        <f>(H12-H11)/H11</f>
        <v>0.31486002418490039</v>
      </c>
      <c r="I27" s="57">
        <f>(I12-I11)/I11</f>
        <v>0.23839009287925708</v>
      </c>
      <c r="J27" s="57">
        <f>(J12-J11)/J11</f>
        <v>0.20064724919093863</v>
      </c>
      <c r="K27" s="57">
        <f>(K12-K11)/K11</f>
        <v>0.22381523889844002</v>
      </c>
      <c r="L27" s="57"/>
      <c r="M27" s="57">
        <f>(M12-M11)/M11</f>
        <v>0.27305727777956257</v>
      </c>
      <c r="N27" s="57">
        <f>(N12-N11)/N11</f>
        <v>0.31212285155437175</v>
      </c>
      <c r="P27" s="89" t="s">
        <v>200</v>
      </c>
      <c r="Q27" s="97">
        <v>5.4</v>
      </c>
      <c r="R27" s="100">
        <v>4.7</v>
      </c>
      <c r="S27" s="80"/>
      <c r="T27" s="80"/>
      <c r="U27" s="80"/>
      <c r="V27" s="82"/>
    </row>
    <row r="28" spans="1:23" x14ac:dyDescent="0.2">
      <c r="A28" s="301" t="s">
        <v>87</v>
      </c>
      <c r="B28" s="57">
        <f>(B13-B12)/B12</f>
        <v>0.25106266623579998</v>
      </c>
      <c r="C28" s="57">
        <f>(C13-C12)/C12</f>
        <v>0.27619047619047621</v>
      </c>
      <c r="D28" s="57">
        <f>(D13-D12)/D12</f>
        <v>0.33379803255512575</v>
      </c>
      <c r="E28" s="57"/>
      <c r="F28" s="57"/>
      <c r="G28" s="57"/>
      <c r="H28" s="57">
        <f>(H13-H12)/H12</f>
        <v>0.24987419528362495</v>
      </c>
      <c r="I28" s="57">
        <f>(I13-I12)/I12</f>
        <v>0.3125</v>
      </c>
      <c r="J28" s="57">
        <f>(J13-J12)/J12</f>
        <v>0.23989218328840967</v>
      </c>
      <c r="K28" s="57">
        <f>(K13-K12)/K12</f>
        <v>0.26504810623128078</v>
      </c>
      <c r="L28" s="57"/>
      <c r="M28" s="57">
        <f>(M13-M12)/M12</f>
        <v>0.25991067147795799</v>
      </c>
      <c r="N28" s="57">
        <f>(N13-N12)/N12</f>
        <v>0.301309905166672</v>
      </c>
      <c r="P28" s="92" t="s">
        <v>201</v>
      </c>
      <c r="Q28" s="98">
        <v>7.5</v>
      </c>
      <c r="R28" s="101">
        <v>6.7</v>
      </c>
      <c r="S28" s="80"/>
      <c r="T28" s="80"/>
      <c r="U28" s="80"/>
      <c r="V28" s="82"/>
    </row>
    <row r="29" spans="1:23" x14ac:dyDescent="0.2">
      <c r="A29" s="301" t="s">
        <v>93</v>
      </c>
      <c r="B29" s="57">
        <f>(B14-B13)/B13</f>
        <v>0.24836575334300298</v>
      </c>
      <c r="C29" s="57">
        <f>(C14-C13)/C13</f>
        <v>0.26305970149253732</v>
      </c>
      <c r="D29" s="57">
        <f>(D14-D13)/D13</f>
        <v>0.34153307129502847</v>
      </c>
      <c r="E29" s="57"/>
      <c r="F29" s="57"/>
      <c r="G29" s="57"/>
      <c r="H29" s="57">
        <f>(H14-H13)/H13</f>
        <v>0.25684099459939697</v>
      </c>
      <c r="I29" s="57">
        <f>(I14-I13)/I13</f>
        <v>6.2857142857142806E-2</v>
      </c>
      <c r="J29" s="57">
        <f>(J14-J13)/J13</f>
        <v>0.2739130434782609</v>
      </c>
      <c r="K29" s="57">
        <f>(K14-K13)/K13</f>
        <v>0.2660856083303651</v>
      </c>
      <c r="L29" s="57"/>
      <c r="M29" s="57">
        <f>(M14-M13)/M13</f>
        <v>0.25235834885537461</v>
      </c>
      <c r="N29" s="57">
        <f>(N14-N13)/N13</f>
        <v>0.28028955129298783</v>
      </c>
    </row>
    <row r="30" spans="1:23" x14ac:dyDescent="0.2">
      <c r="A30" s="301" t="s">
        <v>88</v>
      </c>
      <c r="B30" s="57">
        <f>(B15-B14)/B14</f>
        <v>0.23874325550303202</v>
      </c>
      <c r="C30" s="57">
        <f>(C15-C14)/C14</f>
        <v>0.27326440177252581</v>
      </c>
      <c r="D30" s="57"/>
      <c r="E30" s="57"/>
      <c r="F30" s="57"/>
      <c r="G30" s="57"/>
      <c r="H30" s="57"/>
      <c r="I30" s="57">
        <f>(I15-I14)/I14</f>
        <v>0.50896057347670265</v>
      </c>
      <c r="J30" s="57">
        <f>(J15-J14)/J14</f>
        <v>0.25767918088737202</v>
      </c>
      <c r="K30" s="57">
        <f>(K15-K14)/K14</f>
        <v>0.21181882870807051</v>
      </c>
      <c r="L30" s="57"/>
      <c r="M30" s="57">
        <f>(M15-M14)/M14</f>
        <v>0.24628572342433097</v>
      </c>
      <c r="N30" s="57">
        <f>(N15-N14)/N14</f>
        <v>0.25128976374954787</v>
      </c>
    </row>
    <row r="31" spans="1:23" x14ac:dyDescent="0.2">
      <c r="A31" s="301" t="s">
        <v>136</v>
      </c>
      <c r="B31" s="57">
        <f>(B16-B15)/B15</f>
        <v>0.23898546814169522</v>
      </c>
      <c r="C31" s="57">
        <f>(C16-C15)/C15</f>
        <v>0.24593967517401394</v>
      </c>
      <c r="D31" s="57"/>
      <c r="E31" s="57"/>
      <c r="F31" s="57"/>
      <c r="G31" s="57"/>
      <c r="H31" s="57"/>
      <c r="I31" s="57"/>
      <c r="J31" s="57">
        <f>(J16-J15)/J15</f>
        <v>0.19131614654002704</v>
      </c>
      <c r="K31" s="57">
        <f>(K16-K15)/K15</f>
        <v>0.24170752024471184</v>
      </c>
      <c r="L31" s="57"/>
      <c r="M31" s="57">
        <f>(M16-M15)/M15</f>
        <v>0.23996201670751574</v>
      </c>
      <c r="N31" s="57">
        <f>(N16-N15)/N15</f>
        <v>0.22516697348202466</v>
      </c>
    </row>
    <row r="32" spans="1:23" x14ac:dyDescent="0.2">
      <c r="A32" s="301" t="s">
        <v>140</v>
      </c>
      <c r="B32" s="57"/>
      <c r="C32" s="57">
        <f>(C17-C16)/C16</f>
        <v>0.15642458100558657</v>
      </c>
      <c r="D32" s="59"/>
      <c r="E32" s="60"/>
      <c r="F32" s="60"/>
      <c r="G32" s="60"/>
      <c r="H32" s="58"/>
      <c r="I32" s="58"/>
      <c r="J32" s="58"/>
      <c r="K32" s="59"/>
      <c r="L32" s="58"/>
      <c r="M32" s="57"/>
      <c r="N32" s="57">
        <f>(N17-N16)/N16</f>
        <v>0.18999366687777058</v>
      </c>
      <c r="W32" s="78"/>
    </row>
    <row r="33" spans="1:23" x14ac:dyDescent="0.2">
      <c r="A33" s="300" t="s">
        <v>143</v>
      </c>
      <c r="B33" s="57"/>
      <c r="C33" s="57">
        <f>(C18-C17)/C17</f>
        <v>0.14492753623188395</v>
      </c>
      <c r="D33" s="73"/>
      <c r="E33" s="74"/>
      <c r="F33" s="74"/>
      <c r="G33" s="74"/>
      <c r="H33" s="72"/>
      <c r="I33" s="72"/>
      <c r="J33" s="72"/>
      <c r="K33" s="69"/>
      <c r="L33" s="75"/>
      <c r="M33" s="71"/>
      <c r="N33" s="73"/>
      <c r="W33" s="78"/>
    </row>
    <row r="34" spans="1:23" x14ac:dyDescent="0.2">
      <c r="W34" s="78"/>
    </row>
    <row r="35" spans="1:23" ht="15" x14ac:dyDescent="0.25">
      <c r="O35" s="318" t="s">
        <v>153</v>
      </c>
      <c r="P35" s="303" t="s">
        <v>709</v>
      </c>
      <c r="Q35" s="304"/>
      <c r="R35" s="304"/>
      <c r="V35" s="79"/>
      <c r="W35" s="78"/>
    </row>
    <row r="36" spans="1:23" ht="15" x14ac:dyDescent="0.25">
      <c r="A36" s="301" t="s">
        <v>84</v>
      </c>
      <c r="E36"/>
      <c r="O36" s="319"/>
      <c r="P36" s="305" t="s">
        <v>689</v>
      </c>
      <c r="Q36" s="302" t="s">
        <v>712</v>
      </c>
      <c r="R36" s="306" t="s">
        <v>708</v>
      </c>
      <c r="V36" s="79"/>
      <c r="W36" s="78"/>
    </row>
    <row r="37" spans="1:23" ht="15" x14ac:dyDescent="0.25">
      <c r="A37" s="301" t="s">
        <v>85</v>
      </c>
      <c r="O37" s="309">
        <v>1</v>
      </c>
      <c r="P37" s="307">
        <v>220</v>
      </c>
      <c r="Q37" s="180">
        <v>6.7481818181818216</v>
      </c>
      <c r="R37" s="312"/>
      <c r="U37" s="79"/>
      <c r="V37" s="78"/>
    </row>
    <row r="38" spans="1:23" ht="15" x14ac:dyDescent="0.25">
      <c r="A38" s="301" t="s">
        <v>86</v>
      </c>
      <c r="O38" s="309">
        <v>2</v>
      </c>
      <c r="P38" s="307">
        <v>67</v>
      </c>
      <c r="Q38" s="180">
        <v>9.8462686567164184</v>
      </c>
      <c r="R38" s="282">
        <v>0.46</v>
      </c>
      <c r="U38" s="79"/>
      <c r="V38" s="78"/>
    </row>
    <row r="39" spans="1:23" ht="15" x14ac:dyDescent="0.25">
      <c r="A39" s="301" t="s">
        <v>90</v>
      </c>
      <c r="O39" s="309">
        <v>3</v>
      </c>
      <c r="P39" s="307">
        <v>25</v>
      </c>
      <c r="Q39" s="180">
        <v>13.100000000000001</v>
      </c>
      <c r="R39" s="282">
        <v>0.33</v>
      </c>
      <c r="U39" s="79"/>
      <c r="V39" s="78"/>
    </row>
    <row r="40" spans="1:23" ht="15" x14ac:dyDescent="0.25">
      <c r="A40" s="301" t="s">
        <v>92</v>
      </c>
      <c r="O40" s="309">
        <v>4</v>
      </c>
      <c r="P40" s="307">
        <v>18</v>
      </c>
      <c r="Q40" s="180">
        <v>17.666666666666668</v>
      </c>
      <c r="R40" s="282">
        <v>0.35</v>
      </c>
      <c r="U40" s="79"/>
      <c r="V40" s="78"/>
    </row>
    <row r="41" spans="1:23" ht="15" x14ac:dyDescent="0.25">
      <c r="A41" s="301" t="s">
        <v>89</v>
      </c>
      <c r="O41" s="309">
        <v>5</v>
      </c>
      <c r="P41" s="307">
        <v>18</v>
      </c>
      <c r="Q41" s="180">
        <v>25.161111111111111</v>
      </c>
      <c r="R41" s="282">
        <v>0.42</v>
      </c>
      <c r="U41" s="79"/>
      <c r="V41" s="78"/>
    </row>
    <row r="42" spans="1:23" ht="15" x14ac:dyDescent="0.25">
      <c r="A42" s="301" t="s">
        <v>91</v>
      </c>
      <c r="O42" s="309">
        <v>6</v>
      </c>
      <c r="P42" s="307">
        <v>2</v>
      </c>
      <c r="Q42" s="180">
        <v>35.349999999999994</v>
      </c>
      <c r="R42" s="282">
        <v>0.41</v>
      </c>
      <c r="U42" s="79"/>
      <c r="V42" s="78"/>
    </row>
    <row r="43" spans="1:23" ht="15" x14ac:dyDescent="0.25">
      <c r="A43" s="301" t="s">
        <v>87</v>
      </c>
      <c r="O43" s="309">
        <v>7</v>
      </c>
      <c r="P43" s="307"/>
      <c r="Q43" s="180"/>
      <c r="R43" s="312"/>
      <c r="U43" s="79"/>
      <c r="V43" s="78"/>
    </row>
    <row r="44" spans="1:23" ht="15" x14ac:dyDescent="0.25">
      <c r="A44" s="301" t="s">
        <v>93</v>
      </c>
      <c r="O44" s="309">
        <v>8</v>
      </c>
      <c r="P44" s="307"/>
      <c r="Q44" s="180"/>
      <c r="R44" s="312"/>
      <c r="U44" s="79"/>
      <c r="V44" s="78"/>
    </row>
    <row r="45" spans="1:23" ht="15" x14ac:dyDescent="0.25">
      <c r="A45" s="301" t="s">
        <v>88</v>
      </c>
      <c r="O45" s="309">
        <v>9</v>
      </c>
      <c r="P45" s="307"/>
      <c r="Q45" s="180"/>
      <c r="R45" s="312"/>
      <c r="U45" s="79"/>
      <c r="V45" s="78"/>
    </row>
    <row r="46" spans="1:23" ht="15" x14ac:dyDescent="0.25">
      <c r="A46" s="301" t="s">
        <v>136</v>
      </c>
      <c r="O46" s="309">
        <v>10</v>
      </c>
      <c r="P46" s="307"/>
      <c r="Q46" s="180"/>
      <c r="R46" s="312"/>
      <c r="U46" s="79"/>
      <c r="V46" s="78"/>
    </row>
    <row r="47" spans="1:23" ht="15" x14ac:dyDescent="0.25">
      <c r="A47" s="301" t="s">
        <v>140</v>
      </c>
      <c r="O47" s="309">
        <v>11</v>
      </c>
      <c r="P47" s="307"/>
      <c r="Q47" s="180"/>
      <c r="R47" s="312"/>
      <c r="U47" s="79"/>
      <c r="V47" s="78"/>
    </row>
    <row r="48" spans="1:23" ht="15" x14ac:dyDescent="0.25">
      <c r="A48" s="300" t="s">
        <v>143</v>
      </c>
      <c r="O48" s="309">
        <v>12</v>
      </c>
      <c r="P48" s="307"/>
      <c r="Q48" s="180"/>
      <c r="R48" s="312"/>
      <c r="U48" s="79"/>
      <c r="V48" s="78"/>
    </row>
    <row r="49" spans="1:23" ht="15" x14ac:dyDescent="0.25">
      <c r="O49" s="309">
        <v>13</v>
      </c>
      <c r="P49" s="307"/>
      <c r="Q49" s="180"/>
      <c r="R49" s="312"/>
      <c r="U49" s="79"/>
      <c r="V49" s="78"/>
    </row>
    <row r="50" spans="1:23" ht="15" x14ac:dyDescent="0.25">
      <c r="O50" s="310">
        <v>14</v>
      </c>
      <c r="P50" s="308"/>
      <c r="Q50" s="311"/>
      <c r="R50" s="313"/>
      <c r="U50" s="79"/>
      <c r="V50" s="78"/>
    </row>
    <row r="51" spans="1:23" ht="15" x14ac:dyDescent="0.25">
      <c r="U51" s="79"/>
      <c r="V51" s="78"/>
    </row>
    <row r="52" spans="1:23" ht="15" x14ac:dyDescent="0.25">
      <c r="A52"/>
      <c r="B52"/>
      <c r="C52"/>
      <c r="D52"/>
      <c r="E52"/>
      <c r="V52" s="79"/>
      <c r="W52" s="78"/>
    </row>
    <row r="53" spans="1:23" ht="15" x14ac:dyDescent="0.25">
      <c r="A53"/>
      <c r="B53"/>
      <c r="C53"/>
      <c r="D53" s="180"/>
      <c r="E53"/>
      <c r="V53" s="79"/>
      <c r="W53" s="78"/>
    </row>
    <row r="54" spans="1:23" ht="15" x14ac:dyDescent="0.25">
      <c r="A54"/>
      <c r="B54"/>
      <c r="C54"/>
      <c r="D54" s="180"/>
      <c r="E54"/>
      <c r="V54" s="79"/>
      <c r="W54" s="78"/>
    </row>
    <row r="55" spans="1:23" ht="15" x14ac:dyDescent="0.25">
      <c r="A55"/>
      <c r="B55"/>
      <c r="C55"/>
      <c r="D55"/>
      <c r="E55"/>
      <c r="V55" s="79"/>
      <c r="W55" s="78"/>
    </row>
    <row r="56" spans="1:23" ht="15" x14ac:dyDescent="0.25">
      <c r="A56"/>
      <c r="B56"/>
      <c r="C56"/>
      <c r="D56"/>
      <c r="E56"/>
      <c r="V56" s="79"/>
      <c r="W56" s="78"/>
    </row>
    <row r="57" spans="1:23" ht="15" x14ac:dyDescent="0.25">
      <c r="A57"/>
      <c r="B57"/>
      <c r="C57"/>
      <c r="D57"/>
      <c r="E57"/>
      <c r="V57" s="79"/>
      <c r="W57" s="78"/>
    </row>
    <row r="58" spans="1:23" ht="15" x14ac:dyDescent="0.25">
      <c r="A58"/>
      <c r="B58"/>
      <c r="C58"/>
      <c r="D58"/>
      <c r="E58"/>
      <c r="V58" s="79"/>
      <c r="W58" s="78"/>
    </row>
    <row r="59" spans="1:23" ht="15" x14ac:dyDescent="0.25">
      <c r="A59"/>
      <c r="B59"/>
      <c r="C59"/>
      <c r="D59"/>
      <c r="E59"/>
      <c r="V59" s="79"/>
      <c r="W59" s="78"/>
    </row>
    <row r="60" spans="1:23" ht="15" x14ac:dyDescent="0.25">
      <c r="A60"/>
      <c r="B60"/>
      <c r="C60"/>
      <c r="D60"/>
      <c r="E60"/>
      <c r="V60" s="79"/>
      <c r="W60" s="78"/>
    </row>
    <row r="61" spans="1:23" ht="15" x14ac:dyDescent="0.25">
      <c r="A61"/>
      <c r="B61"/>
      <c r="C61"/>
      <c r="D61"/>
      <c r="E61"/>
      <c r="V61" s="79"/>
      <c r="W61" s="78"/>
    </row>
    <row r="62" spans="1:23" ht="15" x14ac:dyDescent="0.25">
      <c r="V62" s="79"/>
      <c r="W62" s="78"/>
    </row>
    <row r="63" spans="1:23" ht="15" x14ac:dyDescent="0.25">
      <c r="V63" s="79"/>
      <c r="W63" s="78"/>
    </row>
    <row r="64" spans="1:23" ht="15" x14ac:dyDescent="0.25">
      <c r="V64" s="79"/>
      <c r="W64" s="78"/>
    </row>
    <row r="65" spans="22:23" ht="15" x14ac:dyDescent="0.25">
      <c r="V65" s="79"/>
      <c r="W65" s="78"/>
    </row>
    <row r="66" spans="22:23" ht="15" x14ac:dyDescent="0.25">
      <c r="V66" s="79"/>
      <c r="W66" s="78"/>
    </row>
    <row r="67" spans="22:23" ht="15" x14ac:dyDescent="0.25">
      <c r="V67" s="79"/>
      <c r="W67" s="78"/>
    </row>
  </sheetData>
  <mergeCells count="16">
    <mergeCell ref="B20:N20"/>
    <mergeCell ref="O35:O36"/>
    <mergeCell ref="E4:G4"/>
    <mergeCell ref="I4:J4"/>
    <mergeCell ref="Z4:AA4"/>
    <mergeCell ref="Z6:AA6"/>
    <mergeCell ref="A1:N1"/>
    <mergeCell ref="A2:A4"/>
    <mergeCell ref="B2:D2"/>
    <mergeCell ref="E2:K2"/>
    <mergeCell ref="M2:N2"/>
    <mergeCell ref="X2:AA2"/>
    <mergeCell ref="E3:G3"/>
    <mergeCell ref="I3:J3"/>
    <mergeCell ref="X3:X6"/>
    <mergeCell ref="Z3:AA3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InstarStageClass</vt:lpstr>
      <vt:lpstr>2019_J1 Instars</vt:lpstr>
      <vt:lpstr>Counts</vt:lpstr>
      <vt:lpstr>Intertidal_GrowthRates</vt:lpstr>
      <vt:lpstr>Lab_GrowthRates</vt:lpstr>
      <vt:lpstr>InstarStage_MetaAnalysis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Grossman</dc:creator>
  <cp:lastModifiedBy>Sarah Grossman</cp:lastModifiedBy>
  <dcterms:created xsi:type="dcterms:W3CDTF">2018-09-05T22:14:37Z</dcterms:created>
  <dcterms:modified xsi:type="dcterms:W3CDTF">2020-04-01T14:21:17Z</dcterms:modified>
</cp:coreProperties>
</file>