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истратор\Desktop\EPP new\Analysis Files\2023\11_November\20231124\"/>
    </mc:Choice>
  </mc:AlternateContent>
  <bookViews>
    <workbookView xWindow="0" yWindow="0" windowWidth="22260" windowHeight="12648" activeTab="1"/>
  </bookViews>
  <sheets>
    <sheet name="data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B3" i="2" l="1"/>
  <c r="I3" i="2" s="1"/>
  <c r="C3" i="2"/>
  <c r="J3" i="2" s="1"/>
  <c r="D3" i="2"/>
  <c r="H3" i="2" s="1"/>
  <c r="E3" i="2"/>
  <c r="F3" i="2"/>
  <c r="G3" i="2"/>
  <c r="K3" i="2"/>
  <c r="B4" i="2"/>
  <c r="I4" i="2" s="1"/>
  <c r="C4" i="2"/>
  <c r="J4" i="2" s="1"/>
  <c r="D4" i="2"/>
  <c r="E4" i="2"/>
  <c r="G4" i="2" s="1"/>
  <c r="F4" i="2"/>
  <c r="K4" i="2"/>
  <c r="B5" i="2"/>
  <c r="D5" i="2" s="1"/>
  <c r="H5" i="2" s="1"/>
  <c r="C5" i="2"/>
  <c r="J5" i="2" s="1"/>
  <c r="E5" i="2"/>
  <c r="F5" i="2"/>
  <c r="G5" i="2"/>
  <c r="K5" i="2"/>
  <c r="B6" i="2"/>
  <c r="C6" i="2"/>
  <c r="D6" i="2"/>
  <c r="E6" i="2"/>
  <c r="F6" i="2"/>
  <c r="J6" i="2" s="1"/>
  <c r="G6" i="2"/>
  <c r="H6" i="2"/>
  <c r="I6" i="2"/>
  <c r="K6" i="2"/>
  <c r="K2" i="2"/>
  <c r="F2" i="2"/>
  <c r="E2" i="2"/>
  <c r="G2" i="2" s="1"/>
  <c r="C2" i="2"/>
  <c r="J2" i="2" s="1"/>
  <c r="B2" i="2"/>
  <c r="I2" i="2" s="1"/>
  <c r="H4" i="2" l="1"/>
  <c r="I5" i="2"/>
  <c r="D2" i="2"/>
  <c r="H2" i="2" s="1"/>
</calcChain>
</file>

<file path=xl/sharedStrings.xml><?xml version="1.0" encoding="utf-8"?>
<sst xmlns="http://schemas.openxmlformats.org/spreadsheetml/2006/main" count="52" uniqueCount="24">
  <si>
    <t xml:space="preserve">trade id </t>
  </si>
  <si>
    <t>external accr</t>
  </si>
  <si>
    <t>external fund</t>
  </si>
  <si>
    <t>trade id</t>
  </si>
  <si>
    <t>internal accr eur</t>
  </si>
  <si>
    <t>CCY</t>
  </si>
  <si>
    <t>internal accr ccy</t>
  </si>
  <si>
    <t>internal fund eur</t>
  </si>
  <si>
    <t>internal fund ccy</t>
  </si>
  <si>
    <t>051234</t>
  </si>
  <si>
    <t>HKD</t>
  </si>
  <si>
    <t>051235</t>
  </si>
  <si>
    <t>USD</t>
  </si>
  <si>
    <t>051236</t>
  </si>
  <si>
    <t>EUR</t>
  </si>
  <si>
    <t>051237</t>
  </si>
  <si>
    <t>051238</t>
  </si>
  <si>
    <t>internal accr</t>
  </si>
  <si>
    <t>internal fund</t>
  </si>
  <si>
    <t>internal total</t>
  </si>
  <si>
    <t>external total</t>
  </si>
  <si>
    <t>Diff Total</t>
  </si>
  <si>
    <t>Diff accr</t>
  </si>
  <si>
    <t>Diff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</si>
</sst>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49" fontId="0" fillId="2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24</xdr:col>
      <xdr:colOff>457200</xdr:colOff>
      <xdr:row>24</xdr:row>
      <xdr:rowOff>60960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520" y="2377440"/>
          <a:ext cx="5943600" cy="2072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P21" sqref="P21"/>
    </sheetView>
  </sheetViews>
  <sheetFormatPr defaultRowHeight="14.4" x14ac:dyDescent="0.3"/>
  <cols>
    <col min="1" max="1" width="7.88671875" style="3" bestFit="1" customWidth="1"/>
    <col min="2" max="2" width="11.6640625" style="4" bestFit="1" customWidth="1"/>
    <col min="3" max="3" width="12.21875" style="4" bestFit="1" customWidth="1"/>
    <col min="4" max="4" width="3.21875" customWidth="1"/>
    <col min="5" max="5" width="3.5546875" customWidth="1"/>
    <col min="6" max="8" width="2.88671875" customWidth="1"/>
    <col min="9" max="9" width="7.44140625" style="4" bestFit="1" customWidth="1"/>
    <col min="10" max="10" width="14.6640625" style="4" bestFit="1" customWidth="1"/>
    <col min="11" max="11" width="4.21875" style="4" bestFit="1" customWidth="1"/>
    <col min="12" max="12" width="14.6640625" style="4" bestFit="1" customWidth="1"/>
    <col min="13" max="15" width="3.6640625" customWidth="1"/>
    <col min="16" max="16" width="7.44140625" style="4" bestFit="1" customWidth="1"/>
    <col min="17" max="17" width="15.21875" style="4" bestFit="1" customWidth="1"/>
    <col min="18" max="18" width="4.21875" style="4" bestFit="1" customWidth="1"/>
    <col min="19" max="19" width="15.21875" style="4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P1" s="2" t="s">
        <v>3</v>
      </c>
      <c r="Q1" s="2" t="s">
        <v>7</v>
      </c>
      <c r="R1" s="2" t="s">
        <v>5</v>
      </c>
      <c r="S1" s="2" t="s">
        <v>8</v>
      </c>
    </row>
    <row r="2" spans="1:19" x14ac:dyDescent="0.3">
      <c r="A2" t="s">
        <v>9</v>
      </c>
      <c r="B2">
        <v>13449.10354034663</v>
      </c>
      <c r="C2">
        <v>18325.078659387789</v>
      </c>
      <c r="I2" t="s">
        <v>9</v>
      </c>
      <c r="J2">
        <v>13449.10354034663</v>
      </c>
      <c r="K2" t="s">
        <v>10</v>
      </c>
      <c r="L2">
        <v>4034731.0621039881</v>
      </c>
      <c r="P2" t="s">
        <v>9</v>
      </c>
      <c r="Q2">
        <v>18325.078659387789</v>
      </c>
      <c r="R2" t="s">
        <v>10</v>
      </c>
      <c r="S2">
        <v>5497523.5978163369</v>
      </c>
    </row>
    <row r="3" spans="1:19" x14ac:dyDescent="0.3">
      <c r="A3" t="s">
        <v>11</v>
      </c>
      <c r="B3">
        <v>88943.794411882394</v>
      </c>
      <c r="C3">
        <v>14361.84614837612</v>
      </c>
      <c r="I3" t="s">
        <v>11</v>
      </c>
      <c r="J3">
        <v>88943.794411882394</v>
      </c>
      <c r="K3" t="s">
        <v>12</v>
      </c>
      <c r="L3">
        <v>96059.297964832993</v>
      </c>
      <c r="P3" t="s">
        <v>11</v>
      </c>
      <c r="Q3">
        <v>14361.84614837612</v>
      </c>
      <c r="R3" t="s">
        <v>12</v>
      </c>
      <c r="S3">
        <v>15510.79384024621</v>
      </c>
    </row>
    <row r="4" spans="1:19" x14ac:dyDescent="0.3">
      <c r="A4" t="s">
        <v>13</v>
      </c>
      <c r="B4">
        <v>13303.57206739438</v>
      </c>
      <c r="C4">
        <v>23042.005412830389</v>
      </c>
      <c r="I4" t="s">
        <v>13</v>
      </c>
      <c r="J4">
        <v>13303.57206739438</v>
      </c>
      <c r="K4" t="s">
        <v>14</v>
      </c>
      <c r="L4">
        <v>13303.57206739438</v>
      </c>
      <c r="P4" t="s">
        <v>13</v>
      </c>
      <c r="Q4">
        <v>23042.005412830389</v>
      </c>
      <c r="R4" t="s">
        <v>14</v>
      </c>
      <c r="S4">
        <v>23042.005412830389</v>
      </c>
    </row>
    <row r="5" spans="1:19" x14ac:dyDescent="0.3">
      <c r="A5" t="s">
        <v>15</v>
      </c>
      <c r="B5">
        <v>33094.152463160521</v>
      </c>
      <c r="C5">
        <v>130097.4904494409</v>
      </c>
      <c r="I5" t="s">
        <v>15</v>
      </c>
      <c r="J5">
        <v>33094.152463160521</v>
      </c>
      <c r="K5" t="s">
        <v>14</v>
      </c>
      <c r="L5">
        <v>33094.152463160521</v>
      </c>
      <c r="P5" t="s">
        <v>15</v>
      </c>
      <c r="Q5">
        <v>130097.4904494409</v>
      </c>
      <c r="R5" t="s">
        <v>14</v>
      </c>
      <c r="S5">
        <v>130097.4904494409</v>
      </c>
    </row>
    <row r="6" spans="1:19" x14ac:dyDescent="0.3">
      <c r="A6" t="s">
        <v>16</v>
      </c>
      <c r="B6">
        <v>1620086.0469473819</v>
      </c>
      <c r="C6">
        <v>12637.35682339967</v>
      </c>
      <c r="I6" t="s">
        <v>16</v>
      </c>
      <c r="J6">
        <v>1620086.0469473819</v>
      </c>
      <c r="K6" t="s">
        <v>12</v>
      </c>
      <c r="L6">
        <v>1749692.930703172</v>
      </c>
      <c r="P6" t="s">
        <v>16</v>
      </c>
      <c r="Q6">
        <v>12637.35682339967</v>
      </c>
      <c r="R6" t="s">
        <v>12</v>
      </c>
      <c r="S6">
        <v>13648.345369271639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P14" sqref="P14"/>
    </sheetView>
  </sheetViews>
  <sheetFormatPr defaultRowHeight="14.4" x14ac:dyDescent="0.3"/>
  <cols>
    <col min="1" max="1" width="7.21875" style="3" customWidth="1"/>
    <col min="2" max="6" width="12" style="4" bestFit="1" customWidth="1"/>
    <col min="7" max="7" width="12.109375" style="4" bestFit="1" customWidth="1"/>
    <col min="8" max="8" width="8.6640625" style="5" bestFit="1" customWidth="1"/>
    <col min="9" max="9" width="7.88671875" style="4" bestFit="1" customWidth="1"/>
    <col min="10" max="10" width="8.109375" style="4" bestFit="1" customWidth="1"/>
    <col min="11" max="11" width="4.44140625" style="4" bestFit="1" customWidth="1"/>
  </cols>
  <sheetData>
    <row r="1" spans="1:11" x14ac:dyDescent="0.3">
      <c r="A1" s="6" t="s">
        <v>3</v>
      </c>
      <c r="B1" s="7" t="s">
        <v>17</v>
      </c>
      <c r="C1" s="7" t="s">
        <v>18</v>
      </c>
      <c r="D1" s="8" t="s">
        <v>19</v>
      </c>
      <c r="E1" s="9" t="s">
        <v>1</v>
      </c>
      <c r="F1" s="9" t="s">
        <v>2</v>
      </c>
      <c r="G1" s="10" t="s">
        <v>20</v>
      </c>
      <c r="H1" s="11" t="s">
        <v>21</v>
      </c>
      <c r="I1" s="12" t="s">
        <v>22</v>
      </c>
      <c r="J1" s="12" t="s">
        <v>23</v>
      </c>
      <c r="K1" s="13" t="s">
        <v>5</v>
      </c>
    </row>
    <row r="2" spans="1:11" x14ac:dyDescent="0.3">
      <c r="A2" t="s">
        <v>16</v>
      </c>
      <c r="B2" s="4">
        <f>IFERROR(VLOOKUP($A2,data!I:J,2,0),0)</f>
        <v>1620086.0469473819</v>
      </c>
      <c r="C2" s="4">
        <f>IFERROR(VLOOKUP($A2,data!P:Q,2,0),0)</f>
        <v>12637.35682339967</v>
      </c>
      <c r="D2" s="4">
        <f>B2+C2</f>
        <v>1632723.4037707816</v>
      </c>
      <c r="E2" s="4">
        <f>IFERROR(VLOOKUP($A2,data!A:B,2,0),0)</f>
        <v>1620086.0469473819</v>
      </c>
      <c r="F2" s="4">
        <f>IFERROR(VLOOKUP($A2,data!A:C,3,0),0)</f>
        <v>12637.35682339967</v>
      </c>
      <c r="G2" s="4">
        <f>E2+F2</f>
        <v>1632723.4037707816</v>
      </c>
      <c r="H2" s="5">
        <f>D2-G2</f>
        <v>0</v>
      </c>
      <c r="I2" s="4">
        <f>B2-E2</f>
        <v>0</v>
      </c>
      <c r="J2" s="4">
        <f>C2-F2</f>
        <v>0</v>
      </c>
      <c r="K2" s="4" t="str">
        <f>IFERROR(VLOOKUP($A2,data!I:K,3,0),0)</f>
        <v>USD</v>
      </c>
    </row>
    <row r="3" spans="1:11" x14ac:dyDescent="0.3">
      <c r="A3" t="s">
        <v>9</v>
      </c>
      <c r="B3" s="4">
        <f>IFERROR(VLOOKUP($A3,data!I:J,2,0),0)</f>
        <v>13449.10354034663</v>
      </c>
      <c r="C3" s="4">
        <f>IFERROR(VLOOKUP($A3,data!P:Q,2,0),0)</f>
        <v>18325.078659387789</v>
      </c>
      <c r="D3" s="4">
        <f t="shared" ref="D3:D6" si="0">B3+C3</f>
        <v>31774.18219973442</v>
      </c>
      <c r="E3" s="4">
        <f>IFERROR(VLOOKUP($A3,data!A:B,2,0),0)</f>
        <v>13449.10354034663</v>
      </c>
      <c r="F3" s="4">
        <f>IFERROR(VLOOKUP($A3,data!A:C,3,0),0)</f>
        <v>18325.078659387789</v>
      </c>
      <c r="G3" s="4">
        <f t="shared" ref="G3:G6" si="1">E3+F3</f>
        <v>31774.18219973442</v>
      </c>
      <c r="H3" s="5">
        <f t="shared" ref="H3:H6" si="2">D3-G3</f>
        <v>0</v>
      </c>
      <c r="I3" s="4">
        <f t="shared" ref="I3:I6" si="3">B3-E3</f>
        <v>0</v>
      </c>
      <c r="J3" s="4">
        <f t="shared" ref="J3:J6" si="4">C3-F3</f>
        <v>0</v>
      </c>
      <c r="K3" s="4" t="str">
        <f>IFERROR(VLOOKUP($A3,data!I:K,3,0),0)</f>
        <v>HKD</v>
      </c>
    </row>
    <row r="4" spans="1:11" x14ac:dyDescent="0.3">
      <c r="A4" t="s">
        <v>15</v>
      </c>
      <c r="B4" s="4">
        <f>IFERROR(VLOOKUP($A4,data!I:J,2,0),0)</f>
        <v>33094.152463160521</v>
      </c>
      <c r="C4" s="4">
        <f>IFERROR(VLOOKUP($A4,data!P:Q,2,0),0)</f>
        <v>130097.4904494409</v>
      </c>
      <c r="D4" s="4">
        <f t="shared" si="0"/>
        <v>163191.64291260141</v>
      </c>
      <c r="E4" s="4">
        <f>IFERROR(VLOOKUP($A4,data!A:B,2,0),0)</f>
        <v>33094.152463160521</v>
      </c>
      <c r="F4" s="4">
        <f>IFERROR(VLOOKUP($A4,data!A:C,3,0),0)</f>
        <v>130097.4904494409</v>
      </c>
      <c r="G4" s="4">
        <f t="shared" si="1"/>
        <v>163191.64291260141</v>
      </c>
      <c r="H4" s="5">
        <f t="shared" si="2"/>
        <v>0</v>
      </c>
      <c r="I4" s="4">
        <f t="shared" si="3"/>
        <v>0</v>
      </c>
      <c r="J4" s="4">
        <f t="shared" si="4"/>
        <v>0</v>
      </c>
      <c r="K4" s="4" t="str">
        <f>IFERROR(VLOOKUP($A4,data!I:K,3,0),0)</f>
        <v>EUR</v>
      </c>
    </row>
    <row r="5" spans="1:11" x14ac:dyDescent="0.3">
      <c r="A5" t="s">
        <v>13</v>
      </c>
      <c r="B5" s="4">
        <f>IFERROR(VLOOKUP($A5,data!I:J,2,0),0)</f>
        <v>13303.57206739438</v>
      </c>
      <c r="C5" s="4">
        <f>IFERROR(VLOOKUP($A5,data!P:Q,2,0),0)</f>
        <v>23042.005412830389</v>
      </c>
      <c r="D5" s="4">
        <f t="shared" si="0"/>
        <v>36345.577480224769</v>
      </c>
      <c r="E5" s="4">
        <f>IFERROR(VLOOKUP($A5,data!A:B,2,0),0)</f>
        <v>13303.57206739438</v>
      </c>
      <c r="F5" s="4">
        <f>IFERROR(VLOOKUP($A5,data!A:C,3,0),0)</f>
        <v>23042.005412830389</v>
      </c>
      <c r="G5" s="4">
        <f t="shared" si="1"/>
        <v>36345.577480224769</v>
      </c>
      <c r="H5" s="5">
        <f t="shared" si="2"/>
        <v>0</v>
      </c>
      <c r="I5" s="4">
        <f t="shared" si="3"/>
        <v>0</v>
      </c>
      <c r="J5" s="4">
        <f t="shared" si="4"/>
        <v>0</v>
      </c>
      <c r="K5" s="4" t="str">
        <f>IFERROR(VLOOKUP($A5,data!I:K,3,0),0)</f>
        <v>EUR</v>
      </c>
    </row>
    <row r="6" spans="1:11" x14ac:dyDescent="0.3">
      <c r="A6" t="s">
        <v>11</v>
      </c>
      <c r="B6" s="4">
        <f>IFERROR(VLOOKUP($A6,data!I:J,2,0),0)</f>
        <v>88943.794411882394</v>
      </c>
      <c r="C6" s="4">
        <f>IFERROR(VLOOKUP($A6,data!P:Q,2,0),0)</f>
        <v>14361.84614837612</v>
      </c>
      <c r="D6" s="4">
        <f t="shared" si="0"/>
        <v>103305.64056025851</v>
      </c>
      <c r="E6" s="4">
        <f>IFERROR(VLOOKUP($A6,data!A:B,2,0),0)</f>
        <v>88943.794411882394</v>
      </c>
      <c r="F6" s="4">
        <f>IFERROR(VLOOKUP($A6,data!A:C,3,0),0)</f>
        <v>14361.84614837612</v>
      </c>
      <c r="G6" s="4">
        <f t="shared" si="1"/>
        <v>103305.64056025851</v>
      </c>
      <c r="H6" s="5">
        <f t="shared" si="2"/>
        <v>0</v>
      </c>
      <c r="I6" s="4">
        <f t="shared" si="3"/>
        <v>0</v>
      </c>
      <c r="J6" s="4">
        <f t="shared" si="4"/>
        <v>0</v>
      </c>
      <c r="K6" s="4" t="str">
        <f>IFERROR(VLOOKUP($A6,data!I:K,3,0),0)</f>
        <v>USD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*</cp:lastModifiedBy>
  <dcterms:created xsi:type="dcterms:W3CDTF">2015-06-05T18:19:34Z</dcterms:created>
  <dcterms:modified xsi:type="dcterms:W3CDTF">2023-11-27T12:02:38Z</dcterms:modified>
</cp:coreProperties>
</file>